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4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valle\2023\Anexo-2023\"/>
    </mc:Choice>
  </mc:AlternateContent>
  <xr:revisionPtr revIDLastSave="0" documentId="13_ncr:1_{1DA31F7C-DED1-45D2-B57B-BE58CF2C0A6D}" xr6:coauthVersionLast="47" xr6:coauthVersionMax="47" xr10:uidLastSave="{00000000-0000-0000-0000-000000000000}"/>
  <bookViews>
    <workbookView xWindow="-120" yWindow="-120" windowWidth="29040" windowHeight="15720" tabRatio="910" firstSheet="32" activeTab="45" xr2:uid="{00000000-000D-0000-FFFF-FFFF00000000}"/>
  </bookViews>
  <sheets>
    <sheet name="Anexo 5.1" sheetId="27" r:id="rId1"/>
    <sheet name="Anexo 5.2" sheetId="28" r:id="rId2"/>
    <sheet name="Anexo 5.3" sheetId="29" r:id="rId3"/>
    <sheet name="Anexo 5.4" sheetId="30" r:id="rId4"/>
    <sheet name="Anexo 5.5" sheetId="31" r:id="rId5"/>
    <sheet name="Anexo 5.6" sheetId="32" r:id="rId6"/>
    <sheet name="Anexo 5.7" sheetId="33" r:id="rId7"/>
    <sheet name="Anexo 5.8" sheetId="44" r:id="rId8"/>
    <sheet name="Anexo 5.9" sheetId="59" r:id="rId9"/>
    <sheet name="Anexo 5.10 " sheetId="46" r:id="rId10"/>
    <sheet name="Anexo 5.11" sheetId="47" r:id="rId11"/>
    <sheet name="Anexo 5.12" sheetId="58" r:id="rId12"/>
    <sheet name="Anexo 5.13" sheetId="45" r:id="rId13"/>
    <sheet name="Anexo 5.14" sheetId="88" r:id="rId14"/>
    <sheet name="Anexo 5..15" sheetId="53" r:id="rId15"/>
    <sheet name="Anexo 5.16" sheetId="51" r:id="rId16"/>
    <sheet name="Anexo 5.17" sheetId="39" r:id="rId17"/>
    <sheet name="Anexo 5.18" sheetId="40" r:id="rId18"/>
    <sheet name="Anexo 5.19" sheetId="60" r:id="rId19"/>
    <sheet name="Anexo 5.20" sheetId="50" r:id="rId20"/>
    <sheet name="Anexo 5.21" sheetId="54" r:id="rId21"/>
    <sheet name="Anexo 5.22" sheetId="52" r:id="rId22"/>
    <sheet name="Anexo 5.23" sheetId="61" r:id="rId23"/>
    <sheet name="Anexo 5.24" sheetId="73" r:id="rId24"/>
    <sheet name="Anexo 5.25" sheetId="63" r:id="rId25"/>
    <sheet name="Anexo 5.26" sheetId="64" r:id="rId26"/>
    <sheet name="Anexo 5.27" sheetId="83" r:id="rId27"/>
    <sheet name="Anexo 5.28" sheetId="20" r:id="rId28"/>
    <sheet name="Hoja1" sheetId="107" state="hidden" r:id="rId29"/>
    <sheet name="Anexo 5.29" sheetId="55" r:id="rId30"/>
    <sheet name="Anexo 5.30" sheetId="21" r:id="rId31"/>
    <sheet name="Nivel Edu-25+ 5.31 X" sheetId="105" state="hidden" r:id="rId32"/>
    <sheet name="Anexo 5.31" sheetId="106" r:id="rId33"/>
    <sheet name="Anexo 5.32" sheetId="89" r:id="rId34"/>
    <sheet name="Anexo 5.33" sheetId="77" r:id="rId35"/>
    <sheet name="Anexo 5.34" sheetId="110" r:id="rId36"/>
    <sheet name="Anexo 5.35" sheetId="111" r:id="rId37"/>
    <sheet name="Anexo 5.36" sheetId="112" r:id="rId38"/>
    <sheet name="Anexo 5.37" sheetId="113" r:id="rId39"/>
    <sheet name="Anexo 5.38" sheetId="114" r:id="rId40"/>
    <sheet name="Anexo 5.39" sheetId="115" r:id="rId41"/>
    <sheet name="Anexo 5.40" sheetId="91" r:id="rId42"/>
    <sheet name="Anexo 5.41" sheetId="90" r:id="rId43"/>
    <sheet name="Anexo 5.42" sheetId="79" r:id="rId44"/>
    <sheet name="Anexo 5.43" sheetId="68" r:id="rId45"/>
    <sheet name="Anexo 5.44" sheetId="67" r:id="rId46"/>
    <sheet name="Anexo 5.45" sheetId="71" r:id="rId47"/>
    <sheet name="Anexo 5.46" sheetId="69" r:id="rId48"/>
  </sheets>
  <externalReferences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______________________G7" localSheetId="9" hidden="1">#REF!</definedName>
    <definedName name="______________________G7" localSheetId="11" hidden="1">#REF!</definedName>
    <definedName name="______________________G7" localSheetId="13" hidden="1">#REF!</definedName>
    <definedName name="______________________G7" localSheetId="18" hidden="1">#REF!</definedName>
    <definedName name="______________________G7" localSheetId="23" hidden="1">#REF!</definedName>
    <definedName name="______________________G7" localSheetId="24" hidden="1">#REF!</definedName>
    <definedName name="______________________G7" localSheetId="25" hidden="1">#REF!</definedName>
    <definedName name="______________________G7" localSheetId="26" hidden="1">#REF!</definedName>
    <definedName name="______________________G7" localSheetId="32" hidden="1">#REF!</definedName>
    <definedName name="______________________G7" localSheetId="33" hidden="1">#REF!</definedName>
    <definedName name="______________________G7" localSheetId="34" hidden="1">#REF!</definedName>
    <definedName name="______________________G7" localSheetId="42" hidden="1">#REF!</definedName>
    <definedName name="______________________G7" localSheetId="43" hidden="1">#REF!</definedName>
    <definedName name="______________________G7" localSheetId="44" hidden="1">#REF!</definedName>
    <definedName name="______________________G7" localSheetId="45" hidden="1">#REF!</definedName>
    <definedName name="______________________G7" localSheetId="46" hidden="1">#REF!</definedName>
    <definedName name="______________________G7" localSheetId="47" hidden="1">#REF!</definedName>
    <definedName name="______________________G7" localSheetId="7" hidden="1">#REF!</definedName>
    <definedName name="______________________G7" localSheetId="8" hidden="1">#REF!</definedName>
    <definedName name="______________________G7" localSheetId="31" hidden="1">#REF!</definedName>
    <definedName name="______________________G7" hidden="1">#REF!</definedName>
    <definedName name="______________________key2" localSheetId="9" hidden="1">#REF!</definedName>
    <definedName name="______________________key2" localSheetId="11" hidden="1">#REF!</definedName>
    <definedName name="______________________key2" localSheetId="13" hidden="1">#REF!</definedName>
    <definedName name="______________________key2" localSheetId="18" hidden="1">#REF!</definedName>
    <definedName name="______________________key2" localSheetId="23" hidden="1">#REF!</definedName>
    <definedName name="______________________key2" localSheetId="24" hidden="1">#REF!</definedName>
    <definedName name="______________________key2" localSheetId="25" hidden="1">#REF!</definedName>
    <definedName name="______________________key2" localSheetId="26" hidden="1">#REF!</definedName>
    <definedName name="______________________key2" localSheetId="32" hidden="1">#REF!</definedName>
    <definedName name="______________________key2" localSheetId="33" hidden="1">#REF!</definedName>
    <definedName name="______________________key2" localSheetId="34" hidden="1">#REF!</definedName>
    <definedName name="______________________key2" localSheetId="42" hidden="1">#REF!</definedName>
    <definedName name="______________________key2" localSheetId="43" hidden="1">#REF!</definedName>
    <definedName name="______________________key2" localSheetId="44" hidden="1">#REF!</definedName>
    <definedName name="______________________key2" localSheetId="45" hidden="1">#REF!</definedName>
    <definedName name="______________________key2" localSheetId="46" hidden="1">#REF!</definedName>
    <definedName name="______________________key2" localSheetId="47" hidden="1">#REF!</definedName>
    <definedName name="______________________key2" localSheetId="7" hidden="1">#REF!</definedName>
    <definedName name="______________________key2" localSheetId="8" hidden="1">#REF!</definedName>
    <definedName name="______________________key2" localSheetId="31" hidden="1">#REF!</definedName>
    <definedName name="______________________key2" hidden="1">#REF!</definedName>
    <definedName name="_____________________G7" localSheetId="32" hidden="1">#REF!</definedName>
    <definedName name="_____________________G7" localSheetId="31" hidden="1">#REF!</definedName>
    <definedName name="_____________________key2" localSheetId="9" hidden="1">#REF!</definedName>
    <definedName name="_____________________key2" localSheetId="11" hidden="1">#REF!</definedName>
    <definedName name="_____________________key2" localSheetId="13" hidden="1">#REF!</definedName>
    <definedName name="_____________________key2" localSheetId="18" hidden="1">#REF!</definedName>
    <definedName name="_____________________key2" localSheetId="23" hidden="1">#REF!</definedName>
    <definedName name="_____________________key2" localSheetId="24" hidden="1">#REF!</definedName>
    <definedName name="_____________________key2" localSheetId="25" hidden="1">#REF!</definedName>
    <definedName name="_____________________key2" localSheetId="26" hidden="1">#REF!</definedName>
    <definedName name="_____________________key2" localSheetId="32" hidden="1">#REF!</definedName>
    <definedName name="_____________________key2" localSheetId="33" hidden="1">#REF!</definedName>
    <definedName name="_____________________key2" localSheetId="34" hidden="1">#REF!</definedName>
    <definedName name="_____________________key2" localSheetId="42" hidden="1">#REF!</definedName>
    <definedName name="_____________________key2" localSheetId="43" hidden="1">#REF!</definedName>
    <definedName name="_____________________key2" localSheetId="44" hidden="1">#REF!</definedName>
    <definedName name="_____________________key2" localSheetId="45" hidden="1">#REF!</definedName>
    <definedName name="_____________________key2" localSheetId="46" hidden="1">#REF!</definedName>
    <definedName name="_____________________key2" localSheetId="47" hidden="1">#REF!</definedName>
    <definedName name="_____________________key2" localSheetId="7" hidden="1">#REF!</definedName>
    <definedName name="_____________________key2" localSheetId="8" hidden="1">#REF!</definedName>
    <definedName name="_____________________key2" localSheetId="31" hidden="1">#REF!</definedName>
    <definedName name="_____________________key2" hidden="1">#REF!</definedName>
    <definedName name="____________________G7" localSheetId="9" hidden="1">#REF!</definedName>
    <definedName name="____________________G7" localSheetId="11" hidden="1">#REF!</definedName>
    <definedName name="____________________G7" localSheetId="13" hidden="1">#REF!</definedName>
    <definedName name="____________________G7" localSheetId="18" hidden="1">#REF!</definedName>
    <definedName name="____________________G7" localSheetId="23" hidden="1">#REF!</definedName>
    <definedName name="____________________G7" localSheetId="24" hidden="1">#REF!</definedName>
    <definedName name="____________________G7" localSheetId="25" hidden="1">#REF!</definedName>
    <definedName name="____________________G7" localSheetId="26" hidden="1">#REF!</definedName>
    <definedName name="____________________G7" localSheetId="32" hidden="1">#REF!</definedName>
    <definedName name="____________________G7" localSheetId="33" hidden="1">#REF!</definedName>
    <definedName name="____________________G7" localSheetId="34" hidden="1">#REF!</definedName>
    <definedName name="____________________G7" localSheetId="42" hidden="1">#REF!</definedName>
    <definedName name="____________________G7" localSheetId="43" hidden="1">#REF!</definedName>
    <definedName name="____________________G7" localSheetId="44" hidden="1">#REF!</definedName>
    <definedName name="____________________G7" localSheetId="45" hidden="1">#REF!</definedName>
    <definedName name="____________________G7" localSheetId="46" hidden="1">#REF!</definedName>
    <definedName name="____________________G7" localSheetId="47" hidden="1">#REF!</definedName>
    <definedName name="____________________G7" localSheetId="7" hidden="1">#REF!</definedName>
    <definedName name="____________________G7" localSheetId="8" hidden="1">#REF!</definedName>
    <definedName name="____________________G7" localSheetId="31" hidden="1">#REF!</definedName>
    <definedName name="____________________G7" hidden="1">#REF!</definedName>
    <definedName name="____________________key2" localSheetId="9" hidden="1">#REF!</definedName>
    <definedName name="____________________key2" localSheetId="11" hidden="1">#REF!</definedName>
    <definedName name="____________________key2" localSheetId="13" hidden="1">#REF!</definedName>
    <definedName name="____________________key2" localSheetId="18" hidden="1">#REF!</definedName>
    <definedName name="____________________key2" localSheetId="23" hidden="1">#REF!</definedName>
    <definedName name="____________________key2" localSheetId="24" hidden="1">#REF!</definedName>
    <definedName name="____________________key2" localSheetId="25" hidden="1">#REF!</definedName>
    <definedName name="____________________key2" localSheetId="26" hidden="1">#REF!</definedName>
    <definedName name="____________________key2" localSheetId="32" hidden="1">#REF!</definedName>
    <definedName name="____________________key2" localSheetId="33" hidden="1">#REF!</definedName>
    <definedName name="____________________key2" localSheetId="34" hidden="1">#REF!</definedName>
    <definedName name="____________________key2" localSheetId="42" hidden="1">#REF!</definedName>
    <definedName name="____________________key2" localSheetId="43" hidden="1">#REF!</definedName>
    <definedName name="____________________key2" localSheetId="44" hidden="1">#REF!</definedName>
    <definedName name="____________________key2" localSheetId="45" hidden="1">#REF!</definedName>
    <definedName name="____________________key2" localSheetId="46" hidden="1">#REF!</definedName>
    <definedName name="____________________key2" localSheetId="47" hidden="1">#REF!</definedName>
    <definedName name="____________________key2" localSheetId="7" hidden="1">#REF!</definedName>
    <definedName name="____________________key2" localSheetId="8" hidden="1">#REF!</definedName>
    <definedName name="____________________key2" localSheetId="31" hidden="1">#REF!</definedName>
    <definedName name="____________________key2" hidden="1">#REF!</definedName>
    <definedName name="___________________G7" localSheetId="9" hidden="1">#REF!</definedName>
    <definedName name="___________________G7" localSheetId="11" hidden="1">#REF!</definedName>
    <definedName name="___________________G7" localSheetId="13" hidden="1">#REF!</definedName>
    <definedName name="___________________G7" localSheetId="18" hidden="1">#REF!</definedName>
    <definedName name="___________________G7" localSheetId="23" hidden="1">#REF!</definedName>
    <definedName name="___________________G7" localSheetId="24" hidden="1">#REF!</definedName>
    <definedName name="___________________G7" localSheetId="25" hidden="1">#REF!</definedName>
    <definedName name="___________________G7" localSheetId="26" hidden="1">#REF!</definedName>
    <definedName name="___________________G7" localSheetId="32" hidden="1">#REF!</definedName>
    <definedName name="___________________G7" localSheetId="33" hidden="1">#REF!</definedName>
    <definedName name="___________________G7" localSheetId="34" hidden="1">#REF!</definedName>
    <definedName name="___________________G7" localSheetId="42" hidden="1">#REF!</definedName>
    <definedName name="___________________G7" localSheetId="43" hidden="1">#REF!</definedName>
    <definedName name="___________________G7" localSheetId="44" hidden="1">#REF!</definedName>
    <definedName name="___________________G7" localSheetId="45" hidden="1">#REF!</definedName>
    <definedName name="___________________G7" localSheetId="46" hidden="1">#REF!</definedName>
    <definedName name="___________________G7" localSheetId="47" hidden="1">#REF!</definedName>
    <definedName name="___________________G7" localSheetId="7" hidden="1">#REF!</definedName>
    <definedName name="___________________G7" localSheetId="8" hidden="1">#REF!</definedName>
    <definedName name="___________________G7" localSheetId="31" hidden="1">#REF!</definedName>
    <definedName name="___________________G7" hidden="1">#REF!</definedName>
    <definedName name="___________________key2" localSheetId="9" hidden="1">#REF!</definedName>
    <definedName name="___________________key2" localSheetId="11" hidden="1">#REF!</definedName>
    <definedName name="___________________key2" localSheetId="13" hidden="1">#REF!</definedName>
    <definedName name="___________________key2" localSheetId="18" hidden="1">#REF!</definedName>
    <definedName name="___________________key2" localSheetId="23" hidden="1">#REF!</definedName>
    <definedName name="___________________key2" localSheetId="24" hidden="1">#REF!</definedName>
    <definedName name="___________________key2" localSheetId="25" hidden="1">#REF!</definedName>
    <definedName name="___________________key2" localSheetId="26" hidden="1">#REF!</definedName>
    <definedName name="___________________key2" localSheetId="32" hidden="1">#REF!</definedName>
    <definedName name="___________________key2" localSheetId="33" hidden="1">#REF!</definedName>
    <definedName name="___________________key2" localSheetId="34" hidden="1">#REF!</definedName>
    <definedName name="___________________key2" localSheetId="42" hidden="1">#REF!</definedName>
    <definedName name="___________________key2" localSheetId="43" hidden="1">#REF!</definedName>
    <definedName name="___________________key2" localSheetId="44" hidden="1">#REF!</definedName>
    <definedName name="___________________key2" localSheetId="45" hidden="1">#REF!</definedName>
    <definedName name="___________________key2" localSheetId="46" hidden="1">#REF!</definedName>
    <definedName name="___________________key2" localSheetId="47" hidden="1">#REF!</definedName>
    <definedName name="___________________key2" localSheetId="7" hidden="1">#REF!</definedName>
    <definedName name="___________________key2" localSheetId="8" hidden="1">#REF!</definedName>
    <definedName name="___________________key2" localSheetId="31" hidden="1">#REF!</definedName>
    <definedName name="___________________key2" hidden="1">#REF!</definedName>
    <definedName name="__________________G7" localSheetId="9" hidden="1">#REF!</definedName>
    <definedName name="__________________G7" localSheetId="11" hidden="1">#REF!</definedName>
    <definedName name="__________________G7" localSheetId="13" hidden="1">#REF!</definedName>
    <definedName name="__________________G7" localSheetId="18" hidden="1">#REF!</definedName>
    <definedName name="__________________G7" localSheetId="23" hidden="1">#REF!</definedName>
    <definedName name="__________________G7" localSheetId="24" hidden="1">#REF!</definedName>
    <definedName name="__________________G7" localSheetId="25" hidden="1">#REF!</definedName>
    <definedName name="__________________G7" localSheetId="26" hidden="1">#REF!</definedName>
    <definedName name="__________________G7" localSheetId="32" hidden="1">#REF!</definedName>
    <definedName name="__________________G7" localSheetId="33" hidden="1">#REF!</definedName>
    <definedName name="__________________G7" localSheetId="34" hidden="1">#REF!</definedName>
    <definedName name="__________________G7" localSheetId="42" hidden="1">#REF!</definedName>
    <definedName name="__________________G7" localSheetId="43" hidden="1">#REF!</definedName>
    <definedName name="__________________G7" localSheetId="44" hidden="1">#REF!</definedName>
    <definedName name="__________________G7" localSheetId="45" hidden="1">#REF!</definedName>
    <definedName name="__________________G7" localSheetId="46" hidden="1">#REF!</definedName>
    <definedName name="__________________G7" localSheetId="47" hidden="1">#REF!</definedName>
    <definedName name="__________________G7" localSheetId="7" hidden="1">#REF!</definedName>
    <definedName name="__________________G7" localSheetId="8" hidden="1">#REF!</definedName>
    <definedName name="__________________G7" localSheetId="31" hidden="1">#REF!</definedName>
    <definedName name="__________________G7" hidden="1">#REF!</definedName>
    <definedName name="__________________key2" localSheetId="9" hidden="1">#REF!</definedName>
    <definedName name="__________________key2" localSheetId="11" hidden="1">#REF!</definedName>
    <definedName name="__________________key2" localSheetId="13" hidden="1">#REF!</definedName>
    <definedName name="__________________key2" localSheetId="18" hidden="1">#REF!</definedName>
    <definedName name="__________________key2" localSheetId="23" hidden="1">#REF!</definedName>
    <definedName name="__________________key2" localSheetId="24" hidden="1">#REF!</definedName>
    <definedName name="__________________key2" localSheetId="25" hidden="1">#REF!</definedName>
    <definedName name="__________________key2" localSheetId="26" hidden="1">#REF!</definedName>
    <definedName name="__________________key2" localSheetId="32" hidden="1">#REF!</definedName>
    <definedName name="__________________key2" localSheetId="33" hidden="1">#REF!</definedName>
    <definedName name="__________________key2" localSheetId="34" hidden="1">#REF!</definedName>
    <definedName name="__________________key2" localSheetId="42" hidden="1">#REF!</definedName>
    <definedName name="__________________key2" localSheetId="43" hidden="1">#REF!</definedName>
    <definedName name="__________________key2" localSheetId="44" hidden="1">#REF!</definedName>
    <definedName name="__________________key2" localSheetId="45" hidden="1">#REF!</definedName>
    <definedName name="__________________key2" localSheetId="46" hidden="1">#REF!</definedName>
    <definedName name="__________________key2" localSheetId="47" hidden="1">#REF!</definedName>
    <definedName name="__________________key2" localSheetId="7" hidden="1">#REF!</definedName>
    <definedName name="__________________key2" localSheetId="8" hidden="1">#REF!</definedName>
    <definedName name="__________________key2" localSheetId="31" hidden="1">#REF!</definedName>
    <definedName name="__________________key2" hidden="1">#REF!</definedName>
    <definedName name="_________________G7" localSheetId="9" hidden="1">#REF!</definedName>
    <definedName name="_________________G7" localSheetId="11" hidden="1">#REF!</definedName>
    <definedName name="_________________G7" localSheetId="13" hidden="1">#REF!</definedName>
    <definedName name="_________________G7" localSheetId="18" hidden="1">#REF!</definedName>
    <definedName name="_________________G7" localSheetId="23" hidden="1">#REF!</definedName>
    <definedName name="_________________G7" localSheetId="24" hidden="1">#REF!</definedName>
    <definedName name="_________________G7" localSheetId="25" hidden="1">#REF!</definedName>
    <definedName name="_________________G7" localSheetId="26" hidden="1">#REF!</definedName>
    <definedName name="_________________G7" localSheetId="32" hidden="1">#REF!</definedName>
    <definedName name="_________________G7" localSheetId="33" hidden="1">#REF!</definedName>
    <definedName name="_________________G7" localSheetId="34" hidden="1">#REF!</definedName>
    <definedName name="_________________G7" localSheetId="42" hidden="1">#REF!</definedName>
    <definedName name="_________________G7" localSheetId="43" hidden="1">#REF!</definedName>
    <definedName name="_________________G7" localSheetId="44" hidden="1">#REF!</definedName>
    <definedName name="_________________G7" localSheetId="45" hidden="1">#REF!</definedName>
    <definedName name="_________________G7" localSheetId="46" hidden="1">#REF!</definedName>
    <definedName name="_________________G7" localSheetId="47" hidden="1">#REF!</definedName>
    <definedName name="_________________G7" localSheetId="7" hidden="1">#REF!</definedName>
    <definedName name="_________________G7" localSheetId="8" hidden="1">#REF!</definedName>
    <definedName name="_________________G7" localSheetId="31" hidden="1">#REF!</definedName>
    <definedName name="_________________G7" hidden="1">#REF!</definedName>
    <definedName name="_________________key2" localSheetId="9" hidden="1">#REF!</definedName>
    <definedName name="_________________key2" localSheetId="11" hidden="1">#REF!</definedName>
    <definedName name="_________________key2" localSheetId="13" hidden="1">#REF!</definedName>
    <definedName name="_________________key2" localSheetId="18" hidden="1">#REF!</definedName>
    <definedName name="_________________key2" localSheetId="23" hidden="1">#REF!</definedName>
    <definedName name="_________________key2" localSheetId="24" hidden="1">#REF!</definedName>
    <definedName name="_________________key2" localSheetId="25" hidden="1">#REF!</definedName>
    <definedName name="_________________key2" localSheetId="26" hidden="1">#REF!</definedName>
    <definedName name="_________________key2" localSheetId="32" hidden="1">#REF!</definedName>
    <definedName name="_________________key2" localSheetId="33" hidden="1">#REF!</definedName>
    <definedName name="_________________key2" localSheetId="34" hidden="1">#REF!</definedName>
    <definedName name="_________________key2" localSheetId="42" hidden="1">#REF!</definedName>
    <definedName name="_________________key2" localSheetId="43" hidden="1">#REF!</definedName>
    <definedName name="_________________key2" localSheetId="44" hidden="1">#REF!</definedName>
    <definedName name="_________________key2" localSheetId="45" hidden="1">#REF!</definedName>
    <definedName name="_________________key2" localSheetId="46" hidden="1">#REF!</definedName>
    <definedName name="_________________key2" localSheetId="47" hidden="1">#REF!</definedName>
    <definedName name="_________________key2" localSheetId="7" hidden="1">#REF!</definedName>
    <definedName name="_________________key2" localSheetId="8" hidden="1">#REF!</definedName>
    <definedName name="_________________key2" localSheetId="31" hidden="1">#REF!</definedName>
    <definedName name="_________________key2" hidden="1">#REF!</definedName>
    <definedName name="________________G7" localSheetId="9" hidden="1">#REF!</definedName>
    <definedName name="________________G7" localSheetId="11" hidden="1">#REF!</definedName>
    <definedName name="________________G7" localSheetId="13" hidden="1">#REF!</definedName>
    <definedName name="________________G7" localSheetId="18" hidden="1">#REF!</definedName>
    <definedName name="________________G7" localSheetId="23" hidden="1">#REF!</definedName>
    <definedName name="________________G7" localSheetId="24" hidden="1">#REF!</definedName>
    <definedName name="________________G7" localSheetId="25" hidden="1">#REF!</definedName>
    <definedName name="________________G7" localSheetId="26" hidden="1">#REF!</definedName>
    <definedName name="________________G7" localSheetId="32" hidden="1">#REF!</definedName>
    <definedName name="________________G7" localSheetId="33" hidden="1">#REF!</definedName>
    <definedName name="________________G7" localSheetId="34" hidden="1">#REF!</definedName>
    <definedName name="________________G7" localSheetId="42" hidden="1">#REF!</definedName>
    <definedName name="________________G7" localSheetId="43" hidden="1">#REF!</definedName>
    <definedName name="________________G7" localSheetId="44" hidden="1">#REF!</definedName>
    <definedName name="________________G7" localSheetId="45" hidden="1">#REF!</definedName>
    <definedName name="________________G7" localSheetId="46" hidden="1">#REF!</definedName>
    <definedName name="________________G7" localSheetId="47" hidden="1">#REF!</definedName>
    <definedName name="________________G7" localSheetId="7" hidden="1">#REF!</definedName>
    <definedName name="________________G7" localSheetId="8" hidden="1">#REF!</definedName>
    <definedName name="________________G7" localSheetId="31" hidden="1">#REF!</definedName>
    <definedName name="________________G7" hidden="1">#REF!</definedName>
    <definedName name="________________key2" localSheetId="9" hidden="1">#REF!</definedName>
    <definedName name="________________key2" localSheetId="11" hidden="1">#REF!</definedName>
    <definedName name="________________key2" localSheetId="13" hidden="1">#REF!</definedName>
    <definedName name="________________key2" localSheetId="18" hidden="1">#REF!</definedName>
    <definedName name="________________key2" localSheetId="23" hidden="1">#REF!</definedName>
    <definedName name="________________key2" localSheetId="24" hidden="1">#REF!</definedName>
    <definedName name="________________key2" localSheetId="25" hidden="1">#REF!</definedName>
    <definedName name="________________key2" localSheetId="26" hidden="1">#REF!</definedName>
    <definedName name="________________key2" localSheetId="32" hidden="1">#REF!</definedName>
    <definedName name="________________key2" localSheetId="33" hidden="1">#REF!</definedName>
    <definedName name="________________key2" localSheetId="34" hidden="1">#REF!</definedName>
    <definedName name="________________key2" localSheetId="42" hidden="1">#REF!</definedName>
    <definedName name="________________key2" localSheetId="43" hidden="1">#REF!</definedName>
    <definedName name="________________key2" localSheetId="44" hidden="1">#REF!</definedName>
    <definedName name="________________key2" localSheetId="45" hidden="1">#REF!</definedName>
    <definedName name="________________key2" localSheetId="46" hidden="1">#REF!</definedName>
    <definedName name="________________key2" localSheetId="47" hidden="1">#REF!</definedName>
    <definedName name="________________key2" localSheetId="7" hidden="1">#REF!</definedName>
    <definedName name="________________key2" localSheetId="8" hidden="1">#REF!</definedName>
    <definedName name="________________key2" localSheetId="31" hidden="1">#REF!</definedName>
    <definedName name="________________key2" hidden="1">#REF!</definedName>
    <definedName name="_______________G7" localSheetId="9" hidden="1">#REF!</definedName>
    <definedName name="_______________G7" localSheetId="11" hidden="1">#REF!</definedName>
    <definedName name="_______________G7" localSheetId="13" hidden="1">#REF!</definedName>
    <definedName name="_______________G7" localSheetId="18" hidden="1">#REF!</definedName>
    <definedName name="_______________G7" localSheetId="23" hidden="1">#REF!</definedName>
    <definedName name="_______________G7" localSheetId="24" hidden="1">#REF!</definedName>
    <definedName name="_______________G7" localSheetId="25" hidden="1">#REF!</definedName>
    <definedName name="_______________G7" localSheetId="26" hidden="1">#REF!</definedName>
    <definedName name="_______________G7" localSheetId="32" hidden="1">#REF!</definedName>
    <definedName name="_______________G7" localSheetId="33" hidden="1">#REF!</definedName>
    <definedName name="_______________G7" localSheetId="34" hidden="1">#REF!</definedName>
    <definedName name="_______________G7" localSheetId="42" hidden="1">#REF!</definedName>
    <definedName name="_______________G7" localSheetId="43" hidden="1">#REF!</definedName>
    <definedName name="_______________G7" localSheetId="44" hidden="1">#REF!</definedName>
    <definedName name="_______________G7" localSheetId="45" hidden="1">#REF!</definedName>
    <definedName name="_______________G7" localSheetId="46" hidden="1">#REF!</definedName>
    <definedName name="_______________G7" localSheetId="47" hidden="1">#REF!</definedName>
    <definedName name="_______________G7" localSheetId="7" hidden="1">#REF!</definedName>
    <definedName name="_______________G7" localSheetId="8" hidden="1">#REF!</definedName>
    <definedName name="_______________G7" localSheetId="31" hidden="1">#REF!</definedName>
    <definedName name="_______________G7" hidden="1">#REF!</definedName>
    <definedName name="_______________key2" localSheetId="9" hidden="1">#REF!</definedName>
    <definedName name="_______________key2" localSheetId="11" hidden="1">#REF!</definedName>
    <definedName name="_______________key2" localSheetId="13" hidden="1">#REF!</definedName>
    <definedName name="_______________key2" localSheetId="18" hidden="1">#REF!</definedName>
    <definedName name="_______________key2" localSheetId="23" hidden="1">#REF!</definedName>
    <definedName name="_______________key2" localSheetId="24" hidden="1">#REF!</definedName>
    <definedName name="_______________key2" localSheetId="25" hidden="1">#REF!</definedName>
    <definedName name="_______________key2" localSheetId="26" hidden="1">#REF!</definedName>
    <definedName name="_______________key2" localSheetId="32" hidden="1">#REF!</definedName>
    <definedName name="_______________key2" localSheetId="33" hidden="1">#REF!</definedName>
    <definedName name="_______________key2" localSheetId="34" hidden="1">#REF!</definedName>
    <definedName name="_______________key2" localSheetId="42" hidden="1">#REF!</definedName>
    <definedName name="_______________key2" localSheetId="43" hidden="1">#REF!</definedName>
    <definedName name="_______________key2" localSheetId="44" hidden="1">#REF!</definedName>
    <definedName name="_______________key2" localSheetId="45" hidden="1">#REF!</definedName>
    <definedName name="_______________key2" localSheetId="46" hidden="1">#REF!</definedName>
    <definedName name="_______________key2" localSheetId="47" hidden="1">#REF!</definedName>
    <definedName name="_______________key2" localSheetId="7" hidden="1">#REF!</definedName>
    <definedName name="_______________key2" localSheetId="8" hidden="1">#REF!</definedName>
    <definedName name="_______________key2" localSheetId="31" hidden="1">#REF!</definedName>
    <definedName name="_______________key2" hidden="1">#REF!</definedName>
    <definedName name="______________G7" localSheetId="9" hidden="1">#REF!</definedName>
    <definedName name="______________G7" localSheetId="11" hidden="1">#REF!</definedName>
    <definedName name="______________G7" localSheetId="13" hidden="1">#REF!</definedName>
    <definedName name="______________G7" localSheetId="18" hidden="1">#REF!</definedName>
    <definedName name="______________G7" localSheetId="23" hidden="1">#REF!</definedName>
    <definedName name="______________G7" localSheetId="24" hidden="1">#REF!</definedName>
    <definedName name="______________G7" localSheetId="25" hidden="1">#REF!</definedName>
    <definedName name="______________G7" localSheetId="26" hidden="1">#REF!</definedName>
    <definedName name="______________G7" localSheetId="32" hidden="1">#REF!</definedName>
    <definedName name="______________G7" localSheetId="33" hidden="1">#REF!</definedName>
    <definedName name="______________G7" localSheetId="34" hidden="1">#REF!</definedName>
    <definedName name="______________G7" localSheetId="42" hidden="1">#REF!</definedName>
    <definedName name="______________G7" localSheetId="43" hidden="1">#REF!</definedName>
    <definedName name="______________G7" localSheetId="44" hidden="1">#REF!</definedName>
    <definedName name="______________G7" localSheetId="45" hidden="1">#REF!</definedName>
    <definedName name="______________G7" localSheetId="46" hidden="1">#REF!</definedName>
    <definedName name="______________G7" localSheetId="47" hidden="1">#REF!</definedName>
    <definedName name="______________G7" localSheetId="7" hidden="1">#REF!</definedName>
    <definedName name="______________G7" localSheetId="8" hidden="1">#REF!</definedName>
    <definedName name="______________G7" localSheetId="31" hidden="1">#REF!</definedName>
    <definedName name="______________G7" hidden="1">#REF!</definedName>
    <definedName name="______________key2" localSheetId="9" hidden="1">#REF!</definedName>
    <definedName name="______________key2" localSheetId="11" hidden="1">#REF!</definedName>
    <definedName name="______________key2" localSheetId="13" hidden="1">#REF!</definedName>
    <definedName name="______________key2" localSheetId="18" hidden="1">#REF!</definedName>
    <definedName name="______________key2" localSheetId="23" hidden="1">#REF!</definedName>
    <definedName name="______________key2" localSheetId="24" hidden="1">#REF!</definedName>
    <definedName name="______________key2" localSheetId="25" hidden="1">#REF!</definedName>
    <definedName name="______________key2" localSheetId="26" hidden="1">#REF!</definedName>
    <definedName name="______________key2" localSheetId="32" hidden="1">#REF!</definedName>
    <definedName name="______________key2" localSheetId="33" hidden="1">#REF!</definedName>
    <definedName name="______________key2" localSheetId="34" hidden="1">#REF!</definedName>
    <definedName name="______________key2" localSheetId="42" hidden="1">#REF!</definedName>
    <definedName name="______________key2" localSheetId="43" hidden="1">#REF!</definedName>
    <definedName name="______________key2" localSheetId="44" hidden="1">#REF!</definedName>
    <definedName name="______________key2" localSheetId="45" hidden="1">#REF!</definedName>
    <definedName name="______________key2" localSheetId="46" hidden="1">#REF!</definedName>
    <definedName name="______________key2" localSheetId="47" hidden="1">#REF!</definedName>
    <definedName name="______________key2" localSheetId="7" hidden="1">#REF!</definedName>
    <definedName name="______________key2" localSheetId="8" hidden="1">#REF!</definedName>
    <definedName name="______________key2" localSheetId="31" hidden="1">#REF!</definedName>
    <definedName name="______________key2" hidden="1">#REF!</definedName>
    <definedName name="_____________G7" localSheetId="9" hidden="1">#REF!</definedName>
    <definedName name="_____________G7" localSheetId="11" hidden="1">#REF!</definedName>
    <definedName name="_____________G7" localSheetId="13" hidden="1">#REF!</definedName>
    <definedName name="_____________G7" localSheetId="18" hidden="1">#REF!</definedName>
    <definedName name="_____________G7" localSheetId="23" hidden="1">#REF!</definedName>
    <definedName name="_____________G7" localSheetId="24" hidden="1">#REF!</definedName>
    <definedName name="_____________G7" localSheetId="25" hidden="1">#REF!</definedName>
    <definedName name="_____________G7" localSheetId="26" hidden="1">#REF!</definedName>
    <definedName name="_____________G7" localSheetId="32" hidden="1">#REF!</definedName>
    <definedName name="_____________G7" localSheetId="33" hidden="1">#REF!</definedName>
    <definedName name="_____________G7" localSheetId="34" hidden="1">#REF!</definedName>
    <definedName name="_____________G7" localSheetId="42" hidden="1">#REF!</definedName>
    <definedName name="_____________G7" localSheetId="43" hidden="1">#REF!</definedName>
    <definedName name="_____________G7" localSheetId="44" hidden="1">#REF!</definedName>
    <definedName name="_____________G7" localSheetId="45" hidden="1">#REF!</definedName>
    <definedName name="_____________G7" localSheetId="46" hidden="1">#REF!</definedName>
    <definedName name="_____________G7" localSheetId="47" hidden="1">#REF!</definedName>
    <definedName name="_____________G7" localSheetId="7" hidden="1">#REF!</definedName>
    <definedName name="_____________G7" localSheetId="8" hidden="1">#REF!</definedName>
    <definedName name="_____________G7" localSheetId="31" hidden="1">#REF!</definedName>
    <definedName name="_____________G7" hidden="1">#REF!</definedName>
    <definedName name="_____________key2" localSheetId="14" hidden="1">#REF!</definedName>
    <definedName name="_____________key2" localSheetId="0" hidden="1">#REF!</definedName>
    <definedName name="_____________key2" localSheetId="9" hidden="1">#REF!</definedName>
    <definedName name="_____________key2" localSheetId="10" hidden="1">#REF!</definedName>
    <definedName name="_____________key2" localSheetId="11" hidden="1">#REF!</definedName>
    <definedName name="_____________key2" localSheetId="12" hidden="1">#REF!</definedName>
    <definedName name="_____________key2" localSheetId="13" hidden="1">#REF!</definedName>
    <definedName name="_____________key2" localSheetId="15" hidden="1">#REF!</definedName>
    <definedName name="_____________key2" localSheetId="16" hidden="1">#REF!</definedName>
    <definedName name="_____________key2" localSheetId="17" hidden="1">#REF!</definedName>
    <definedName name="_____________key2" localSheetId="18" hidden="1">#REF!</definedName>
    <definedName name="_____________key2" localSheetId="1" hidden="1">#REF!</definedName>
    <definedName name="_____________key2" localSheetId="19" hidden="1">#REF!</definedName>
    <definedName name="_____________key2" localSheetId="20" hidden="1">#REF!</definedName>
    <definedName name="_____________key2" localSheetId="21" hidden="1">#REF!</definedName>
    <definedName name="_____________key2" localSheetId="23" hidden="1">#REF!</definedName>
    <definedName name="_____________key2" localSheetId="24" hidden="1">#REF!</definedName>
    <definedName name="_____________key2" localSheetId="25" hidden="1">#REF!</definedName>
    <definedName name="_____________key2" localSheetId="26" hidden="1">#REF!</definedName>
    <definedName name="_____________key2" localSheetId="29" hidden="1">#REF!</definedName>
    <definedName name="_____________key2" localSheetId="2" hidden="1">#REF!</definedName>
    <definedName name="_____________key2" localSheetId="32" hidden="1">#REF!</definedName>
    <definedName name="_____________key2" localSheetId="33" hidden="1">#REF!</definedName>
    <definedName name="_____________key2" localSheetId="34" hidden="1">#REF!</definedName>
    <definedName name="_____________key2" localSheetId="36" hidden="1">#REF!</definedName>
    <definedName name="_____________key2" localSheetId="37" hidden="1">#REF!</definedName>
    <definedName name="_____________key2" localSheetId="38" hidden="1">#REF!</definedName>
    <definedName name="_____________key2" localSheetId="39" hidden="1">#REF!</definedName>
    <definedName name="_____________key2" localSheetId="40" hidden="1">#REF!</definedName>
    <definedName name="_____________key2" localSheetId="3" hidden="1">#REF!</definedName>
    <definedName name="_____________key2" localSheetId="42" hidden="1">#REF!</definedName>
    <definedName name="_____________key2" localSheetId="43" hidden="1">#REF!</definedName>
    <definedName name="_____________key2" localSheetId="44" hidden="1">#REF!</definedName>
    <definedName name="_____________key2" localSheetId="45" hidden="1">#REF!</definedName>
    <definedName name="_____________key2" localSheetId="46" hidden="1">#REF!</definedName>
    <definedName name="_____________key2" localSheetId="47" hidden="1">#REF!</definedName>
    <definedName name="_____________key2" localSheetId="4" hidden="1">#REF!</definedName>
    <definedName name="_____________key2" localSheetId="5" hidden="1">#REF!</definedName>
    <definedName name="_____________key2" localSheetId="6" hidden="1">#REF!</definedName>
    <definedName name="_____________key2" localSheetId="7" hidden="1">#REF!</definedName>
    <definedName name="_____________key2" localSheetId="8" hidden="1">#REF!</definedName>
    <definedName name="_____________key2" localSheetId="31" hidden="1">#REF!</definedName>
    <definedName name="_____________key2" hidden="1">#REF!</definedName>
    <definedName name="____________G7" localSheetId="14" hidden="1">#REF!</definedName>
    <definedName name="____________G7" localSheetId="0" hidden="1">#REF!</definedName>
    <definedName name="____________G7" localSheetId="9" hidden="1">#REF!</definedName>
    <definedName name="____________G7" localSheetId="10" hidden="1">#REF!</definedName>
    <definedName name="____________G7" localSheetId="11" hidden="1">#REF!</definedName>
    <definedName name="____________G7" localSheetId="12" hidden="1">#REF!</definedName>
    <definedName name="____________G7" localSheetId="13" hidden="1">#REF!</definedName>
    <definedName name="____________G7" localSheetId="15" hidden="1">#REF!</definedName>
    <definedName name="____________G7" localSheetId="16" hidden="1">#REF!</definedName>
    <definedName name="____________G7" localSheetId="17" hidden="1">#REF!</definedName>
    <definedName name="____________G7" localSheetId="18" hidden="1">#REF!</definedName>
    <definedName name="____________G7" localSheetId="1" hidden="1">#REF!</definedName>
    <definedName name="____________G7" localSheetId="19" hidden="1">#REF!</definedName>
    <definedName name="____________G7" localSheetId="20" hidden="1">#REF!</definedName>
    <definedName name="____________G7" localSheetId="21" hidden="1">#REF!</definedName>
    <definedName name="____________G7" localSheetId="23" hidden="1">#REF!</definedName>
    <definedName name="____________G7" localSheetId="24" hidden="1">#REF!</definedName>
    <definedName name="____________G7" localSheetId="25" hidden="1">#REF!</definedName>
    <definedName name="____________G7" localSheetId="26" hidden="1">#REF!</definedName>
    <definedName name="____________G7" localSheetId="29" hidden="1">#REF!</definedName>
    <definedName name="____________G7" localSheetId="2" hidden="1">#REF!</definedName>
    <definedName name="____________G7" localSheetId="32" hidden="1">#REF!</definedName>
    <definedName name="____________G7" localSheetId="33" hidden="1">#REF!</definedName>
    <definedName name="____________G7" localSheetId="34" hidden="1">#REF!</definedName>
    <definedName name="____________G7" localSheetId="36" hidden="1">#REF!</definedName>
    <definedName name="____________G7" localSheetId="37" hidden="1">#REF!</definedName>
    <definedName name="____________G7" localSheetId="38" hidden="1">#REF!</definedName>
    <definedName name="____________G7" localSheetId="39" hidden="1">#REF!</definedName>
    <definedName name="____________G7" localSheetId="40" hidden="1">#REF!</definedName>
    <definedName name="____________G7" localSheetId="3" hidden="1">#REF!</definedName>
    <definedName name="____________G7" localSheetId="42" hidden="1">#REF!</definedName>
    <definedName name="____________G7" localSheetId="43" hidden="1">#REF!</definedName>
    <definedName name="____________G7" localSheetId="44" hidden="1">#REF!</definedName>
    <definedName name="____________G7" localSheetId="45" hidden="1">#REF!</definedName>
    <definedName name="____________G7" localSheetId="46" hidden="1">#REF!</definedName>
    <definedName name="____________G7" localSheetId="47" hidden="1">#REF!</definedName>
    <definedName name="____________G7" localSheetId="4" hidden="1">#REF!</definedName>
    <definedName name="____________G7" localSheetId="5" hidden="1">#REF!</definedName>
    <definedName name="____________G7" localSheetId="6" hidden="1">#REF!</definedName>
    <definedName name="____________G7" localSheetId="7" hidden="1">#REF!</definedName>
    <definedName name="____________G7" localSheetId="8" hidden="1">#REF!</definedName>
    <definedName name="____________G7" localSheetId="31" hidden="1">#REF!</definedName>
    <definedName name="____________G7" hidden="1">#REF!</definedName>
    <definedName name="____________key2" localSheetId="9" hidden="1">#REF!</definedName>
    <definedName name="____________key2" localSheetId="11" hidden="1">#REF!</definedName>
    <definedName name="____________key2" localSheetId="13" hidden="1">#REF!</definedName>
    <definedName name="____________key2" localSheetId="18" hidden="1">#REF!</definedName>
    <definedName name="____________key2" localSheetId="19" hidden="1">#REF!</definedName>
    <definedName name="____________key2" localSheetId="23" hidden="1">#REF!</definedName>
    <definedName name="____________key2" localSheetId="24" hidden="1">#REF!</definedName>
    <definedName name="____________key2" localSheetId="25" hidden="1">#REF!</definedName>
    <definedName name="____________key2" localSheetId="26" hidden="1">#REF!</definedName>
    <definedName name="____________key2" localSheetId="32" hidden="1">#REF!</definedName>
    <definedName name="____________key2" localSheetId="33" hidden="1">#REF!</definedName>
    <definedName name="____________key2" localSheetId="34" hidden="1">#REF!</definedName>
    <definedName name="____________key2" localSheetId="36" hidden="1">#REF!</definedName>
    <definedName name="____________key2" localSheetId="37" hidden="1">#REF!</definedName>
    <definedName name="____________key2" localSheetId="38" hidden="1">#REF!</definedName>
    <definedName name="____________key2" localSheetId="39" hidden="1">#REF!</definedName>
    <definedName name="____________key2" localSheetId="40" hidden="1">#REF!</definedName>
    <definedName name="____________key2" localSheetId="42" hidden="1">#REF!</definedName>
    <definedName name="____________key2" localSheetId="43" hidden="1">#REF!</definedName>
    <definedName name="____________key2" localSheetId="44" hidden="1">#REF!</definedName>
    <definedName name="____________key2" localSheetId="45" hidden="1">#REF!</definedName>
    <definedName name="____________key2" localSheetId="46" hidden="1">#REF!</definedName>
    <definedName name="____________key2" localSheetId="47" hidden="1">#REF!</definedName>
    <definedName name="____________key2" localSheetId="7" hidden="1">#REF!</definedName>
    <definedName name="____________key2" localSheetId="8" hidden="1">#REF!</definedName>
    <definedName name="____________key2" localSheetId="31" hidden="1">#REF!</definedName>
    <definedName name="____________key2" hidden="1">#REF!</definedName>
    <definedName name="___________G7" localSheetId="14" hidden="1">#REF!</definedName>
    <definedName name="___________G7" localSheetId="0" hidden="1">#REF!</definedName>
    <definedName name="___________G7" localSheetId="9" hidden="1">#REF!</definedName>
    <definedName name="___________G7" localSheetId="10" hidden="1">#REF!</definedName>
    <definedName name="___________G7" localSheetId="11" hidden="1">#REF!</definedName>
    <definedName name="___________G7" localSheetId="12" hidden="1">#REF!</definedName>
    <definedName name="___________G7" localSheetId="13" hidden="1">#REF!</definedName>
    <definedName name="___________G7" localSheetId="15" hidden="1">#REF!</definedName>
    <definedName name="___________G7" localSheetId="16" hidden="1">#REF!</definedName>
    <definedName name="___________G7" localSheetId="17" hidden="1">#REF!</definedName>
    <definedName name="___________G7" localSheetId="18" hidden="1">#REF!</definedName>
    <definedName name="___________G7" localSheetId="1" hidden="1">#REF!</definedName>
    <definedName name="___________G7" localSheetId="19" hidden="1">#REF!</definedName>
    <definedName name="___________G7" localSheetId="20" hidden="1">#REF!</definedName>
    <definedName name="___________G7" localSheetId="21" hidden="1">#REF!</definedName>
    <definedName name="___________G7" localSheetId="23" hidden="1">#REF!</definedName>
    <definedName name="___________G7" localSheetId="24" hidden="1">#REF!</definedName>
    <definedName name="___________G7" localSheetId="25" hidden="1">#REF!</definedName>
    <definedName name="___________G7" localSheetId="26" hidden="1">#REF!</definedName>
    <definedName name="___________G7" localSheetId="29" hidden="1">#REF!</definedName>
    <definedName name="___________G7" localSheetId="2" hidden="1">#REF!</definedName>
    <definedName name="___________G7" localSheetId="32" hidden="1">#REF!</definedName>
    <definedName name="___________G7" localSheetId="33" hidden="1">#REF!</definedName>
    <definedName name="___________G7" localSheetId="34" hidden="1">#REF!</definedName>
    <definedName name="___________G7" localSheetId="36" hidden="1">#REF!</definedName>
    <definedName name="___________G7" localSheetId="37" hidden="1">#REF!</definedName>
    <definedName name="___________G7" localSheetId="38" hidden="1">#REF!</definedName>
    <definedName name="___________G7" localSheetId="39" hidden="1">#REF!</definedName>
    <definedName name="___________G7" localSheetId="40" hidden="1">#REF!</definedName>
    <definedName name="___________G7" localSheetId="3" hidden="1">#REF!</definedName>
    <definedName name="___________G7" localSheetId="42" hidden="1">#REF!</definedName>
    <definedName name="___________G7" localSheetId="43" hidden="1">#REF!</definedName>
    <definedName name="___________G7" localSheetId="44" hidden="1">#REF!</definedName>
    <definedName name="___________G7" localSheetId="45" hidden="1">#REF!</definedName>
    <definedName name="___________G7" localSheetId="46" hidden="1">#REF!</definedName>
    <definedName name="___________G7" localSheetId="47" hidden="1">#REF!</definedName>
    <definedName name="___________G7" localSheetId="4" hidden="1">#REF!</definedName>
    <definedName name="___________G7" localSheetId="5" hidden="1">#REF!</definedName>
    <definedName name="___________G7" localSheetId="6" hidden="1">#REF!</definedName>
    <definedName name="___________G7" localSheetId="7" hidden="1">#REF!</definedName>
    <definedName name="___________G7" localSheetId="8" hidden="1">#REF!</definedName>
    <definedName name="___________G7" localSheetId="31" hidden="1">#REF!</definedName>
    <definedName name="___________G7" hidden="1">#REF!</definedName>
    <definedName name="___________key2" localSheetId="9" hidden="1">#REF!</definedName>
    <definedName name="___________key2" localSheetId="11" hidden="1">#REF!</definedName>
    <definedName name="___________key2" localSheetId="13" hidden="1">#REF!</definedName>
    <definedName name="___________key2" localSheetId="18" hidden="1">#REF!</definedName>
    <definedName name="___________key2" localSheetId="19" hidden="1">#REF!</definedName>
    <definedName name="___________key2" localSheetId="23" hidden="1">#REF!</definedName>
    <definedName name="___________key2" localSheetId="24" hidden="1">#REF!</definedName>
    <definedName name="___________key2" localSheetId="25" hidden="1">#REF!</definedName>
    <definedName name="___________key2" localSheetId="26" hidden="1">#REF!</definedName>
    <definedName name="___________key2" localSheetId="32" hidden="1">#REF!</definedName>
    <definedName name="___________key2" localSheetId="33" hidden="1">#REF!</definedName>
    <definedName name="___________key2" localSheetId="34" hidden="1">#REF!</definedName>
    <definedName name="___________key2" localSheetId="36" hidden="1">#REF!</definedName>
    <definedName name="___________key2" localSheetId="37" hidden="1">#REF!</definedName>
    <definedName name="___________key2" localSheetId="38" hidden="1">#REF!</definedName>
    <definedName name="___________key2" localSheetId="39" hidden="1">#REF!</definedName>
    <definedName name="___________key2" localSheetId="40" hidden="1">#REF!</definedName>
    <definedName name="___________key2" localSheetId="42" hidden="1">#REF!</definedName>
    <definedName name="___________key2" localSheetId="43" hidden="1">#REF!</definedName>
    <definedName name="___________key2" localSheetId="44" hidden="1">#REF!</definedName>
    <definedName name="___________key2" localSheetId="45" hidden="1">#REF!</definedName>
    <definedName name="___________key2" localSheetId="46" hidden="1">#REF!</definedName>
    <definedName name="___________key2" localSheetId="47" hidden="1">#REF!</definedName>
    <definedName name="___________key2" localSheetId="7" hidden="1">#REF!</definedName>
    <definedName name="___________key2" localSheetId="8" hidden="1">#REF!</definedName>
    <definedName name="___________key2" localSheetId="31" hidden="1">#REF!</definedName>
    <definedName name="___________key2" hidden="1">#REF!</definedName>
    <definedName name="__________G7" localSheetId="14" hidden="1">#REF!</definedName>
    <definedName name="__________G7" localSheetId="0" hidden="1">#REF!</definedName>
    <definedName name="__________G7" localSheetId="9" hidden="1">#REF!</definedName>
    <definedName name="__________G7" localSheetId="10" hidden="1">#REF!</definedName>
    <definedName name="__________G7" localSheetId="11" hidden="1">#REF!</definedName>
    <definedName name="__________G7" localSheetId="12" hidden="1">#REF!</definedName>
    <definedName name="__________G7" localSheetId="13" hidden="1">#REF!</definedName>
    <definedName name="__________G7" localSheetId="15" hidden="1">#REF!</definedName>
    <definedName name="__________G7" localSheetId="16" hidden="1">#REF!</definedName>
    <definedName name="__________G7" localSheetId="17" hidden="1">#REF!</definedName>
    <definedName name="__________G7" localSheetId="18" hidden="1">#REF!</definedName>
    <definedName name="__________G7" localSheetId="1" hidden="1">#REF!</definedName>
    <definedName name="__________G7" localSheetId="19" hidden="1">#REF!</definedName>
    <definedName name="__________G7" localSheetId="20" hidden="1">#REF!</definedName>
    <definedName name="__________G7" localSheetId="21" hidden="1">#REF!</definedName>
    <definedName name="__________G7" localSheetId="23" hidden="1">#REF!</definedName>
    <definedName name="__________G7" localSheetId="24" hidden="1">#REF!</definedName>
    <definedName name="__________G7" localSheetId="25" hidden="1">#REF!</definedName>
    <definedName name="__________G7" localSheetId="26" hidden="1">#REF!</definedName>
    <definedName name="__________G7" localSheetId="29" hidden="1">#REF!</definedName>
    <definedName name="__________G7" localSheetId="2" hidden="1">#REF!</definedName>
    <definedName name="__________G7" localSheetId="32" hidden="1">#REF!</definedName>
    <definedName name="__________G7" localSheetId="33" hidden="1">#REF!</definedName>
    <definedName name="__________G7" localSheetId="34" hidden="1">#REF!</definedName>
    <definedName name="__________G7" localSheetId="36" hidden="1">#REF!</definedName>
    <definedName name="__________G7" localSheetId="37" hidden="1">#REF!</definedName>
    <definedName name="__________G7" localSheetId="38" hidden="1">#REF!</definedName>
    <definedName name="__________G7" localSheetId="39" hidden="1">#REF!</definedName>
    <definedName name="__________G7" localSheetId="40" hidden="1">#REF!</definedName>
    <definedName name="__________G7" localSheetId="3" hidden="1">#REF!</definedName>
    <definedName name="__________G7" localSheetId="42" hidden="1">#REF!</definedName>
    <definedName name="__________G7" localSheetId="43" hidden="1">#REF!</definedName>
    <definedName name="__________G7" localSheetId="44" hidden="1">#REF!</definedName>
    <definedName name="__________G7" localSheetId="45" hidden="1">#REF!</definedName>
    <definedName name="__________G7" localSheetId="46" hidden="1">#REF!</definedName>
    <definedName name="__________G7" localSheetId="47" hidden="1">#REF!</definedName>
    <definedName name="__________G7" localSheetId="4" hidden="1">#REF!</definedName>
    <definedName name="__________G7" localSheetId="5" hidden="1">#REF!</definedName>
    <definedName name="__________G7" localSheetId="6" hidden="1">#REF!</definedName>
    <definedName name="__________G7" localSheetId="7" hidden="1">#REF!</definedName>
    <definedName name="__________G7" localSheetId="8" hidden="1">#REF!</definedName>
    <definedName name="__________G7" localSheetId="31" hidden="1">#REF!</definedName>
    <definedName name="__________G7" hidden="1">#REF!</definedName>
    <definedName name="__________key2" localSheetId="9" hidden="1">#REF!</definedName>
    <definedName name="__________key2" localSheetId="11" hidden="1">#REF!</definedName>
    <definedName name="__________key2" localSheetId="13" hidden="1">#REF!</definedName>
    <definedName name="__________key2" localSheetId="18" hidden="1">#REF!</definedName>
    <definedName name="__________key2" localSheetId="19" hidden="1">#REF!</definedName>
    <definedName name="__________key2" localSheetId="23" hidden="1">#REF!</definedName>
    <definedName name="__________key2" localSheetId="24" hidden="1">#REF!</definedName>
    <definedName name="__________key2" localSheetId="25" hidden="1">#REF!</definedName>
    <definedName name="__________key2" localSheetId="26" hidden="1">#REF!</definedName>
    <definedName name="__________key2" localSheetId="32" hidden="1">#REF!</definedName>
    <definedName name="__________key2" localSheetId="33" hidden="1">#REF!</definedName>
    <definedName name="__________key2" localSheetId="34" hidden="1">#REF!</definedName>
    <definedName name="__________key2" localSheetId="36" hidden="1">#REF!</definedName>
    <definedName name="__________key2" localSheetId="37" hidden="1">#REF!</definedName>
    <definedName name="__________key2" localSheetId="38" hidden="1">#REF!</definedName>
    <definedName name="__________key2" localSheetId="39" hidden="1">#REF!</definedName>
    <definedName name="__________key2" localSheetId="40" hidden="1">#REF!</definedName>
    <definedName name="__________key2" localSheetId="42" hidden="1">#REF!</definedName>
    <definedName name="__________key2" localSheetId="43" hidden="1">#REF!</definedName>
    <definedName name="__________key2" localSheetId="44" hidden="1">#REF!</definedName>
    <definedName name="__________key2" localSheetId="45" hidden="1">#REF!</definedName>
    <definedName name="__________key2" localSheetId="46" hidden="1">#REF!</definedName>
    <definedName name="__________key2" localSheetId="47" hidden="1">#REF!</definedName>
    <definedName name="__________key2" localSheetId="7" hidden="1">#REF!</definedName>
    <definedName name="__________key2" localSheetId="8" hidden="1">#REF!</definedName>
    <definedName name="__________key2" localSheetId="31" hidden="1">#REF!</definedName>
    <definedName name="__________key2" hidden="1">#REF!</definedName>
    <definedName name="_________G7" localSheetId="14" hidden="1">#REF!</definedName>
    <definedName name="_________G7" localSheetId="0" hidden="1">#REF!</definedName>
    <definedName name="_________G7" localSheetId="9" hidden="1">#REF!</definedName>
    <definedName name="_________G7" localSheetId="10" hidden="1">#REF!</definedName>
    <definedName name="_________G7" localSheetId="11" hidden="1">#REF!</definedName>
    <definedName name="_________G7" localSheetId="12" hidden="1">#REF!</definedName>
    <definedName name="_________G7" localSheetId="13" hidden="1">#REF!</definedName>
    <definedName name="_________G7" localSheetId="15" hidden="1">#REF!</definedName>
    <definedName name="_________G7" localSheetId="16" hidden="1">#REF!</definedName>
    <definedName name="_________G7" localSheetId="17" hidden="1">#REF!</definedName>
    <definedName name="_________G7" localSheetId="18" hidden="1">#REF!</definedName>
    <definedName name="_________G7" localSheetId="1" hidden="1">#REF!</definedName>
    <definedName name="_________G7" localSheetId="19" hidden="1">#REF!</definedName>
    <definedName name="_________G7" localSheetId="20" hidden="1">#REF!</definedName>
    <definedName name="_________G7" localSheetId="21" hidden="1">#REF!</definedName>
    <definedName name="_________G7" localSheetId="23" hidden="1">#REF!</definedName>
    <definedName name="_________G7" localSheetId="24" hidden="1">#REF!</definedName>
    <definedName name="_________G7" localSheetId="25" hidden="1">#REF!</definedName>
    <definedName name="_________G7" localSheetId="26" hidden="1">#REF!</definedName>
    <definedName name="_________G7" localSheetId="29" hidden="1">#REF!</definedName>
    <definedName name="_________G7" localSheetId="2" hidden="1">#REF!</definedName>
    <definedName name="_________G7" localSheetId="32" hidden="1">#REF!</definedName>
    <definedName name="_________G7" localSheetId="33" hidden="1">#REF!</definedName>
    <definedName name="_________G7" localSheetId="34" hidden="1">#REF!</definedName>
    <definedName name="_________G7" localSheetId="36" hidden="1">#REF!</definedName>
    <definedName name="_________G7" localSheetId="37" hidden="1">#REF!</definedName>
    <definedName name="_________G7" localSheetId="38" hidden="1">#REF!</definedName>
    <definedName name="_________G7" localSheetId="39" hidden="1">#REF!</definedName>
    <definedName name="_________G7" localSheetId="40" hidden="1">#REF!</definedName>
    <definedName name="_________G7" localSheetId="3" hidden="1">#REF!</definedName>
    <definedName name="_________G7" localSheetId="42" hidden="1">#REF!</definedName>
    <definedName name="_________G7" localSheetId="43" hidden="1">#REF!</definedName>
    <definedName name="_________G7" localSheetId="44" hidden="1">#REF!</definedName>
    <definedName name="_________G7" localSheetId="45" hidden="1">#REF!</definedName>
    <definedName name="_________G7" localSheetId="46" hidden="1">#REF!</definedName>
    <definedName name="_________G7" localSheetId="47" hidden="1">#REF!</definedName>
    <definedName name="_________G7" localSheetId="4" hidden="1">#REF!</definedName>
    <definedName name="_________G7" localSheetId="5" hidden="1">#REF!</definedName>
    <definedName name="_________G7" localSheetId="6" hidden="1">#REF!</definedName>
    <definedName name="_________G7" localSheetId="7" hidden="1">#REF!</definedName>
    <definedName name="_________G7" localSheetId="8" hidden="1">#REF!</definedName>
    <definedName name="_________G7" localSheetId="31" hidden="1">#REF!</definedName>
    <definedName name="_________G7" hidden="1">#REF!</definedName>
    <definedName name="_________key2" localSheetId="9" hidden="1">#REF!</definedName>
    <definedName name="_________key2" localSheetId="11" hidden="1">#REF!</definedName>
    <definedName name="_________key2" localSheetId="13" hidden="1">#REF!</definedName>
    <definedName name="_________key2" localSheetId="16" hidden="1">#REF!</definedName>
    <definedName name="_________key2" localSheetId="18" hidden="1">#REF!</definedName>
    <definedName name="_________key2" localSheetId="19" hidden="1">#REF!</definedName>
    <definedName name="_________key2" localSheetId="23" hidden="1">#REF!</definedName>
    <definedName name="_________key2" localSheetId="24" hidden="1">#REF!</definedName>
    <definedName name="_________key2" localSheetId="25" hidden="1">#REF!</definedName>
    <definedName name="_________key2" localSheetId="26" hidden="1">#REF!</definedName>
    <definedName name="_________key2" localSheetId="32" hidden="1">#REF!</definedName>
    <definedName name="_________key2" localSheetId="33" hidden="1">#REF!</definedName>
    <definedName name="_________key2" localSheetId="34" hidden="1">#REF!</definedName>
    <definedName name="_________key2" localSheetId="36" hidden="1">#REF!</definedName>
    <definedName name="_________key2" localSheetId="37" hidden="1">#REF!</definedName>
    <definedName name="_________key2" localSheetId="38" hidden="1">#REF!</definedName>
    <definedName name="_________key2" localSheetId="39" hidden="1">#REF!</definedName>
    <definedName name="_________key2" localSheetId="40" hidden="1">#REF!</definedName>
    <definedName name="_________key2" localSheetId="42" hidden="1">#REF!</definedName>
    <definedName name="_________key2" localSheetId="43" hidden="1">#REF!</definedName>
    <definedName name="_________key2" localSheetId="44" hidden="1">#REF!</definedName>
    <definedName name="_________key2" localSheetId="45" hidden="1">#REF!</definedName>
    <definedName name="_________key2" localSheetId="46" hidden="1">#REF!</definedName>
    <definedName name="_________key2" localSheetId="47" hidden="1">#REF!</definedName>
    <definedName name="_________key2" localSheetId="7" hidden="1">#REF!</definedName>
    <definedName name="_________key2" localSheetId="8" hidden="1">#REF!</definedName>
    <definedName name="_________key2" localSheetId="31" hidden="1">#REF!</definedName>
    <definedName name="_________key2" hidden="1">#REF!</definedName>
    <definedName name="________G7" localSheetId="14" hidden="1">#REF!</definedName>
    <definedName name="________G7" localSheetId="0" hidden="1">#REF!</definedName>
    <definedName name="________G7" localSheetId="9" hidden="1">#REF!</definedName>
    <definedName name="________G7" localSheetId="10" hidden="1">#REF!</definedName>
    <definedName name="________G7" localSheetId="11" hidden="1">#REF!</definedName>
    <definedName name="________G7" localSheetId="12" hidden="1">#REF!</definedName>
    <definedName name="________G7" localSheetId="13" hidden="1">#REF!</definedName>
    <definedName name="________G7" localSheetId="15" hidden="1">#REF!</definedName>
    <definedName name="________G7" localSheetId="16" hidden="1">#REF!</definedName>
    <definedName name="________G7" localSheetId="17" hidden="1">#REF!</definedName>
    <definedName name="________G7" localSheetId="18" hidden="1">#REF!</definedName>
    <definedName name="________G7" localSheetId="1" hidden="1">#REF!</definedName>
    <definedName name="________G7" localSheetId="19" hidden="1">#REF!</definedName>
    <definedName name="________G7" localSheetId="20" hidden="1">#REF!</definedName>
    <definedName name="________G7" localSheetId="21" hidden="1">#REF!</definedName>
    <definedName name="________G7" localSheetId="23" hidden="1">#REF!</definedName>
    <definedName name="________G7" localSheetId="24" hidden="1">#REF!</definedName>
    <definedName name="________G7" localSheetId="25" hidden="1">#REF!</definedName>
    <definedName name="________G7" localSheetId="26" hidden="1">#REF!</definedName>
    <definedName name="________G7" localSheetId="29" hidden="1">#REF!</definedName>
    <definedName name="________G7" localSheetId="2" hidden="1">#REF!</definedName>
    <definedName name="________G7" localSheetId="32" hidden="1">#REF!</definedName>
    <definedName name="________G7" localSheetId="33" hidden="1">#REF!</definedName>
    <definedName name="________G7" localSheetId="34" hidden="1">#REF!</definedName>
    <definedName name="________G7" localSheetId="36" hidden="1">#REF!</definedName>
    <definedName name="________G7" localSheetId="37" hidden="1">#REF!</definedName>
    <definedName name="________G7" localSheetId="38" hidden="1">#REF!</definedName>
    <definedName name="________G7" localSheetId="39" hidden="1">#REF!</definedName>
    <definedName name="________G7" localSheetId="40" hidden="1">#REF!</definedName>
    <definedName name="________G7" localSheetId="3" hidden="1">#REF!</definedName>
    <definedName name="________G7" localSheetId="42" hidden="1">#REF!</definedName>
    <definedName name="________G7" localSheetId="43" hidden="1">#REF!</definedName>
    <definedName name="________G7" localSheetId="44" hidden="1">#REF!</definedName>
    <definedName name="________G7" localSheetId="45" hidden="1">#REF!</definedName>
    <definedName name="________G7" localSheetId="46" hidden="1">#REF!</definedName>
    <definedName name="________G7" localSheetId="47" hidden="1">#REF!</definedName>
    <definedName name="________G7" localSheetId="4" hidden="1">#REF!</definedName>
    <definedName name="________G7" localSheetId="5" hidden="1">#REF!</definedName>
    <definedName name="________G7" localSheetId="6" hidden="1">#REF!</definedName>
    <definedName name="________G7" localSheetId="7" hidden="1">#REF!</definedName>
    <definedName name="________G7" localSheetId="8" hidden="1">#REF!</definedName>
    <definedName name="________G7" localSheetId="31" hidden="1">#REF!</definedName>
    <definedName name="________G7" hidden="1">#REF!</definedName>
    <definedName name="________key2" localSheetId="9" hidden="1">#REF!</definedName>
    <definedName name="________key2" localSheetId="11" hidden="1">#REF!</definedName>
    <definedName name="________key2" localSheetId="13" hidden="1">#REF!</definedName>
    <definedName name="________key2" localSheetId="18" hidden="1">#REF!</definedName>
    <definedName name="________key2" localSheetId="19" hidden="1">#REF!</definedName>
    <definedName name="________key2" localSheetId="23" hidden="1">#REF!</definedName>
    <definedName name="________key2" localSheetId="24" hidden="1">#REF!</definedName>
    <definedName name="________key2" localSheetId="25" hidden="1">#REF!</definedName>
    <definedName name="________key2" localSheetId="26" hidden="1">#REF!</definedName>
    <definedName name="________key2" localSheetId="32" hidden="1">#REF!</definedName>
    <definedName name="________key2" localSheetId="33" hidden="1">#REF!</definedName>
    <definedName name="________key2" localSheetId="34" hidden="1">#REF!</definedName>
    <definedName name="________key2" localSheetId="36" hidden="1">#REF!</definedName>
    <definedName name="________key2" localSheetId="37" hidden="1">#REF!</definedName>
    <definedName name="________key2" localSheetId="38" hidden="1">#REF!</definedName>
    <definedName name="________key2" localSheetId="39" hidden="1">#REF!</definedName>
    <definedName name="________key2" localSheetId="40" hidden="1">#REF!</definedName>
    <definedName name="________key2" localSheetId="42" hidden="1">#REF!</definedName>
    <definedName name="________key2" localSheetId="43" hidden="1">#REF!</definedName>
    <definedName name="________key2" localSheetId="44" hidden="1">#REF!</definedName>
    <definedName name="________key2" localSheetId="45" hidden="1">#REF!</definedName>
    <definedName name="________key2" localSheetId="46" hidden="1">#REF!</definedName>
    <definedName name="________key2" localSheetId="47" hidden="1">#REF!</definedName>
    <definedName name="________key2" localSheetId="7" hidden="1">#REF!</definedName>
    <definedName name="________key2" localSheetId="8" hidden="1">#REF!</definedName>
    <definedName name="________key2" localSheetId="31" hidden="1">#REF!</definedName>
    <definedName name="________key2" hidden="1">#REF!</definedName>
    <definedName name="_______G7" localSheetId="14" hidden="1">#REF!</definedName>
    <definedName name="_______G7" localSheetId="0" hidden="1">#REF!</definedName>
    <definedName name="_______G7" localSheetId="9" hidden="1">#REF!</definedName>
    <definedName name="_______G7" localSheetId="10" hidden="1">#REF!</definedName>
    <definedName name="_______G7" localSheetId="11" hidden="1">#REF!</definedName>
    <definedName name="_______G7" localSheetId="12" hidden="1">#REF!</definedName>
    <definedName name="_______G7" localSheetId="13" hidden="1">#REF!</definedName>
    <definedName name="_______G7" localSheetId="15" hidden="1">#REF!</definedName>
    <definedName name="_______G7" localSheetId="16" hidden="1">#REF!</definedName>
    <definedName name="_______G7" localSheetId="17" hidden="1">#REF!</definedName>
    <definedName name="_______G7" localSheetId="18" hidden="1">#REF!</definedName>
    <definedName name="_______G7" localSheetId="1" hidden="1">#REF!</definedName>
    <definedName name="_______G7" localSheetId="19" hidden="1">#REF!</definedName>
    <definedName name="_______G7" localSheetId="20" hidden="1">#REF!</definedName>
    <definedName name="_______G7" localSheetId="21" hidden="1">#REF!</definedName>
    <definedName name="_______G7" localSheetId="23" hidden="1">#REF!</definedName>
    <definedName name="_______G7" localSheetId="24" hidden="1">#REF!</definedName>
    <definedName name="_______G7" localSheetId="25" hidden="1">#REF!</definedName>
    <definedName name="_______G7" localSheetId="26" hidden="1">#REF!</definedName>
    <definedName name="_______G7" localSheetId="29" hidden="1">#REF!</definedName>
    <definedName name="_______G7" localSheetId="2" hidden="1">#REF!</definedName>
    <definedName name="_______G7" localSheetId="32" hidden="1">#REF!</definedName>
    <definedName name="_______G7" localSheetId="33" hidden="1">#REF!</definedName>
    <definedName name="_______G7" localSheetId="34" hidden="1">#REF!</definedName>
    <definedName name="_______G7" localSheetId="36" hidden="1">#REF!</definedName>
    <definedName name="_______G7" localSheetId="37" hidden="1">#REF!</definedName>
    <definedName name="_______G7" localSheetId="38" hidden="1">#REF!</definedName>
    <definedName name="_______G7" localSheetId="39" hidden="1">#REF!</definedName>
    <definedName name="_______G7" localSheetId="40" hidden="1">#REF!</definedName>
    <definedName name="_______G7" localSheetId="3" hidden="1">#REF!</definedName>
    <definedName name="_______G7" localSheetId="42" hidden="1">#REF!</definedName>
    <definedName name="_______G7" localSheetId="43" hidden="1">#REF!</definedName>
    <definedName name="_______G7" localSheetId="44" hidden="1">#REF!</definedName>
    <definedName name="_______G7" localSheetId="45" hidden="1">#REF!</definedName>
    <definedName name="_______G7" localSheetId="46" hidden="1">#REF!</definedName>
    <definedName name="_______G7" localSheetId="47" hidden="1">#REF!</definedName>
    <definedName name="_______G7" localSheetId="4" hidden="1">#REF!</definedName>
    <definedName name="_______G7" localSheetId="5" hidden="1">#REF!</definedName>
    <definedName name="_______G7" localSheetId="6" hidden="1">#REF!</definedName>
    <definedName name="_______G7" localSheetId="7" hidden="1">#REF!</definedName>
    <definedName name="_______G7" localSheetId="8" hidden="1">#REF!</definedName>
    <definedName name="_______G7" localSheetId="31" hidden="1">#REF!</definedName>
    <definedName name="_______G7" hidden="1">#REF!</definedName>
    <definedName name="_______key2" localSheetId="9" hidden="1">#REF!</definedName>
    <definedName name="_______key2" localSheetId="11" hidden="1">#REF!</definedName>
    <definedName name="_______key2" localSheetId="13" hidden="1">#REF!</definedName>
    <definedName name="_______key2" localSheetId="18" hidden="1">#REF!</definedName>
    <definedName name="_______key2" localSheetId="19" hidden="1">#REF!</definedName>
    <definedName name="_______key2" localSheetId="23" hidden="1">#REF!</definedName>
    <definedName name="_______key2" localSheetId="24" hidden="1">#REF!</definedName>
    <definedName name="_______key2" localSheetId="25" hidden="1">#REF!</definedName>
    <definedName name="_______key2" localSheetId="26" hidden="1">#REF!</definedName>
    <definedName name="_______key2" localSheetId="32" hidden="1">#REF!</definedName>
    <definedName name="_______key2" localSheetId="33" hidden="1">#REF!</definedName>
    <definedName name="_______key2" localSheetId="34" hidden="1">#REF!</definedName>
    <definedName name="_______key2" localSheetId="36" hidden="1">#REF!</definedName>
    <definedName name="_______key2" localSheetId="37" hidden="1">#REF!</definedName>
    <definedName name="_______key2" localSheetId="38" hidden="1">#REF!</definedName>
    <definedName name="_______key2" localSheetId="39" hidden="1">#REF!</definedName>
    <definedName name="_______key2" localSheetId="40" hidden="1">#REF!</definedName>
    <definedName name="_______key2" localSheetId="42" hidden="1">#REF!</definedName>
    <definedName name="_______key2" localSheetId="43" hidden="1">#REF!</definedName>
    <definedName name="_______key2" localSheetId="44" hidden="1">#REF!</definedName>
    <definedName name="_______key2" localSheetId="45" hidden="1">#REF!</definedName>
    <definedName name="_______key2" localSheetId="46" hidden="1">#REF!</definedName>
    <definedName name="_______key2" localSheetId="47" hidden="1">#REF!</definedName>
    <definedName name="_______key2" localSheetId="7" hidden="1">#REF!</definedName>
    <definedName name="_______key2" localSheetId="8" hidden="1">#REF!</definedName>
    <definedName name="_______key2" localSheetId="31" hidden="1">#REF!</definedName>
    <definedName name="_______key2" hidden="1">#REF!</definedName>
    <definedName name="______G7" localSheetId="14" hidden="1">#REF!</definedName>
    <definedName name="______G7" localSheetId="0" hidden="1">#REF!</definedName>
    <definedName name="______G7" localSheetId="9" hidden="1">#REF!</definedName>
    <definedName name="______G7" localSheetId="10" hidden="1">#REF!</definedName>
    <definedName name="______G7" localSheetId="11" hidden="1">#REF!</definedName>
    <definedName name="______G7" localSheetId="12" hidden="1">#REF!</definedName>
    <definedName name="______G7" localSheetId="13" hidden="1">#REF!</definedName>
    <definedName name="______G7" localSheetId="15" hidden="1">#REF!</definedName>
    <definedName name="______G7" localSheetId="16" hidden="1">#REF!</definedName>
    <definedName name="______G7" localSheetId="17" hidden="1">#REF!</definedName>
    <definedName name="______G7" localSheetId="18" hidden="1">#REF!</definedName>
    <definedName name="______G7" localSheetId="1" hidden="1">#REF!</definedName>
    <definedName name="______G7" localSheetId="19" hidden="1">#REF!</definedName>
    <definedName name="______G7" localSheetId="20" hidden="1">#REF!</definedName>
    <definedName name="______G7" localSheetId="21" hidden="1">#REF!</definedName>
    <definedName name="______G7" localSheetId="23" hidden="1">#REF!</definedName>
    <definedName name="______G7" localSheetId="24" hidden="1">#REF!</definedName>
    <definedName name="______G7" localSheetId="25" hidden="1">#REF!</definedName>
    <definedName name="______G7" localSheetId="26" hidden="1">#REF!</definedName>
    <definedName name="______G7" localSheetId="29" hidden="1">#REF!</definedName>
    <definedName name="______G7" localSheetId="2" hidden="1">#REF!</definedName>
    <definedName name="______G7" localSheetId="32" hidden="1">#REF!</definedName>
    <definedName name="______G7" localSheetId="33" hidden="1">#REF!</definedName>
    <definedName name="______G7" localSheetId="34" hidden="1">#REF!</definedName>
    <definedName name="______G7" localSheetId="36" hidden="1">#REF!</definedName>
    <definedName name="______G7" localSheetId="37" hidden="1">#REF!</definedName>
    <definedName name="______G7" localSheetId="38" hidden="1">#REF!</definedName>
    <definedName name="______G7" localSheetId="39" hidden="1">#REF!</definedName>
    <definedName name="______G7" localSheetId="40" hidden="1">#REF!</definedName>
    <definedName name="______G7" localSheetId="3" hidden="1">#REF!</definedName>
    <definedName name="______G7" localSheetId="42" hidden="1">#REF!</definedName>
    <definedName name="______G7" localSheetId="43" hidden="1">#REF!</definedName>
    <definedName name="______G7" localSheetId="44" hidden="1">#REF!</definedName>
    <definedName name="______G7" localSheetId="45" hidden="1">#REF!</definedName>
    <definedName name="______G7" localSheetId="46" hidden="1">#REF!</definedName>
    <definedName name="______G7" localSheetId="47" hidden="1">#REF!</definedName>
    <definedName name="______G7" localSheetId="4" hidden="1">#REF!</definedName>
    <definedName name="______G7" localSheetId="5" hidden="1">#REF!</definedName>
    <definedName name="______G7" localSheetId="6" hidden="1">#REF!</definedName>
    <definedName name="______G7" localSheetId="7" hidden="1">#REF!</definedName>
    <definedName name="______G7" localSheetId="8" hidden="1">#REF!</definedName>
    <definedName name="______G7" localSheetId="31" hidden="1">#REF!</definedName>
    <definedName name="______G7" hidden="1">#REF!</definedName>
    <definedName name="______key2" localSheetId="9" hidden="1">#REF!</definedName>
    <definedName name="______key2" localSheetId="11" hidden="1">#REF!</definedName>
    <definedName name="______key2" localSheetId="13" hidden="1">#REF!</definedName>
    <definedName name="______key2" localSheetId="18" hidden="1">#REF!</definedName>
    <definedName name="______key2" localSheetId="19" hidden="1">#REF!</definedName>
    <definedName name="______key2" localSheetId="23" hidden="1">#REF!</definedName>
    <definedName name="______key2" localSheetId="24" hidden="1">#REF!</definedName>
    <definedName name="______key2" localSheetId="25" hidden="1">#REF!</definedName>
    <definedName name="______key2" localSheetId="26" hidden="1">#REF!</definedName>
    <definedName name="______key2" localSheetId="32" hidden="1">#REF!</definedName>
    <definedName name="______key2" localSheetId="33" hidden="1">#REF!</definedName>
    <definedName name="______key2" localSheetId="34" hidden="1">#REF!</definedName>
    <definedName name="______key2" localSheetId="36" hidden="1">#REF!</definedName>
    <definedName name="______key2" localSheetId="37" hidden="1">#REF!</definedName>
    <definedName name="______key2" localSheetId="38" hidden="1">#REF!</definedName>
    <definedName name="______key2" localSheetId="39" hidden="1">#REF!</definedName>
    <definedName name="______key2" localSheetId="40" hidden="1">#REF!</definedName>
    <definedName name="______key2" localSheetId="42" hidden="1">#REF!</definedName>
    <definedName name="______key2" localSheetId="43" hidden="1">#REF!</definedName>
    <definedName name="______key2" localSheetId="44" hidden="1">#REF!</definedName>
    <definedName name="______key2" localSheetId="45" hidden="1">#REF!</definedName>
    <definedName name="______key2" localSheetId="46" hidden="1">#REF!</definedName>
    <definedName name="______key2" localSheetId="47" hidden="1">#REF!</definedName>
    <definedName name="______key2" localSheetId="7" hidden="1">#REF!</definedName>
    <definedName name="______key2" localSheetId="8" hidden="1">#REF!</definedName>
    <definedName name="______key2" localSheetId="31" hidden="1">#REF!</definedName>
    <definedName name="______key2" hidden="1">#REF!</definedName>
    <definedName name="_____G7" localSheetId="14" hidden="1">#REF!</definedName>
    <definedName name="_____G7" localSheetId="0" hidden="1">#REF!</definedName>
    <definedName name="_____G7" localSheetId="9" hidden="1">#REF!</definedName>
    <definedName name="_____G7" localSheetId="10" hidden="1">#REF!</definedName>
    <definedName name="_____G7" localSheetId="11" hidden="1">#REF!</definedName>
    <definedName name="_____G7" localSheetId="12" hidden="1">#REF!</definedName>
    <definedName name="_____G7" localSheetId="13" hidden="1">#REF!</definedName>
    <definedName name="_____G7" localSheetId="15" hidden="1">#REF!</definedName>
    <definedName name="_____G7" localSheetId="16" hidden="1">#REF!</definedName>
    <definedName name="_____G7" localSheetId="17" hidden="1">#REF!</definedName>
    <definedName name="_____G7" localSheetId="18" hidden="1">#REF!</definedName>
    <definedName name="_____G7" localSheetId="1" hidden="1">#REF!</definedName>
    <definedName name="_____G7" localSheetId="19" hidden="1">#REF!</definedName>
    <definedName name="_____G7" localSheetId="20" hidden="1">#REF!</definedName>
    <definedName name="_____G7" localSheetId="21" hidden="1">#REF!</definedName>
    <definedName name="_____G7" localSheetId="23" hidden="1">#REF!</definedName>
    <definedName name="_____G7" localSheetId="24" hidden="1">#REF!</definedName>
    <definedName name="_____G7" localSheetId="25" hidden="1">#REF!</definedName>
    <definedName name="_____G7" localSheetId="26" hidden="1">#REF!</definedName>
    <definedName name="_____G7" localSheetId="29" hidden="1">#REF!</definedName>
    <definedName name="_____G7" localSheetId="2" hidden="1">#REF!</definedName>
    <definedName name="_____G7" localSheetId="32" hidden="1">#REF!</definedName>
    <definedName name="_____G7" localSheetId="33" hidden="1">#REF!</definedName>
    <definedName name="_____G7" localSheetId="34" hidden="1">#REF!</definedName>
    <definedName name="_____G7" localSheetId="36" hidden="1">#REF!</definedName>
    <definedName name="_____G7" localSheetId="37" hidden="1">#REF!</definedName>
    <definedName name="_____G7" localSheetId="38" hidden="1">#REF!</definedName>
    <definedName name="_____G7" localSheetId="39" hidden="1">#REF!</definedName>
    <definedName name="_____G7" localSheetId="40" hidden="1">#REF!</definedName>
    <definedName name="_____G7" localSheetId="3" hidden="1">#REF!</definedName>
    <definedName name="_____G7" localSheetId="42" hidden="1">#REF!</definedName>
    <definedName name="_____G7" localSheetId="43" hidden="1">#REF!</definedName>
    <definedName name="_____G7" localSheetId="44" hidden="1">#REF!</definedName>
    <definedName name="_____G7" localSheetId="45" hidden="1">#REF!</definedName>
    <definedName name="_____G7" localSheetId="46" hidden="1">#REF!</definedName>
    <definedName name="_____G7" localSheetId="47" hidden="1">#REF!</definedName>
    <definedName name="_____G7" localSheetId="4" hidden="1">#REF!</definedName>
    <definedName name="_____G7" localSheetId="5" hidden="1">#REF!</definedName>
    <definedName name="_____G7" localSheetId="6" hidden="1">#REF!</definedName>
    <definedName name="_____G7" localSheetId="7" hidden="1">#REF!</definedName>
    <definedName name="_____G7" localSheetId="8" hidden="1">#REF!</definedName>
    <definedName name="_____G7" localSheetId="31" hidden="1">#REF!</definedName>
    <definedName name="_____G7" hidden="1">#REF!</definedName>
    <definedName name="_____key2" localSheetId="9" hidden="1">#REF!</definedName>
    <definedName name="_____key2" localSheetId="11" hidden="1">#REF!</definedName>
    <definedName name="_____key2" localSheetId="13" hidden="1">#REF!</definedName>
    <definedName name="_____key2" localSheetId="18" hidden="1">#REF!</definedName>
    <definedName name="_____key2" localSheetId="19" hidden="1">#REF!</definedName>
    <definedName name="_____key2" localSheetId="23" hidden="1">#REF!</definedName>
    <definedName name="_____key2" localSheetId="24" hidden="1">#REF!</definedName>
    <definedName name="_____key2" localSheetId="25" hidden="1">#REF!</definedName>
    <definedName name="_____key2" localSheetId="26" hidden="1">#REF!</definedName>
    <definedName name="_____key2" localSheetId="32" hidden="1">#REF!</definedName>
    <definedName name="_____key2" localSheetId="33" hidden="1">#REF!</definedName>
    <definedName name="_____key2" localSheetId="34" hidden="1">#REF!</definedName>
    <definedName name="_____key2" localSheetId="36" hidden="1">#REF!</definedName>
    <definedName name="_____key2" localSheetId="37" hidden="1">#REF!</definedName>
    <definedName name="_____key2" localSheetId="38" hidden="1">#REF!</definedName>
    <definedName name="_____key2" localSheetId="39" hidden="1">#REF!</definedName>
    <definedName name="_____key2" localSheetId="40" hidden="1">#REF!</definedName>
    <definedName name="_____key2" localSheetId="42" hidden="1">#REF!</definedName>
    <definedName name="_____key2" localSheetId="43" hidden="1">#REF!</definedName>
    <definedName name="_____key2" localSheetId="44" hidden="1">#REF!</definedName>
    <definedName name="_____key2" localSheetId="45" hidden="1">#REF!</definedName>
    <definedName name="_____key2" localSheetId="46" hidden="1">#REF!</definedName>
    <definedName name="_____key2" localSheetId="47" hidden="1">#REF!</definedName>
    <definedName name="_____key2" localSheetId="7" hidden="1">#REF!</definedName>
    <definedName name="_____key2" localSheetId="8" hidden="1">#REF!</definedName>
    <definedName name="_____key2" localSheetId="31" hidden="1">#REF!</definedName>
    <definedName name="_____key2" hidden="1">#REF!</definedName>
    <definedName name="____G7" localSheetId="14" hidden="1">#REF!</definedName>
    <definedName name="____G7" localSheetId="0" hidden="1">#REF!</definedName>
    <definedName name="____G7" localSheetId="9" hidden="1">#REF!</definedName>
    <definedName name="____G7" localSheetId="10" hidden="1">#REF!</definedName>
    <definedName name="____G7" localSheetId="11" hidden="1">#REF!</definedName>
    <definedName name="____G7" localSheetId="12" hidden="1">#REF!</definedName>
    <definedName name="____G7" localSheetId="13" hidden="1">#REF!</definedName>
    <definedName name="____G7" localSheetId="15" hidden="1">#REF!</definedName>
    <definedName name="____G7" localSheetId="16" hidden="1">#REF!</definedName>
    <definedName name="____G7" localSheetId="17" hidden="1">#REF!</definedName>
    <definedName name="____G7" localSheetId="18" hidden="1">#REF!</definedName>
    <definedName name="____G7" localSheetId="1" hidden="1">#REF!</definedName>
    <definedName name="____G7" localSheetId="19" hidden="1">#REF!</definedName>
    <definedName name="____G7" localSheetId="20" hidden="1">#REF!</definedName>
    <definedName name="____G7" localSheetId="21" hidden="1">#REF!</definedName>
    <definedName name="____G7" localSheetId="23" hidden="1">#REF!</definedName>
    <definedName name="____G7" localSheetId="24" hidden="1">#REF!</definedName>
    <definedName name="____G7" localSheetId="25" hidden="1">#REF!</definedName>
    <definedName name="____G7" localSheetId="26" hidden="1">#REF!</definedName>
    <definedName name="____G7" localSheetId="29" hidden="1">#REF!</definedName>
    <definedName name="____G7" localSheetId="2" hidden="1">#REF!</definedName>
    <definedName name="____G7" localSheetId="32" hidden="1">#REF!</definedName>
    <definedName name="____G7" localSheetId="33" hidden="1">#REF!</definedName>
    <definedName name="____G7" localSheetId="34" hidden="1">#REF!</definedName>
    <definedName name="____G7" localSheetId="36" hidden="1">#REF!</definedName>
    <definedName name="____G7" localSheetId="37" hidden="1">#REF!</definedName>
    <definedName name="____G7" localSheetId="38" hidden="1">#REF!</definedName>
    <definedName name="____G7" localSheetId="39" hidden="1">#REF!</definedName>
    <definedName name="____G7" localSheetId="40" hidden="1">#REF!</definedName>
    <definedName name="____G7" localSheetId="3" hidden="1">#REF!</definedName>
    <definedName name="____G7" localSheetId="42" hidden="1">#REF!</definedName>
    <definedName name="____G7" localSheetId="43" hidden="1">#REF!</definedName>
    <definedName name="____G7" localSheetId="44" hidden="1">#REF!</definedName>
    <definedName name="____G7" localSheetId="45" hidden="1">#REF!</definedName>
    <definedName name="____G7" localSheetId="46" hidden="1">#REF!</definedName>
    <definedName name="____G7" localSheetId="47" hidden="1">#REF!</definedName>
    <definedName name="____G7" localSheetId="4" hidden="1">#REF!</definedName>
    <definedName name="____G7" localSheetId="5" hidden="1">#REF!</definedName>
    <definedName name="____G7" localSheetId="6" hidden="1">#REF!</definedName>
    <definedName name="____G7" localSheetId="7" hidden="1">#REF!</definedName>
    <definedName name="____G7" localSheetId="8" hidden="1">#REF!</definedName>
    <definedName name="____G7" localSheetId="31" hidden="1">#REF!</definedName>
    <definedName name="____G7" hidden="1">#REF!</definedName>
    <definedName name="____key2" localSheetId="9" hidden="1">#REF!</definedName>
    <definedName name="____key2" localSheetId="11" hidden="1">#REF!</definedName>
    <definedName name="____key2" localSheetId="12" hidden="1">#REF!</definedName>
    <definedName name="____key2" localSheetId="13" hidden="1">#REF!</definedName>
    <definedName name="____key2" localSheetId="18" hidden="1">#REF!</definedName>
    <definedName name="____key2" localSheetId="19" hidden="1">#REF!</definedName>
    <definedName name="____key2" localSheetId="23" hidden="1">#REF!</definedName>
    <definedName name="____key2" localSheetId="24" hidden="1">#REF!</definedName>
    <definedName name="____key2" localSheetId="25" hidden="1">#REF!</definedName>
    <definedName name="____key2" localSheetId="26" hidden="1">#REF!</definedName>
    <definedName name="____key2" localSheetId="32" hidden="1">#REF!</definedName>
    <definedName name="____key2" localSheetId="33" hidden="1">#REF!</definedName>
    <definedName name="____key2" localSheetId="34" hidden="1">#REF!</definedName>
    <definedName name="____key2" localSheetId="36" hidden="1">#REF!</definedName>
    <definedName name="____key2" localSheetId="37" hidden="1">#REF!</definedName>
    <definedName name="____key2" localSheetId="38" hidden="1">#REF!</definedName>
    <definedName name="____key2" localSheetId="39" hidden="1">#REF!</definedName>
    <definedName name="____key2" localSheetId="40" hidden="1">#REF!</definedName>
    <definedName name="____key2" localSheetId="42" hidden="1">#REF!</definedName>
    <definedName name="____key2" localSheetId="43" hidden="1">#REF!</definedName>
    <definedName name="____key2" localSheetId="44" hidden="1">#REF!</definedName>
    <definedName name="____key2" localSheetId="45" hidden="1">#REF!</definedName>
    <definedName name="____key2" localSheetId="46" hidden="1">#REF!</definedName>
    <definedName name="____key2" localSheetId="47" hidden="1">#REF!</definedName>
    <definedName name="____key2" localSheetId="7" hidden="1">#REF!</definedName>
    <definedName name="____key2" localSheetId="8" hidden="1">#REF!</definedName>
    <definedName name="____key2" localSheetId="31" hidden="1">#REF!</definedName>
    <definedName name="____key2" hidden="1">#REF!</definedName>
    <definedName name="___G7" localSheetId="9" hidden="1">#REF!</definedName>
    <definedName name="___G7" localSheetId="11" hidden="1">#REF!</definedName>
    <definedName name="___G7" localSheetId="12" hidden="1">#REF!</definedName>
    <definedName name="___G7" localSheetId="13" hidden="1">#REF!</definedName>
    <definedName name="___G7" localSheetId="16" hidden="1">#REF!</definedName>
    <definedName name="___G7" localSheetId="18" hidden="1">#REF!</definedName>
    <definedName name="___G7" localSheetId="19" hidden="1">#REF!</definedName>
    <definedName name="___G7" localSheetId="23" hidden="1">#REF!</definedName>
    <definedName name="___G7" localSheetId="24" hidden="1">#REF!</definedName>
    <definedName name="___G7" localSheetId="25" hidden="1">#REF!</definedName>
    <definedName name="___G7" localSheetId="26" hidden="1">#REF!</definedName>
    <definedName name="___G7" localSheetId="32" hidden="1">#REF!</definedName>
    <definedName name="___G7" localSheetId="33" hidden="1">#REF!</definedName>
    <definedName name="___G7" localSheetId="34" hidden="1">#REF!</definedName>
    <definedName name="___G7" localSheetId="36" hidden="1">#REF!</definedName>
    <definedName name="___G7" localSheetId="37" hidden="1">#REF!</definedName>
    <definedName name="___G7" localSheetId="38" hidden="1">#REF!</definedName>
    <definedName name="___G7" localSheetId="39" hidden="1">#REF!</definedName>
    <definedName name="___G7" localSheetId="40" hidden="1">#REF!</definedName>
    <definedName name="___G7" localSheetId="42" hidden="1">#REF!</definedName>
    <definedName name="___G7" localSheetId="43" hidden="1">#REF!</definedName>
    <definedName name="___G7" localSheetId="44" hidden="1">#REF!</definedName>
    <definedName name="___G7" localSheetId="45" hidden="1">#REF!</definedName>
    <definedName name="___G7" localSheetId="46" hidden="1">#REF!</definedName>
    <definedName name="___G7" localSheetId="47" hidden="1">#REF!</definedName>
    <definedName name="___G7" localSheetId="7" hidden="1">#REF!</definedName>
    <definedName name="___G7" localSheetId="8" hidden="1">#REF!</definedName>
    <definedName name="___G7" localSheetId="31" hidden="1">#REF!</definedName>
    <definedName name="___G7" hidden="1">#REF!</definedName>
    <definedName name="___key2" localSheetId="9" hidden="1">#REF!</definedName>
    <definedName name="___key2" localSheetId="11" hidden="1">#REF!</definedName>
    <definedName name="___key2" localSheetId="12" hidden="1">#REF!</definedName>
    <definedName name="___key2" localSheetId="13" hidden="1">#REF!</definedName>
    <definedName name="___key2" localSheetId="18" hidden="1">#REF!</definedName>
    <definedName name="___key2" localSheetId="19" hidden="1">#REF!</definedName>
    <definedName name="___key2" localSheetId="23" hidden="1">#REF!</definedName>
    <definedName name="___key2" localSheetId="24" hidden="1">#REF!</definedName>
    <definedName name="___key2" localSheetId="25" hidden="1">#REF!</definedName>
    <definedName name="___key2" localSheetId="26" hidden="1">#REF!</definedName>
    <definedName name="___key2" localSheetId="29" hidden="1">#REF!</definedName>
    <definedName name="___key2" localSheetId="32" hidden="1">#REF!</definedName>
    <definedName name="___key2" localSheetId="33" hidden="1">#REF!</definedName>
    <definedName name="___key2" localSheetId="34" hidden="1">#REF!</definedName>
    <definedName name="___key2" localSheetId="36" hidden="1">#REF!</definedName>
    <definedName name="___key2" localSheetId="37" hidden="1">#REF!</definedName>
    <definedName name="___key2" localSheetId="38" hidden="1">#REF!</definedName>
    <definedName name="___key2" localSheetId="39" hidden="1">#REF!</definedName>
    <definedName name="___key2" localSheetId="40" hidden="1">#REF!</definedName>
    <definedName name="___key2" localSheetId="42" hidden="1">#REF!</definedName>
    <definedName name="___key2" localSheetId="43" hidden="1">#REF!</definedName>
    <definedName name="___key2" localSheetId="44" hidden="1">#REF!</definedName>
    <definedName name="___key2" localSheetId="45" hidden="1">#REF!</definedName>
    <definedName name="___key2" localSheetId="46" hidden="1">#REF!</definedName>
    <definedName name="___key2" localSheetId="47" hidden="1">#REF!</definedName>
    <definedName name="___key2" localSheetId="7" hidden="1">#REF!</definedName>
    <definedName name="___key2" localSheetId="8" hidden="1">#REF!</definedName>
    <definedName name="___key2" localSheetId="31" hidden="1">#REF!</definedName>
    <definedName name="___key2" hidden="1">#REF!</definedName>
    <definedName name="__123Graph_A" localSheetId="14" hidden="1">[1]balance!#REF!</definedName>
    <definedName name="__123Graph_A" localSheetId="0" hidden="1">[1]balance!#REF!</definedName>
    <definedName name="__123Graph_A" localSheetId="9" hidden="1">[1]balance!#REF!</definedName>
    <definedName name="__123Graph_A" localSheetId="10" hidden="1">[1]balance!#REF!</definedName>
    <definedName name="__123Graph_A" localSheetId="11" hidden="1">[1]balance!#REF!</definedName>
    <definedName name="__123Graph_A" localSheetId="12" hidden="1">[1]balance!#REF!</definedName>
    <definedName name="__123Graph_A" localSheetId="13" hidden="1">[1]balance!#REF!</definedName>
    <definedName name="__123Graph_A" localSheetId="15" hidden="1">[1]balance!#REF!</definedName>
    <definedName name="__123Graph_A" localSheetId="16" hidden="1">[1]balance!#REF!</definedName>
    <definedName name="__123Graph_A" localSheetId="17" hidden="1">[1]balance!#REF!</definedName>
    <definedName name="__123Graph_A" localSheetId="18" hidden="1">[1]balance!#REF!</definedName>
    <definedName name="__123Graph_A" localSheetId="19" hidden="1">[1]balance!#REF!</definedName>
    <definedName name="__123Graph_A" localSheetId="20" hidden="1">[1]balance!#REF!</definedName>
    <definedName name="__123Graph_A" localSheetId="21" hidden="1">[1]balance!#REF!</definedName>
    <definedName name="__123Graph_A" localSheetId="23" hidden="1">[1]balance!#REF!</definedName>
    <definedName name="__123Graph_A" localSheetId="24" hidden="1">[1]balance!#REF!</definedName>
    <definedName name="__123Graph_A" localSheetId="25" hidden="1">[1]balance!#REF!</definedName>
    <definedName name="__123Graph_A" localSheetId="26" hidden="1">[1]balance!#REF!</definedName>
    <definedName name="__123Graph_A" localSheetId="29" hidden="1">[1]balance!#REF!</definedName>
    <definedName name="__123Graph_A" localSheetId="2" hidden="1">[1]balance!#REF!</definedName>
    <definedName name="__123Graph_A" localSheetId="32" hidden="1">[1]balance!#REF!</definedName>
    <definedName name="__123Graph_A" localSheetId="33" hidden="1">[1]balance!#REF!</definedName>
    <definedName name="__123Graph_A" localSheetId="34" hidden="1">[1]balance!#REF!</definedName>
    <definedName name="__123Graph_A" localSheetId="36" hidden="1">[1]balance!#REF!</definedName>
    <definedName name="__123Graph_A" localSheetId="37" hidden="1">[1]balance!#REF!</definedName>
    <definedName name="__123Graph_A" localSheetId="38" hidden="1">[1]balance!#REF!</definedName>
    <definedName name="__123Graph_A" localSheetId="39" hidden="1">[1]balance!#REF!</definedName>
    <definedName name="__123Graph_A" localSheetId="40" hidden="1">[1]balance!#REF!</definedName>
    <definedName name="__123Graph_A" localSheetId="3" hidden="1">[1]balance!#REF!</definedName>
    <definedName name="__123Graph_A" localSheetId="42" hidden="1">[1]balance!#REF!</definedName>
    <definedName name="__123Graph_A" localSheetId="43" hidden="1">[1]balance!#REF!</definedName>
    <definedName name="__123Graph_A" localSheetId="44" hidden="1">[1]balance!#REF!</definedName>
    <definedName name="__123Graph_A" localSheetId="45" hidden="1">[1]balance!#REF!</definedName>
    <definedName name="__123Graph_A" localSheetId="46" hidden="1">[1]balance!#REF!</definedName>
    <definedName name="__123Graph_A" localSheetId="47" hidden="1">[1]balance!#REF!</definedName>
    <definedName name="__123Graph_A" localSheetId="4" hidden="1">[1]balance!#REF!</definedName>
    <definedName name="__123Graph_A" localSheetId="5" hidden="1">[1]balance!#REF!</definedName>
    <definedName name="__123Graph_A" localSheetId="7" hidden="1">[1]balance!#REF!</definedName>
    <definedName name="__123Graph_A" localSheetId="8" hidden="1">[1]balance!#REF!</definedName>
    <definedName name="__123Graph_A" localSheetId="31" hidden="1">[1]balance!#REF!</definedName>
    <definedName name="__123Graph_A" hidden="1">[1]balance!#REF!</definedName>
    <definedName name="__123Graph_ACURRENT" localSheetId="14" hidden="1">[1]balance!#REF!</definedName>
    <definedName name="__123Graph_ACURRENT" localSheetId="0" hidden="1">[1]balance!#REF!</definedName>
    <definedName name="__123Graph_ACURRENT" localSheetId="9" hidden="1">[1]balance!#REF!</definedName>
    <definedName name="__123Graph_ACURRENT" localSheetId="10" hidden="1">[1]balance!#REF!</definedName>
    <definedName name="__123Graph_ACURRENT" localSheetId="11" hidden="1">[1]balance!#REF!</definedName>
    <definedName name="__123Graph_ACURRENT" localSheetId="12" hidden="1">[1]balance!#REF!</definedName>
    <definedName name="__123Graph_ACURRENT" localSheetId="13" hidden="1">[1]balance!#REF!</definedName>
    <definedName name="__123Graph_ACURRENT" localSheetId="15" hidden="1">[1]balance!#REF!</definedName>
    <definedName name="__123Graph_ACURRENT" localSheetId="16" hidden="1">[1]balance!#REF!</definedName>
    <definedName name="__123Graph_ACURRENT" localSheetId="17" hidden="1">[1]balance!#REF!</definedName>
    <definedName name="__123Graph_ACURRENT" localSheetId="18" hidden="1">[1]balance!#REF!</definedName>
    <definedName name="__123Graph_ACURRENT" localSheetId="19" hidden="1">[1]balance!#REF!</definedName>
    <definedName name="__123Graph_ACURRENT" localSheetId="20" hidden="1">[1]balance!#REF!</definedName>
    <definedName name="__123Graph_ACURRENT" localSheetId="21" hidden="1">[1]balance!#REF!</definedName>
    <definedName name="__123Graph_ACURRENT" localSheetId="23" hidden="1">[1]balance!#REF!</definedName>
    <definedName name="__123Graph_ACURRENT" localSheetId="24" hidden="1">[1]balance!#REF!</definedName>
    <definedName name="__123Graph_ACURRENT" localSheetId="25" hidden="1">[1]balance!#REF!</definedName>
    <definedName name="__123Graph_ACURRENT" localSheetId="26" hidden="1">[1]balance!#REF!</definedName>
    <definedName name="__123Graph_ACURRENT" localSheetId="29" hidden="1">[1]balance!#REF!</definedName>
    <definedName name="__123Graph_ACURRENT" localSheetId="2" hidden="1">[1]balance!#REF!</definedName>
    <definedName name="__123Graph_ACURRENT" localSheetId="32" hidden="1">[1]balance!#REF!</definedName>
    <definedName name="__123Graph_ACURRENT" localSheetId="33" hidden="1">[1]balance!#REF!</definedName>
    <definedName name="__123Graph_ACURRENT" localSheetId="34" hidden="1">[1]balance!#REF!</definedName>
    <definedName name="__123Graph_ACURRENT" localSheetId="36" hidden="1">[1]balance!#REF!</definedName>
    <definedName name="__123Graph_ACURRENT" localSheetId="37" hidden="1">[1]balance!#REF!</definedName>
    <definedName name="__123Graph_ACURRENT" localSheetId="38" hidden="1">[1]balance!#REF!</definedName>
    <definedName name="__123Graph_ACURRENT" localSheetId="39" hidden="1">[1]balance!#REF!</definedName>
    <definedName name="__123Graph_ACURRENT" localSheetId="40" hidden="1">[1]balance!#REF!</definedName>
    <definedName name="__123Graph_ACURRENT" localSheetId="3" hidden="1">[1]balance!#REF!</definedName>
    <definedName name="__123Graph_ACURRENT" localSheetId="42" hidden="1">[1]balance!#REF!</definedName>
    <definedName name="__123Graph_ACURRENT" localSheetId="43" hidden="1">[1]balance!#REF!</definedName>
    <definedName name="__123Graph_ACURRENT" localSheetId="44" hidden="1">[1]balance!#REF!</definedName>
    <definedName name="__123Graph_ACURRENT" localSheetId="45" hidden="1">[1]balance!#REF!</definedName>
    <definedName name="__123Graph_ACURRENT" localSheetId="46" hidden="1">[1]balance!#REF!</definedName>
    <definedName name="__123Graph_ACURRENT" localSheetId="47" hidden="1">[1]balance!#REF!</definedName>
    <definedName name="__123Graph_ACURRENT" localSheetId="4" hidden="1">[1]balance!#REF!</definedName>
    <definedName name="__123Graph_ACURRENT" localSheetId="5" hidden="1">[1]balance!#REF!</definedName>
    <definedName name="__123Graph_ACURRENT" localSheetId="7" hidden="1">[1]balance!#REF!</definedName>
    <definedName name="__123Graph_ACURRENT" localSheetId="8" hidden="1">[1]balance!#REF!</definedName>
    <definedName name="__123Graph_ACURRENT" localSheetId="31" hidden="1">[1]balance!#REF!</definedName>
    <definedName name="__123Graph_ACURRENT" hidden="1">[1]balance!#REF!</definedName>
    <definedName name="__123Graph_B" localSheetId="14" hidden="1">[1]balance!#REF!</definedName>
    <definedName name="__123Graph_B" localSheetId="0" hidden="1">[1]balance!#REF!</definedName>
    <definedName name="__123Graph_B" localSheetId="9" hidden="1">[1]balance!#REF!</definedName>
    <definedName name="__123Graph_B" localSheetId="10" hidden="1">[1]balance!#REF!</definedName>
    <definedName name="__123Graph_B" localSheetId="11" hidden="1">[1]balance!#REF!</definedName>
    <definedName name="__123Graph_B" localSheetId="12" hidden="1">[1]balance!#REF!</definedName>
    <definedName name="__123Graph_B" localSheetId="13" hidden="1">[1]balance!#REF!</definedName>
    <definedName name="__123Graph_B" localSheetId="15" hidden="1">[1]balance!#REF!</definedName>
    <definedName name="__123Graph_B" localSheetId="16" hidden="1">[1]balance!#REF!</definedName>
    <definedName name="__123Graph_B" localSheetId="17" hidden="1">[1]balance!#REF!</definedName>
    <definedName name="__123Graph_B" localSheetId="18" hidden="1">[1]balance!#REF!</definedName>
    <definedName name="__123Graph_B" localSheetId="19" hidden="1">[1]balance!#REF!</definedName>
    <definedName name="__123Graph_B" localSheetId="20" hidden="1">[1]balance!#REF!</definedName>
    <definedName name="__123Graph_B" localSheetId="21" hidden="1">[1]balance!#REF!</definedName>
    <definedName name="__123Graph_B" localSheetId="23" hidden="1">[1]balance!#REF!</definedName>
    <definedName name="__123Graph_B" localSheetId="24" hidden="1">[1]balance!#REF!</definedName>
    <definedName name="__123Graph_B" localSheetId="25" hidden="1">[1]balance!#REF!</definedName>
    <definedName name="__123Graph_B" localSheetId="26" hidden="1">[1]balance!#REF!</definedName>
    <definedName name="__123Graph_B" localSheetId="29" hidden="1">[1]balance!#REF!</definedName>
    <definedName name="__123Graph_B" localSheetId="2" hidden="1">[1]balance!#REF!</definedName>
    <definedName name="__123Graph_B" localSheetId="32" hidden="1">[1]balance!#REF!</definedName>
    <definedName name="__123Graph_B" localSheetId="33" hidden="1">[1]balance!#REF!</definedName>
    <definedName name="__123Graph_B" localSheetId="34" hidden="1">[1]balance!#REF!</definedName>
    <definedName name="__123Graph_B" localSheetId="36" hidden="1">[1]balance!#REF!</definedName>
    <definedName name="__123Graph_B" localSheetId="37" hidden="1">[1]balance!#REF!</definedName>
    <definedName name="__123Graph_B" localSheetId="38" hidden="1">[1]balance!#REF!</definedName>
    <definedName name="__123Graph_B" localSheetId="39" hidden="1">[1]balance!#REF!</definedName>
    <definedName name="__123Graph_B" localSheetId="40" hidden="1">[1]balance!#REF!</definedName>
    <definedName name="__123Graph_B" localSheetId="3" hidden="1">[1]balance!#REF!</definedName>
    <definedName name="__123Graph_B" localSheetId="42" hidden="1">[1]balance!#REF!</definedName>
    <definedName name="__123Graph_B" localSheetId="43" hidden="1">[1]balance!#REF!</definedName>
    <definedName name="__123Graph_B" localSheetId="44" hidden="1">[1]balance!#REF!</definedName>
    <definedName name="__123Graph_B" localSheetId="45" hidden="1">[1]balance!#REF!</definedName>
    <definedName name="__123Graph_B" localSheetId="46" hidden="1">[1]balance!#REF!</definedName>
    <definedName name="__123Graph_B" localSheetId="47" hidden="1">[1]balance!#REF!</definedName>
    <definedName name="__123Graph_B" localSheetId="4" hidden="1">[1]balance!#REF!</definedName>
    <definedName name="__123Graph_B" localSheetId="5" hidden="1">[1]balance!#REF!</definedName>
    <definedName name="__123Graph_B" localSheetId="7" hidden="1">[1]balance!#REF!</definedName>
    <definedName name="__123Graph_B" localSheetId="8" hidden="1">[1]balance!#REF!</definedName>
    <definedName name="__123Graph_B" localSheetId="31" hidden="1">[1]balance!#REF!</definedName>
    <definedName name="__123Graph_B" hidden="1">[1]balance!#REF!</definedName>
    <definedName name="__123Graph_BCURRENT" localSheetId="14" hidden="1">[1]balance!#REF!</definedName>
    <definedName name="__123Graph_BCURRENT" localSheetId="0" hidden="1">[1]balance!#REF!</definedName>
    <definedName name="__123Graph_BCURRENT" localSheetId="9" hidden="1">[1]balance!#REF!</definedName>
    <definedName name="__123Graph_BCURRENT" localSheetId="10" hidden="1">[1]balance!#REF!</definedName>
    <definedName name="__123Graph_BCURRENT" localSheetId="11" hidden="1">[1]balance!#REF!</definedName>
    <definedName name="__123Graph_BCURRENT" localSheetId="12" hidden="1">[1]balance!#REF!</definedName>
    <definedName name="__123Graph_BCURRENT" localSheetId="13" hidden="1">[1]balance!#REF!</definedName>
    <definedName name="__123Graph_BCURRENT" localSheetId="15" hidden="1">[1]balance!#REF!</definedName>
    <definedName name="__123Graph_BCURRENT" localSheetId="16" hidden="1">[1]balance!#REF!</definedName>
    <definedName name="__123Graph_BCURRENT" localSheetId="17" hidden="1">[1]balance!#REF!</definedName>
    <definedName name="__123Graph_BCURRENT" localSheetId="18" hidden="1">[1]balance!#REF!</definedName>
    <definedName name="__123Graph_BCURRENT" localSheetId="19" hidden="1">[1]balance!#REF!</definedName>
    <definedName name="__123Graph_BCURRENT" localSheetId="20" hidden="1">[1]balance!#REF!</definedName>
    <definedName name="__123Graph_BCURRENT" localSheetId="21" hidden="1">[1]balance!#REF!</definedName>
    <definedName name="__123Graph_BCURRENT" localSheetId="23" hidden="1">[1]balance!#REF!</definedName>
    <definedName name="__123Graph_BCURRENT" localSheetId="24" hidden="1">[1]balance!#REF!</definedName>
    <definedName name="__123Graph_BCURRENT" localSheetId="25" hidden="1">[1]balance!#REF!</definedName>
    <definedName name="__123Graph_BCURRENT" localSheetId="26" hidden="1">[1]balance!#REF!</definedName>
    <definedName name="__123Graph_BCURRENT" localSheetId="29" hidden="1">[1]balance!#REF!</definedName>
    <definedName name="__123Graph_BCURRENT" localSheetId="2" hidden="1">[1]balance!#REF!</definedName>
    <definedName name="__123Graph_BCURRENT" localSheetId="32" hidden="1">[1]balance!#REF!</definedName>
    <definedName name="__123Graph_BCURRENT" localSheetId="33" hidden="1">[1]balance!#REF!</definedName>
    <definedName name="__123Graph_BCURRENT" localSheetId="34" hidden="1">[1]balance!#REF!</definedName>
    <definedName name="__123Graph_BCURRENT" localSheetId="36" hidden="1">[1]balance!#REF!</definedName>
    <definedName name="__123Graph_BCURRENT" localSheetId="37" hidden="1">[1]balance!#REF!</definedName>
    <definedName name="__123Graph_BCURRENT" localSheetId="38" hidden="1">[1]balance!#REF!</definedName>
    <definedName name="__123Graph_BCURRENT" localSheetId="39" hidden="1">[1]balance!#REF!</definedName>
    <definedName name="__123Graph_BCURRENT" localSheetId="40" hidden="1">[1]balance!#REF!</definedName>
    <definedName name="__123Graph_BCURRENT" localSheetId="3" hidden="1">[1]balance!#REF!</definedName>
    <definedName name="__123Graph_BCURRENT" localSheetId="42" hidden="1">[1]balance!#REF!</definedName>
    <definedName name="__123Graph_BCURRENT" localSheetId="43" hidden="1">[1]balance!#REF!</definedName>
    <definedName name="__123Graph_BCURRENT" localSheetId="44" hidden="1">[1]balance!#REF!</definedName>
    <definedName name="__123Graph_BCURRENT" localSheetId="45" hidden="1">[1]balance!#REF!</definedName>
    <definedName name="__123Graph_BCURRENT" localSheetId="46" hidden="1">[1]balance!#REF!</definedName>
    <definedName name="__123Graph_BCURRENT" localSheetId="47" hidden="1">[1]balance!#REF!</definedName>
    <definedName name="__123Graph_BCURRENT" localSheetId="4" hidden="1">[1]balance!#REF!</definedName>
    <definedName name="__123Graph_BCURRENT" localSheetId="5" hidden="1">[1]balance!#REF!</definedName>
    <definedName name="__123Graph_BCURRENT" localSheetId="7" hidden="1">[1]balance!#REF!</definedName>
    <definedName name="__123Graph_BCURRENT" localSheetId="8" hidden="1">[1]balance!#REF!</definedName>
    <definedName name="__123Graph_BCURRENT" localSheetId="31" hidden="1">[1]balance!#REF!</definedName>
    <definedName name="__123Graph_BCURRENT" hidden="1">[1]balance!#REF!</definedName>
    <definedName name="__123Graph_D" localSheetId="14" hidden="1">[1]balance!#REF!</definedName>
    <definedName name="__123Graph_D" localSheetId="0" hidden="1">[1]balance!#REF!</definedName>
    <definedName name="__123Graph_D" localSheetId="9" hidden="1">[1]balance!#REF!</definedName>
    <definedName name="__123Graph_D" localSheetId="10" hidden="1">[1]balance!#REF!</definedName>
    <definedName name="__123Graph_D" localSheetId="11" hidden="1">[1]balance!#REF!</definedName>
    <definedName name="__123Graph_D" localSheetId="12" hidden="1">[1]balance!#REF!</definedName>
    <definedName name="__123Graph_D" localSheetId="13" hidden="1">[1]balance!#REF!</definedName>
    <definedName name="__123Graph_D" localSheetId="15" hidden="1">[1]balance!#REF!</definedName>
    <definedName name="__123Graph_D" localSheetId="16" hidden="1">[1]balance!#REF!</definedName>
    <definedName name="__123Graph_D" localSheetId="17" hidden="1">[1]balance!#REF!</definedName>
    <definedName name="__123Graph_D" localSheetId="18" hidden="1">[1]balance!#REF!</definedName>
    <definedName name="__123Graph_D" localSheetId="19" hidden="1">[1]balance!#REF!</definedName>
    <definedName name="__123Graph_D" localSheetId="20" hidden="1">[1]balance!#REF!</definedName>
    <definedName name="__123Graph_D" localSheetId="21" hidden="1">[1]balance!#REF!</definedName>
    <definedName name="__123Graph_D" localSheetId="23" hidden="1">[1]balance!#REF!</definedName>
    <definedName name="__123Graph_D" localSheetId="24" hidden="1">[1]balance!#REF!</definedName>
    <definedName name="__123Graph_D" localSheetId="25" hidden="1">[1]balance!#REF!</definedName>
    <definedName name="__123Graph_D" localSheetId="26" hidden="1">[1]balance!#REF!</definedName>
    <definedName name="__123Graph_D" localSheetId="29" hidden="1">[1]balance!#REF!</definedName>
    <definedName name="__123Graph_D" localSheetId="2" hidden="1">[1]balance!#REF!</definedName>
    <definedName name="__123Graph_D" localSheetId="32" hidden="1">[1]balance!#REF!</definedName>
    <definedName name="__123Graph_D" localSheetId="33" hidden="1">[1]balance!#REF!</definedName>
    <definedName name="__123Graph_D" localSheetId="34" hidden="1">[1]balance!#REF!</definedName>
    <definedName name="__123Graph_D" localSheetId="36" hidden="1">[1]balance!#REF!</definedName>
    <definedName name="__123Graph_D" localSheetId="37" hidden="1">[1]balance!#REF!</definedName>
    <definedName name="__123Graph_D" localSheetId="38" hidden="1">[1]balance!#REF!</definedName>
    <definedName name="__123Graph_D" localSheetId="39" hidden="1">[1]balance!#REF!</definedName>
    <definedName name="__123Graph_D" localSheetId="40" hidden="1">[1]balance!#REF!</definedName>
    <definedName name="__123Graph_D" localSheetId="3" hidden="1">[1]balance!#REF!</definedName>
    <definedName name="__123Graph_D" localSheetId="42" hidden="1">[1]balance!#REF!</definedName>
    <definedName name="__123Graph_D" localSheetId="43" hidden="1">[1]balance!#REF!</definedName>
    <definedName name="__123Graph_D" localSheetId="44" hidden="1">[1]balance!#REF!</definedName>
    <definedName name="__123Graph_D" localSheetId="45" hidden="1">[1]balance!#REF!</definedName>
    <definedName name="__123Graph_D" localSheetId="46" hidden="1">[1]balance!#REF!</definedName>
    <definedName name="__123Graph_D" localSheetId="47" hidden="1">[1]balance!#REF!</definedName>
    <definedName name="__123Graph_D" localSheetId="4" hidden="1">[1]balance!#REF!</definedName>
    <definedName name="__123Graph_D" localSheetId="5" hidden="1">[1]balance!#REF!</definedName>
    <definedName name="__123Graph_D" localSheetId="7" hidden="1">[1]balance!#REF!</definedName>
    <definedName name="__123Graph_D" localSheetId="8" hidden="1">[1]balance!#REF!</definedName>
    <definedName name="__123Graph_D" localSheetId="31" hidden="1">[1]balance!#REF!</definedName>
    <definedName name="__123Graph_D" hidden="1">[1]balance!#REF!</definedName>
    <definedName name="__123Graph_DCURRENT" localSheetId="14" hidden="1">[1]balance!#REF!</definedName>
    <definedName name="__123Graph_DCURRENT" localSheetId="0" hidden="1">[1]balance!#REF!</definedName>
    <definedName name="__123Graph_DCURRENT" localSheetId="9" hidden="1">[1]balance!#REF!</definedName>
    <definedName name="__123Graph_DCURRENT" localSheetId="10" hidden="1">[1]balance!#REF!</definedName>
    <definedName name="__123Graph_DCURRENT" localSheetId="11" hidden="1">[1]balance!#REF!</definedName>
    <definedName name="__123Graph_DCURRENT" localSheetId="12" hidden="1">[1]balance!#REF!</definedName>
    <definedName name="__123Graph_DCURRENT" localSheetId="13" hidden="1">[1]balance!#REF!</definedName>
    <definedName name="__123Graph_DCURRENT" localSheetId="15" hidden="1">[1]balance!#REF!</definedName>
    <definedName name="__123Graph_DCURRENT" localSheetId="16" hidden="1">[1]balance!#REF!</definedName>
    <definedName name="__123Graph_DCURRENT" localSheetId="17" hidden="1">[1]balance!#REF!</definedName>
    <definedName name="__123Graph_DCURRENT" localSheetId="18" hidden="1">[1]balance!#REF!</definedName>
    <definedName name="__123Graph_DCURRENT" localSheetId="19" hidden="1">[1]balance!#REF!</definedName>
    <definedName name="__123Graph_DCURRENT" localSheetId="20" hidden="1">[1]balance!#REF!</definedName>
    <definedName name="__123Graph_DCURRENT" localSheetId="21" hidden="1">[1]balance!#REF!</definedName>
    <definedName name="__123Graph_DCURRENT" localSheetId="23" hidden="1">[1]balance!#REF!</definedName>
    <definedName name="__123Graph_DCURRENT" localSheetId="24" hidden="1">[1]balance!#REF!</definedName>
    <definedName name="__123Graph_DCURRENT" localSheetId="25" hidden="1">[1]balance!#REF!</definedName>
    <definedName name="__123Graph_DCURRENT" localSheetId="26" hidden="1">[1]balance!#REF!</definedName>
    <definedName name="__123Graph_DCURRENT" localSheetId="29" hidden="1">[1]balance!#REF!</definedName>
    <definedName name="__123Graph_DCURRENT" localSheetId="2" hidden="1">[1]balance!#REF!</definedName>
    <definedName name="__123Graph_DCURRENT" localSheetId="32" hidden="1">[1]balance!#REF!</definedName>
    <definedName name="__123Graph_DCURRENT" localSheetId="33" hidden="1">[1]balance!#REF!</definedName>
    <definedName name="__123Graph_DCURRENT" localSheetId="34" hidden="1">[1]balance!#REF!</definedName>
    <definedName name="__123Graph_DCURRENT" localSheetId="36" hidden="1">[1]balance!#REF!</definedName>
    <definedName name="__123Graph_DCURRENT" localSheetId="37" hidden="1">[1]balance!#REF!</definedName>
    <definedName name="__123Graph_DCURRENT" localSheetId="38" hidden="1">[1]balance!#REF!</definedName>
    <definedName name="__123Graph_DCURRENT" localSheetId="39" hidden="1">[1]balance!#REF!</definedName>
    <definedName name="__123Graph_DCURRENT" localSheetId="40" hidden="1">[1]balance!#REF!</definedName>
    <definedName name="__123Graph_DCURRENT" localSheetId="3" hidden="1">[1]balance!#REF!</definedName>
    <definedName name="__123Graph_DCURRENT" localSheetId="42" hidden="1">[1]balance!#REF!</definedName>
    <definedName name="__123Graph_DCURRENT" localSheetId="43" hidden="1">[1]balance!#REF!</definedName>
    <definedName name="__123Graph_DCURRENT" localSheetId="44" hidden="1">[1]balance!#REF!</definedName>
    <definedName name="__123Graph_DCURRENT" localSheetId="45" hidden="1">[1]balance!#REF!</definedName>
    <definedName name="__123Graph_DCURRENT" localSheetId="46" hidden="1">[1]balance!#REF!</definedName>
    <definedName name="__123Graph_DCURRENT" localSheetId="47" hidden="1">[1]balance!#REF!</definedName>
    <definedName name="__123Graph_DCURRENT" localSheetId="4" hidden="1">[1]balance!#REF!</definedName>
    <definedName name="__123Graph_DCURRENT" localSheetId="5" hidden="1">[1]balance!#REF!</definedName>
    <definedName name="__123Graph_DCURRENT" localSheetId="7" hidden="1">[1]balance!#REF!</definedName>
    <definedName name="__123Graph_DCURRENT" localSheetId="8" hidden="1">[1]balance!#REF!</definedName>
    <definedName name="__123Graph_DCURRENT" localSheetId="31" hidden="1">[1]balance!#REF!</definedName>
    <definedName name="__123Graph_DCURRENT" hidden="1">[1]balance!#REF!</definedName>
    <definedName name="__123Graph_F" localSheetId="14" hidden="1">[1]balance!#REF!</definedName>
    <definedName name="__123Graph_F" localSheetId="0" hidden="1">[1]balance!#REF!</definedName>
    <definedName name="__123Graph_F" localSheetId="9" hidden="1">[1]balance!#REF!</definedName>
    <definedName name="__123Graph_F" localSheetId="10" hidden="1">[1]balance!#REF!</definedName>
    <definedName name="__123Graph_F" localSheetId="11" hidden="1">[1]balance!#REF!</definedName>
    <definedName name="__123Graph_F" localSheetId="13" hidden="1">[1]balance!#REF!</definedName>
    <definedName name="__123Graph_F" localSheetId="15" hidden="1">[1]balance!#REF!</definedName>
    <definedName name="__123Graph_F" localSheetId="16" hidden="1">[1]balance!#REF!</definedName>
    <definedName name="__123Graph_F" localSheetId="17" hidden="1">[1]balance!#REF!</definedName>
    <definedName name="__123Graph_F" localSheetId="18" hidden="1">[1]balance!#REF!</definedName>
    <definedName name="__123Graph_F" localSheetId="19" hidden="1">[1]balance!#REF!</definedName>
    <definedName name="__123Graph_F" localSheetId="20" hidden="1">[1]balance!#REF!</definedName>
    <definedName name="__123Graph_F" localSheetId="21" hidden="1">[1]balance!#REF!</definedName>
    <definedName name="__123Graph_F" localSheetId="23" hidden="1">[1]balance!#REF!</definedName>
    <definedName name="__123Graph_F" localSheetId="24" hidden="1">[1]balance!#REF!</definedName>
    <definedName name="__123Graph_F" localSheetId="25" hidden="1">[1]balance!#REF!</definedName>
    <definedName name="__123Graph_F" localSheetId="26" hidden="1">[1]balance!#REF!</definedName>
    <definedName name="__123Graph_F" localSheetId="29" hidden="1">[1]balance!#REF!</definedName>
    <definedName name="__123Graph_F" localSheetId="2" hidden="1">[1]balance!#REF!</definedName>
    <definedName name="__123Graph_F" localSheetId="32" hidden="1">[1]balance!#REF!</definedName>
    <definedName name="__123Graph_F" localSheetId="33" hidden="1">[1]balance!#REF!</definedName>
    <definedName name="__123Graph_F" localSheetId="34" hidden="1">[1]balance!#REF!</definedName>
    <definedName name="__123Graph_F" localSheetId="36" hidden="1">[1]balance!#REF!</definedName>
    <definedName name="__123Graph_F" localSheetId="37" hidden="1">[1]balance!#REF!</definedName>
    <definedName name="__123Graph_F" localSheetId="38" hidden="1">[1]balance!#REF!</definedName>
    <definedName name="__123Graph_F" localSheetId="39" hidden="1">[1]balance!#REF!</definedName>
    <definedName name="__123Graph_F" localSheetId="40" hidden="1">[1]balance!#REF!</definedName>
    <definedName name="__123Graph_F" localSheetId="3" hidden="1">[1]balance!#REF!</definedName>
    <definedName name="__123Graph_F" localSheetId="42" hidden="1">[1]balance!#REF!</definedName>
    <definedName name="__123Graph_F" localSheetId="43" hidden="1">[1]balance!#REF!</definedName>
    <definedName name="__123Graph_F" localSheetId="44" hidden="1">[1]balance!#REF!</definedName>
    <definedName name="__123Graph_F" localSheetId="45" hidden="1">[1]balance!#REF!</definedName>
    <definedName name="__123Graph_F" localSheetId="46" hidden="1">[1]balance!#REF!</definedName>
    <definedName name="__123Graph_F" localSheetId="47" hidden="1">[1]balance!#REF!</definedName>
    <definedName name="__123Graph_F" localSheetId="4" hidden="1">[1]balance!#REF!</definedName>
    <definedName name="__123Graph_F" localSheetId="5" hidden="1">[1]balance!#REF!</definedName>
    <definedName name="__123Graph_F" localSheetId="7" hidden="1">[1]balance!#REF!</definedName>
    <definedName name="__123Graph_F" localSheetId="8" hidden="1">[1]balance!#REF!</definedName>
    <definedName name="__123Graph_F" localSheetId="31" hidden="1">[1]balance!#REF!</definedName>
    <definedName name="__123Graph_F" hidden="1">[1]balance!#REF!</definedName>
    <definedName name="__123Graph_FCURRENT" localSheetId="14" hidden="1">[1]balance!#REF!</definedName>
    <definedName name="__123Graph_FCURRENT" localSheetId="0" hidden="1">[1]balance!#REF!</definedName>
    <definedName name="__123Graph_FCURRENT" localSheetId="9" hidden="1">[1]balance!#REF!</definedName>
    <definedName name="__123Graph_FCURRENT" localSheetId="10" hidden="1">[1]balance!#REF!</definedName>
    <definedName name="__123Graph_FCURRENT" localSheetId="11" hidden="1">[1]balance!#REF!</definedName>
    <definedName name="__123Graph_FCURRENT" localSheetId="13" hidden="1">[1]balance!#REF!</definedName>
    <definedName name="__123Graph_FCURRENT" localSheetId="15" hidden="1">[1]balance!#REF!</definedName>
    <definedName name="__123Graph_FCURRENT" localSheetId="16" hidden="1">[1]balance!#REF!</definedName>
    <definedName name="__123Graph_FCURRENT" localSheetId="17" hidden="1">[1]balance!#REF!</definedName>
    <definedName name="__123Graph_FCURRENT" localSheetId="18" hidden="1">[1]balance!#REF!</definedName>
    <definedName name="__123Graph_FCURRENT" localSheetId="19" hidden="1">[1]balance!#REF!</definedName>
    <definedName name="__123Graph_FCURRENT" localSheetId="20" hidden="1">[1]balance!#REF!</definedName>
    <definedName name="__123Graph_FCURRENT" localSheetId="21" hidden="1">[1]balance!#REF!</definedName>
    <definedName name="__123Graph_FCURRENT" localSheetId="23" hidden="1">[1]balance!#REF!</definedName>
    <definedName name="__123Graph_FCURRENT" localSheetId="24" hidden="1">[1]balance!#REF!</definedName>
    <definedName name="__123Graph_FCURRENT" localSheetId="25" hidden="1">[1]balance!#REF!</definedName>
    <definedName name="__123Graph_FCURRENT" localSheetId="26" hidden="1">[1]balance!#REF!</definedName>
    <definedName name="__123Graph_FCURRENT" localSheetId="29" hidden="1">[1]balance!#REF!</definedName>
    <definedName name="__123Graph_FCURRENT" localSheetId="2" hidden="1">[1]balance!#REF!</definedName>
    <definedName name="__123Graph_FCURRENT" localSheetId="32" hidden="1">[1]balance!#REF!</definedName>
    <definedName name="__123Graph_FCURRENT" localSheetId="33" hidden="1">[1]balance!#REF!</definedName>
    <definedName name="__123Graph_FCURRENT" localSheetId="34" hidden="1">[1]balance!#REF!</definedName>
    <definedName name="__123Graph_FCURRENT" localSheetId="36" hidden="1">[1]balance!#REF!</definedName>
    <definedName name="__123Graph_FCURRENT" localSheetId="37" hidden="1">[1]balance!#REF!</definedName>
    <definedName name="__123Graph_FCURRENT" localSheetId="38" hidden="1">[1]balance!#REF!</definedName>
    <definedName name="__123Graph_FCURRENT" localSheetId="39" hidden="1">[1]balance!#REF!</definedName>
    <definedName name="__123Graph_FCURRENT" localSheetId="40" hidden="1">[1]balance!#REF!</definedName>
    <definedName name="__123Graph_FCURRENT" localSheetId="3" hidden="1">[1]balance!#REF!</definedName>
    <definedName name="__123Graph_FCURRENT" localSheetId="42" hidden="1">[1]balance!#REF!</definedName>
    <definedName name="__123Graph_FCURRENT" localSheetId="43" hidden="1">[1]balance!#REF!</definedName>
    <definedName name="__123Graph_FCURRENT" localSheetId="44" hidden="1">[1]balance!#REF!</definedName>
    <definedName name="__123Graph_FCURRENT" localSheetId="45" hidden="1">[1]balance!#REF!</definedName>
    <definedName name="__123Graph_FCURRENT" localSheetId="46" hidden="1">[1]balance!#REF!</definedName>
    <definedName name="__123Graph_FCURRENT" localSheetId="47" hidden="1">[1]balance!#REF!</definedName>
    <definedName name="__123Graph_FCURRENT" localSheetId="4" hidden="1">[1]balance!#REF!</definedName>
    <definedName name="__123Graph_FCURRENT" localSheetId="5" hidden="1">[1]balance!#REF!</definedName>
    <definedName name="__123Graph_FCURRENT" localSheetId="7" hidden="1">[1]balance!#REF!</definedName>
    <definedName name="__123Graph_FCURRENT" localSheetId="8" hidden="1">[1]balance!#REF!</definedName>
    <definedName name="__123Graph_FCURRENT" localSheetId="31" hidden="1">[1]balance!#REF!</definedName>
    <definedName name="__123Graph_FCURRENT" hidden="1">[1]balance!#REF!</definedName>
    <definedName name="__123Graph_X" localSheetId="14" hidden="1">[1]balance!#REF!</definedName>
    <definedName name="__123Graph_X" localSheetId="0" hidden="1">[1]balance!#REF!</definedName>
    <definedName name="__123Graph_X" localSheetId="9" hidden="1">[1]balance!#REF!</definedName>
    <definedName name="__123Graph_X" localSheetId="10" hidden="1">[1]balance!#REF!</definedName>
    <definedName name="__123Graph_X" localSheetId="11" hidden="1">[1]balance!#REF!</definedName>
    <definedName name="__123Graph_X" localSheetId="13" hidden="1">[1]balance!#REF!</definedName>
    <definedName name="__123Graph_X" localSheetId="15" hidden="1">[1]balance!#REF!</definedName>
    <definedName name="__123Graph_X" localSheetId="16" hidden="1">[1]balance!#REF!</definedName>
    <definedName name="__123Graph_X" localSheetId="17" hidden="1">[1]balance!#REF!</definedName>
    <definedName name="__123Graph_X" localSheetId="18" hidden="1">[1]balance!#REF!</definedName>
    <definedName name="__123Graph_X" localSheetId="19" hidden="1">[1]balance!#REF!</definedName>
    <definedName name="__123Graph_X" localSheetId="20" hidden="1">[1]balance!#REF!</definedName>
    <definedName name="__123Graph_X" localSheetId="21" hidden="1">[1]balance!#REF!</definedName>
    <definedName name="__123Graph_X" localSheetId="23" hidden="1">[1]balance!#REF!</definedName>
    <definedName name="__123Graph_X" localSheetId="24" hidden="1">[1]balance!#REF!</definedName>
    <definedName name="__123Graph_X" localSheetId="25" hidden="1">[1]balance!#REF!</definedName>
    <definedName name="__123Graph_X" localSheetId="26" hidden="1">[1]balance!#REF!</definedName>
    <definedName name="__123Graph_X" localSheetId="29" hidden="1">[1]balance!#REF!</definedName>
    <definedName name="__123Graph_X" localSheetId="2" hidden="1">[1]balance!#REF!</definedName>
    <definedName name="__123Graph_X" localSheetId="32" hidden="1">[1]balance!#REF!</definedName>
    <definedName name="__123Graph_X" localSheetId="33" hidden="1">[1]balance!#REF!</definedName>
    <definedName name="__123Graph_X" localSheetId="34" hidden="1">[1]balance!#REF!</definedName>
    <definedName name="__123Graph_X" localSheetId="36" hidden="1">[1]balance!#REF!</definedName>
    <definedName name="__123Graph_X" localSheetId="37" hidden="1">[1]balance!#REF!</definedName>
    <definedName name="__123Graph_X" localSheetId="38" hidden="1">[1]balance!#REF!</definedName>
    <definedName name="__123Graph_X" localSheetId="39" hidden="1">[1]balance!#REF!</definedName>
    <definedName name="__123Graph_X" localSheetId="40" hidden="1">[1]balance!#REF!</definedName>
    <definedName name="__123Graph_X" localSheetId="3" hidden="1">[1]balance!#REF!</definedName>
    <definedName name="__123Graph_X" localSheetId="42" hidden="1">[1]balance!#REF!</definedName>
    <definedName name="__123Graph_X" localSheetId="43" hidden="1">[1]balance!#REF!</definedName>
    <definedName name="__123Graph_X" localSheetId="44" hidden="1">[1]balance!#REF!</definedName>
    <definedName name="__123Graph_X" localSheetId="45" hidden="1">[1]balance!#REF!</definedName>
    <definedName name="__123Graph_X" localSheetId="46" hidden="1">[1]balance!#REF!</definedName>
    <definedName name="__123Graph_X" localSheetId="47" hidden="1">[1]balance!#REF!</definedName>
    <definedName name="__123Graph_X" localSheetId="4" hidden="1">[1]balance!#REF!</definedName>
    <definedName name="__123Graph_X" localSheetId="5" hidden="1">[1]balance!#REF!</definedName>
    <definedName name="__123Graph_X" localSheetId="7" hidden="1">[1]balance!#REF!</definedName>
    <definedName name="__123Graph_X" localSheetId="8" hidden="1">[1]balance!#REF!</definedName>
    <definedName name="__123Graph_X" localSheetId="31" hidden="1">[1]balance!#REF!</definedName>
    <definedName name="__123Graph_X" hidden="1">[1]balance!#REF!</definedName>
    <definedName name="__123Graph_XCURRENT" localSheetId="14" hidden="1">[1]balance!#REF!</definedName>
    <definedName name="__123Graph_XCURRENT" localSheetId="0" hidden="1">[1]balance!#REF!</definedName>
    <definedName name="__123Graph_XCURRENT" localSheetId="9" hidden="1">[1]balance!#REF!</definedName>
    <definedName name="__123Graph_XCURRENT" localSheetId="10" hidden="1">[1]balance!#REF!</definedName>
    <definedName name="__123Graph_XCURRENT" localSheetId="11" hidden="1">[1]balance!#REF!</definedName>
    <definedName name="__123Graph_XCURRENT" localSheetId="12" hidden="1">[1]balance!#REF!</definedName>
    <definedName name="__123Graph_XCURRENT" localSheetId="13" hidden="1">[1]balance!#REF!</definedName>
    <definedName name="__123Graph_XCURRENT" localSheetId="15" hidden="1">[1]balance!#REF!</definedName>
    <definedName name="__123Graph_XCURRENT" localSheetId="16" hidden="1">[1]balance!#REF!</definedName>
    <definedName name="__123Graph_XCURRENT" localSheetId="17" hidden="1">[1]balance!#REF!</definedName>
    <definedName name="__123Graph_XCURRENT" localSheetId="18" hidden="1">[1]balance!#REF!</definedName>
    <definedName name="__123Graph_XCURRENT" localSheetId="19" hidden="1">[1]balance!#REF!</definedName>
    <definedName name="__123Graph_XCURRENT" localSheetId="20" hidden="1">[1]balance!#REF!</definedName>
    <definedName name="__123Graph_XCURRENT" localSheetId="21" hidden="1">[1]balance!#REF!</definedName>
    <definedName name="__123Graph_XCURRENT" localSheetId="23" hidden="1">[1]balance!#REF!</definedName>
    <definedName name="__123Graph_XCURRENT" localSheetId="24" hidden="1">[1]balance!#REF!</definedName>
    <definedName name="__123Graph_XCURRENT" localSheetId="25" hidden="1">[1]balance!#REF!</definedName>
    <definedName name="__123Graph_XCURRENT" localSheetId="26" hidden="1">[1]balance!#REF!</definedName>
    <definedName name="__123Graph_XCURRENT" localSheetId="29" hidden="1">[1]balance!#REF!</definedName>
    <definedName name="__123Graph_XCURRENT" localSheetId="2" hidden="1">[1]balance!#REF!</definedName>
    <definedName name="__123Graph_XCURRENT" localSheetId="32" hidden="1">[1]balance!#REF!</definedName>
    <definedName name="__123Graph_XCURRENT" localSheetId="33" hidden="1">[1]balance!#REF!</definedName>
    <definedName name="__123Graph_XCURRENT" localSheetId="34" hidden="1">[1]balance!#REF!</definedName>
    <definedName name="__123Graph_XCURRENT" localSheetId="36" hidden="1">[1]balance!#REF!</definedName>
    <definedName name="__123Graph_XCURRENT" localSheetId="37" hidden="1">[1]balance!#REF!</definedName>
    <definedName name="__123Graph_XCURRENT" localSheetId="38" hidden="1">[1]balance!#REF!</definedName>
    <definedName name="__123Graph_XCURRENT" localSheetId="39" hidden="1">[1]balance!#REF!</definedName>
    <definedName name="__123Graph_XCURRENT" localSheetId="40" hidden="1">[1]balance!#REF!</definedName>
    <definedName name="__123Graph_XCURRENT" localSheetId="3" hidden="1">[1]balance!#REF!</definedName>
    <definedName name="__123Graph_XCURRENT" localSheetId="42" hidden="1">[1]balance!#REF!</definedName>
    <definedName name="__123Graph_XCURRENT" localSheetId="43" hidden="1">[1]balance!#REF!</definedName>
    <definedName name="__123Graph_XCURRENT" localSheetId="44" hidden="1">[1]balance!#REF!</definedName>
    <definedName name="__123Graph_XCURRENT" localSheetId="45" hidden="1">[1]balance!#REF!</definedName>
    <definedName name="__123Graph_XCURRENT" localSheetId="46" hidden="1">[1]balance!#REF!</definedName>
    <definedName name="__123Graph_XCURRENT" localSheetId="47" hidden="1">[1]balance!#REF!</definedName>
    <definedName name="__123Graph_XCURRENT" localSheetId="4" hidden="1">[1]balance!#REF!</definedName>
    <definedName name="__123Graph_XCURRENT" localSheetId="5" hidden="1">[1]balance!#REF!</definedName>
    <definedName name="__123Graph_XCURRENT" localSheetId="7" hidden="1">[1]balance!#REF!</definedName>
    <definedName name="__123Graph_XCURRENT" localSheetId="8" hidden="1">[1]balance!#REF!</definedName>
    <definedName name="__123Graph_XCURRENT" localSheetId="31" hidden="1">[1]balance!#REF!</definedName>
    <definedName name="__123Graph_XCURRENT" hidden="1">[1]balance!#REF!</definedName>
    <definedName name="__G7" localSheetId="9" hidden="1">#REF!</definedName>
    <definedName name="__G7" localSheetId="11" hidden="1">#REF!</definedName>
    <definedName name="__G7" localSheetId="12" hidden="1">#REF!</definedName>
    <definedName name="__G7" localSheetId="13" hidden="1">#REF!</definedName>
    <definedName name="__G7" localSheetId="16" hidden="1">#REF!</definedName>
    <definedName name="__G7" localSheetId="18" hidden="1">#REF!</definedName>
    <definedName name="__G7" localSheetId="19" hidden="1">#REF!</definedName>
    <definedName name="__G7" localSheetId="23" hidden="1">#REF!</definedName>
    <definedName name="__G7" localSheetId="24" hidden="1">#REF!</definedName>
    <definedName name="__G7" localSheetId="25" hidden="1">#REF!</definedName>
    <definedName name="__G7" localSheetId="26" hidden="1">#REF!</definedName>
    <definedName name="__G7" localSheetId="29" hidden="1">#REF!</definedName>
    <definedName name="__G7" localSheetId="32" hidden="1">#REF!</definedName>
    <definedName name="__G7" localSheetId="33" hidden="1">#REF!</definedName>
    <definedName name="__G7" localSheetId="34" hidden="1">#REF!</definedName>
    <definedName name="__G7" localSheetId="36" hidden="1">#REF!</definedName>
    <definedName name="__G7" localSheetId="37" hidden="1">#REF!</definedName>
    <definedName name="__G7" localSheetId="38" hidden="1">#REF!</definedName>
    <definedName name="__G7" localSheetId="39" hidden="1">#REF!</definedName>
    <definedName name="__G7" localSheetId="40" hidden="1">#REF!</definedName>
    <definedName name="__G7" localSheetId="42" hidden="1">#REF!</definedName>
    <definedName name="__G7" localSheetId="43" hidden="1">#REF!</definedName>
    <definedName name="__G7" localSheetId="44" hidden="1">#REF!</definedName>
    <definedName name="__G7" localSheetId="45" hidden="1">#REF!</definedName>
    <definedName name="__G7" localSheetId="46" hidden="1">#REF!</definedName>
    <definedName name="__G7" localSheetId="47" hidden="1">#REF!</definedName>
    <definedName name="__G7" localSheetId="7" hidden="1">#REF!</definedName>
    <definedName name="__G7" localSheetId="8" hidden="1">#REF!</definedName>
    <definedName name="__G7" localSheetId="31" hidden="1">#REF!</definedName>
    <definedName name="__G7" hidden="1">#REF!</definedName>
    <definedName name="__key2" localSheetId="9" hidden="1">#REF!</definedName>
    <definedName name="__key2" localSheetId="11" hidden="1">#REF!</definedName>
    <definedName name="__key2" localSheetId="12" hidden="1">#REF!</definedName>
    <definedName name="__key2" localSheetId="13" hidden="1">#REF!</definedName>
    <definedName name="__key2" localSheetId="18" hidden="1">#REF!</definedName>
    <definedName name="__key2" localSheetId="19" hidden="1">#REF!</definedName>
    <definedName name="__key2" localSheetId="23" hidden="1">#REF!</definedName>
    <definedName name="__key2" localSheetId="24" hidden="1">#REF!</definedName>
    <definedName name="__key2" localSheetId="25" hidden="1">#REF!</definedName>
    <definedName name="__key2" localSheetId="26" hidden="1">#REF!</definedName>
    <definedName name="__key2" localSheetId="29" hidden="1">#REF!</definedName>
    <definedName name="__key2" localSheetId="32" hidden="1">#REF!</definedName>
    <definedName name="__key2" localSheetId="33" hidden="1">#REF!</definedName>
    <definedName name="__key2" localSheetId="34" hidden="1">#REF!</definedName>
    <definedName name="__key2" localSheetId="36" hidden="1">#REF!</definedName>
    <definedName name="__key2" localSheetId="37" hidden="1">#REF!</definedName>
    <definedName name="__key2" localSheetId="38" hidden="1">#REF!</definedName>
    <definedName name="__key2" localSheetId="39" hidden="1">#REF!</definedName>
    <definedName name="__key2" localSheetId="40" hidden="1">#REF!</definedName>
    <definedName name="__key2" localSheetId="42" hidden="1">#REF!</definedName>
    <definedName name="__key2" localSheetId="43" hidden="1">#REF!</definedName>
    <definedName name="__key2" localSheetId="44" hidden="1">#REF!</definedName>
    <definedName name="__key2" localSheetId="45" hidden="1">#REF!</definedName>
    <definedName name="__key2" localSheetId="46" hidden="1">#REF!</definedName>
    <definedName name="__key2" localSheetId="47" hidden="1">#REF!</definedName>
    <definedName name="__key2" localSheetId="7" hidden="1">#REF!</definedName>
    <definedName name="__key2" localSheetId="8" hidden="1">#REF!</definedName>
    <definedName name="__key2" localSheetId="31" hidden="1">#REF!</definedName>
    <definedName name="__key2" hidden="1">#REF!</definedName>
    <definedName name="_1__123Graph_ACHART_1" hidden="1">[2]Hoja3!$J$368:$J$408</definedName>
    <definedName name="_18__123Graph_ACHART_1" hidden="1">[3]Hoja3!$J$368:$J$408</definedName>
    <definedName name="_2___123Graph_ACHART_1" hidden="1">[3]Hoja3!$J$368:$J$408</definedName>
    <definedName name="_2__123Graph_XCHART_1" hidden="1">[2]Hoja3!$A$368:$A$408</definedName>
    <definedName name="_3___123Graph_XCHART_1" hidden="1">[3]Hoja3!$A$368:$A$408</definedName>
    <definedName name="_35__123Graph_XCHART_1" hidden="1">[3]Hoja3!$A$368:$A$408</definedName>
    <definedName name="_4__123Graph_ACHART_1" hidden="1">[3]Hoja3!$J$368:$J$408</definedName>
    <definedName name="_5__123Graph_ACHART_1" hidden="1">[3]Hoja3!$J$368:$J$408</definedName>
    <definedName name="_5__123Graph_XCHART_1" hidden="1">[3]Hoja3!$A$368:$A$408</definedName>
    <definedName name="_7__123Graph_XCHART_1" hidden="1">[3]Hoja3!$A$368:$A$408</definedName>
    <definedName name="_Fill" localSheetId="14" hidden="1">#REF!</definedName>
    <definedName name="_Fill" localSheetId="0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5" hidden="1">#REF!</definedName>
    <definedName name="_Fill" localSheetId="16" hidden="1">#REF!</definedName>
    <definedName name="_Fill" localSheetId="17" hidden="1">#REF!</definedName>
    <definedName name="_Fill" localSheetId="18" hidden="1">#REF!</definedName>
    <definedName name="_Fill" localSheetId="1" hidden="1">#REF!</definedName>
    <definedName name="_Fill" localSheetId="19" hidden="1">#REF!</definedName>
    <definedName name="_Fill" localSheetId="20" hidden="1">#REF!</definedName>
    <definedName name="_Fill" localSheetId="21" hidden="1">#REF!</definedName>
    <definedName name="_Fill" localSheetId="23" hidden="1">#REF!</definedName>
    <definedName name="_Fill" localSheetId="24" hidden="1">#REF!</definedName>
    <definedName name="_Fill" localSheetId="25" hidden="1">#REF!</definedName>
    <definedName name="_Fill" localSheetId="26" hidden="1">#REF!</definedName>
    <definedName name="_Fill" localSheetId="29" hidden="1">#REF!</definedName>
    <definedName name="_Fill" localSheetId="2" hidden="1">#REF!</definedName>
    <definedName name="_Fill" localSheetId="32" hidden="1">#REF!</definedName>
    <definedName name="_Fill" localSheetId="33" hidden="1">#REF!</definedName>
    <definedName name="_Fill" localSheetId="34" hidden="1">#REF!</definedName>
    <definedName name="_Fill" localSheetId="36" hidden="1">#REF!</definedName>
    <definedName name="_Fill" localSheetId="37" hidden="1">#REF!</definedName>
    <definedName name="_Fill" localSheetId="38" hidden="1">#REF!</definedName>
    <definedName name="_Fill" localSheetId="39" hidden="1">#REF!</definedName>
    <definedName name="_Fill" localSheetId="40" hidden="1">#REF!</definedName>
    <definedName name="_Fill" localSheetId="3" hidden="1">#REF!</definedName>
    <definedName name="_Fill" localSheetId="42" hidden="1">#REF!</definedName>
    <definedName name="_Fill" localSheetId="43" hidden="1">#REF!</definedName>
    <definedName name="_Fill" localSheetId="44" hidden="1">#REF!</definedName>
    <definedName name="_Fill" localSheetId="45" hidden="1">#REF!</definedName>
    <definedName name="_Fill" localSheetId="46" hidden="1">#REF!</definedName>
    <definedName name="_Fill" localSheetId="47" hidden="1">#REF!</definedName>
    <definedName name="_Fill" localSheetId="4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localSheetId="31" hidden="1">#REF!</definedName>
    <definedName name="_Fill" hidden="1">#REF!</definedName>
    <definedName name="_fill1" localSheetId="14" hidden="1">#REF!</definedName>
    <definedName name="_fill1" localSheetId="0" hidden="1">#REF!</definedName>
    <definedName name="_fill1" localSheetId="9" hidden="1">#REF!</definedName>
    <definedName name="_fill1" localSheetId="10" hidden="1">#REF!</definedName>
    <definedName name="_fill1" localSheetId="11" hidden="1">#REF!</definedName>
    <definedName name="_fill1" localSheetId="12" hidden="1">#REF!</definedName>
    <definedName name="_fill1" localSheetId="13" hidden="1">#REF!</definedName>
    <definedName name="_fill1" localSheetId="15" hidden="1">#REF!</definedName>
    <definedName name="_fill1" localSheetId="16" hidden="1">#REF!</definedName>
    <definedName name="_fill1" localSheetId="17" hidden="1">#REF!</definedName>
    <definedName name="_fill1" localSheetId="18" hidden="1">#REF!</definedName>
    <definedName name="_fill1" localSheetId="19" hidden="1">#REF!</definedName>
    <definedName name="_fill1" localSheetId="20" hidden="1">#REF!</definedName>
    <definedName name="_fill1" localSheetId="21" hidden="1">#REF!</definedName>
    <definedName name="_fill1" localSheetId="23" hidden="1">#REF!</definedName>
    <definedName name="_fill1" localSheetId="24" hidden="1">#REF!</definedName>
    <definedName name="_fill1" localSheetId="25" hidden="1">#REF!</definedName>
    <definedName name="_fill1" localSheetId="26" hidden="1">#REF!</definedName>
    <definedName name="_fill1" localSheetId="29" hidden="1">#REF!</definedName>
    <definedName name="_fill1" localSheetId="2" hidden="1">#REF!</definedName>
    <definedName name="_fill1" localSheetId="32" hidden="1">#REF!</definedName>
    <definedName name="_fill1" localSheetId="33" hidden="1">#REF!</definedName>
    <definedName name="_fill1" localSheetId="34" hidden="1">#REF!</definedName>
    <definedName name="_fill1" localSheetId="36" hidden="1">#REF!</definedName>
    <definedName name="_fill1" localSheetId="37" hidden="1">#REF!</definedName>
    <definedName name="_fill1" localSheetId="38" hidden="1">#REF!</definedName>
    <definedName name="_fill1" localSheetId="39" hidden="1">#REF!</definedName>
    <definedName name="_fill1" localSheetId="40" hidden="1">#REF!</definedName>
    <definedName name="_fill1" localSheetId="3" hidden="1">#REF!</definedName>
    <definedName name="_fill1" localSheetId="42" hidden="1">#REF!</definedName>
    <definedName name="_fill1" localSheetId="43" hidden="1">#REF!</definedName>
    <definedName name="_fill1" localSheetId="44" hidden="1">#REF!</definedName>
    <definedName name="_fill1" localSheetId="45" hidden="1">#REF!</definedName>
    <definedName name="_fill1" localSheetId="46" hidden="1">#REF!</definedName>
    <definedName name="_fill1" localSheetId="47" hidden="1">#REF!</definedName>
    <definedName name="_fill1" localSheetId="4" hidden="1">#REF!</definedName>
    <definedName name="_fill1" localSheetId="5" hidden="1">#REF!</definedName>
    <definedName name="_fill1" localSheetId="7" hidden="1">#REF!</definedName>
    <definedName name="_fill1" localSheetId="8" hidden="1">#REF!</definedName>
    <definedName name="_fill1" localSheetId="31" hidden="1">#REF!</definedName>
    <definedName name="_fill1" hidden="1">#REF!</definedName>
    <definedName name="_xlnm._FilterDatabase" localSheetId="13" hidden="1">'Anexo 5.14'!#REF!</definedName>
    <definedName name="_xlnm._FilterDatabase" localSheetId="23" hidden="1">'Anexo 5.24'!#REF!</definedName>
    <definedName name="_xlnm._FilterDatabase" localSheetId="27" hidden="1">'Anexo 5.28'!$B$39:$R$121</definedName>
    <definedName name="_xlnm._FilterDatabase" localSheetId="2" hidden="1">'Anexo 5.3'!$B$6:$S$118</definedName>
    <definedName name="_xlnm._FilterDatabase" localSheetId="43" hidden="1">'Anexo 5.42'!$B$39:$S$121</definedName>
    <definedName name="_G7" localSheetId="9" hidden="1">#REF!</definedName>
    <definedName name="_G7" localSheetId="11" hidden="1">#REF!</definedName>
    <definedName name="_G7" localSheetId="12" hidden="1">#REF!</definedName>
    <definedName name="_G7" localSheetId="13" hidden="1">#REF!</definedName>
    <definedName name="_G7" localSheetId="18" hidden="1">#REF!</definedName>
    <definedName name="_G7" localSheetId="1" hidden="1">#REF!</definedName>
    <definedName name="_G7" localSheetId="19" hidden="1">#REF!</definedName>
    <definedName name="_G7" localSheetId="23" hidden="1">#REF!</definedName>
    <definedName name="_G7" localSheetId="24" hidden="1">#REF!</definedName>
    <definedName name="_G7" localSheetId="25" hidden="1">#REF!</definedName>
    <definedName name="_G7" localSheetId="26" hidden="1">#REF!</definedName>
    <definedName name="_G7" localSheetId="29" hidden="1">#REF!</definedName>
    <definedName name="_G7" localSheetId="32" hidden="1">#REF!</definedName>
    <definedName name="_G7" localSheetId="33" hidden="1">#REF!</definedName>
    <definedName name="_G7" localSheetId="34" hidden="1">#REF!</definedName>
    <definedName name="_G7" localSheetId="36" hidden="1">#REF!</definedName>
    <definedName name="_G7" localSheetId="37" hidden="1">#REF!</definedName>
    <definedName name="_G7" localSheetId="38" hidden="1">#REF!</definedName>
    <definedName name="_G7" localSheetId="39" hidden="1">#REF!</definedName>
    <definedName name="_G7" localSheetId="40" hidden="1">#REF!</definedName>
    <definedName name="_G7" localSheetId="42" hidden="1">#REF!</definedName>
    <definedName name="_G7" localSheetId="43" hidden="1">#REF!</definedName>
    <definedName name="_G7" localSheetId="44" hidden="1">#REF!</definedName>
    <definedName name="_G7" localSheetId="45" hidden="1">#REF!</definedName>
    <definedName name="_G7" localSheetId="46" hidden="1">#REF!</definedName>
    <definedName name="_G7" localSheetId="47" hidden="1">#REF!</definedName>
    <definedName name="_G7" localSheetId="6" hidden="1">#REF!</definedName>
    <definedName name="_G7" localSheetId="7" hidden="1">#REF!</definedName>
    <definedName name="_G7" localSheetId="8" hidden="1">#REF!</definedName>
    <definedName name="_G7" localSheetId="31" hidden="1">#REF!</definedName>
    <definedName name="_G7" hidden="1">#REF!</definedName>
    <definedName name="_key01" localSheetId="14" hidden="1">#REF!</definedName>
    <definedName name="_key01" localSheetId="0" hidden="1">#REF!</definedName>
    <definedName name="_key01" localSheetId="9" hidden="1">#REF!</definedName>
    <definedName name="_key01" localSheetId="10" hidden="1">#REF!</definedName>
    <definedName name="_key01" localSheetId="11" hidden="1">#REF!</definedName>
    <definedName name="_key01" localSheetId="12" hidden="1">#REF!</definedName>
    <definedName name="_key01" localSheetId="13" hidden="1">#REF!</definedName>
    <definedName name="_key01" localSheetId="15" hidden="1">#REF!</definedName>
    <definedName name="_key01" localSheetId="16" hidden="1">#REF!</definedName>
    <definedName name="_key01" localSheetId="17" hidden="1">#REF!</definedName>
    <definedName name="_key01" localSheetId="18" hidden="1">#REF!</definedName>
    <definedName name="_key01" localSheetId="19" hidden="1">#REF!</definedName>
    <definedName name="_key01" localSheetId="20" hidden="1">#REF!</definedName>
    <definedName name="_key01" localSheetId="21" hidden="1">#REF!</definedName>
    <definedName name="_key01" localSheetId="23" hidden="1">#REF!</definedName>
    <definedName name="_key01" localSheetId="24" hidden="1">#REF!</definedName>
    <definedName name="_key01" localSheetId="25" hidden="1">#REF!</definedName>
    <definedName name="_key01" localSheetId="26" hidden="1">#REF!</definedName>
    <definedName name="_key01" localSheetId="29" hidden="1">#REF!</definedName>
    <definedName name="_key01" localSheetId="2" hidden="1">#REF!</definedName>
    <definedName name="_key01" localSheetId="32" hidden="1">#REF!</definedName>
    <definedName name="_key01" localSheetId="33" hidden="1">#REF!</definedName>
    <definedName name="_key01" localSheetId="34" hidden="1">#REF!</definedName>
    <definedName name="_key01" localSheetId="36" hidden="1">#REF!</definedName>
    <definedName name="_key01" localSheetId="37" hidden="1">#REF!</definedName>
    <definedName name="_key01" localSheetId="38" hidden="1">#REF!</definedName>
    <definedName name="_key01" localSheetId="39" hidden="1">#REF!</definedName>
    <definedName name="_key01" localSheetId="40" hidden="1">#REF!</definedName>
    <definedName name="_key01" localSheetId="3" hidden="1">#REF!</definedName>
    <definedName name="_key01" localSheetId="42" hidden="1">#REF!</definedName>
    <definedName name="_key01" localSheetId="43" hidden="1">#REF!</definedName>
    <definedName name="_key01" localSheetId="44" hidden="1">#REF!</definedName>
    <definedName name="_key01" localSheetId="45" hidden="1">#REF!</definedName>
    <definedName name="_key01" localSheetId="46" hidden="1">#REF!</definedName>
    <definedName name="_key01" localSheetId="47" hidden="1">#REF!</definedName>
    <definedName name="_key01" localSheetId="4" hidden="1">#REF!</definedName>
    <definedName name="_key01" localSheetId="5" hidden="1">#REF!</definedName>
    <definedName name="_key01" localSheetId="7" hidden="1">#REF!</definedName>
    <definedName name="_key01" localSheetId="8" hidden="1">#REF!</definedName>
    <definedName name="_key01" localSheetId="31" hidden="1">#REF!</definedName>
    <definedName name="_key01" hidden="1">#REF!</definedName>
    <definedName name="_Key1" localSheetId="14" hidden="1">[4]Data!#REF!</definedName>
    <definedName name="_Key1" localSheetId="0" hidden="1">[5]Data!#REF!</definedName>
    <definedName name="_Key1" localSheetId="9" hidden="1">[5]Data!#REF!</definedName>
    <definedName name="_Key1" localSheetId="10" hidden="1">[5]Data!#REF!</definedName>
    <definedName name="_Key1" localSheetId="11" hidden="1">[5]Data!#REF!</definedName>
    <definedName name="_Key1" localSheetId="12" hidden="1">[4]Data!#REF!</definedName>
    <definedName name="_Key1" localSheetId="13" hidden="1">[5]Data!#REF!</definedName>
    <definedName name="_Key1" localSheetId="15" hidden="1">[4]Data!#REF!</definedName>
    <definedName name="_Key1" localSheetId="16" hidden="1">[5]Data!#REF!</definedName>
    <definedName name="_Key1" localSheetId="17" hidden="1">[5]Data!#REF!</definedName>
    <definedName name="_Key1" localSheetId="18" hidden="1">[5]Data!#REF!</definedName>
    <definedName name="_Key1" localSheetId="19" hidden="1">[4]Data!#REF!</definedName>
    <definedName name="_Key1" localSheetId="20" hidden="1">[4]Data!#REF!</definedName>
    <definedName name="_Key1" localSheetId="21" hidden="1">[4]Data!#REF!</definedName>
    <definedName name="_Key1" localSheetId="23" hidden="1">[5]Data!#REF!</definedName>
    <definedName name="_Key1" localSheetId="24" hidden="1">[4]Data!#REF!</definedName>
    <definedName name="_Key1" localSheetId="25" hidden="1">[5]Data!#REF!</definedName>
    <definedName name="_Key1" localSheetId="26" hidden="1">[5]Data!#REF!</definedName>
    <definedName name="_Key1" localSheetId="29" hidden="1">[4]Data!#REF!</definedName>
    <definedName name="_Key1" localSheetId="2" hidden="1">[5]Data!#REF!</definedName>
    <definedName name="_Key1" localSheetId="32" hidden="1">[5]Data!#REF!</definedName>
    <definedName name="_Key1" localSheetId="33" hidden="1">[4]Data!#REF!</definedName>
    <definedName name="_Key1" localSheetId="34" hidden="1">[5]Data!#REF!</definedName>
    <definedName name="_Key1" localSheetId="36" hidden="1">[5]Data!#REF!</definedName>
    <definedName name="_Key1" localSheetId="37" hidden="1">[5]Data!#REF!</definedName>
    <definedName name="_Key1" localSheetId="38" hidden="1">[5]Data!#REF!</definedName>
    <definedName name="_Key1" localSheetId="39" hidden="1">[5]Data!#REF!</definedName>
    <definedName name="_Key1" localSheetId="40" hidden="1">[5]Data!#REF!</definedName>
    <definedName name="_Key1" localSheetId="3" hidden="1">[5]Data!#REF!</definedName>
    <definedName name="_Key1" localSheetId="42" hidden="1">[5]Data!#REF!</definedName>
    <definedName name="_Key1" localSheetId="43" hidden="1">[5]Data!#REF!</definedName>
    <definedName name="_Key1" localSheetId="44" hidden="1">[5]Data!#REF!</definedName>
    <definedName name="_Key1" localSheetId="45" hidden="1">[5]Data!#REF!</definedName>
    <definedName name="_Key1" localSheetId="46" hidden="1">[5]Data!#REF!</definedName>
    <definedName name="_Key1" localSheetId="47" hidden="1">[5]Data!#REF!</definedName>
    <definedName name="_Key1" localSheetId="4" hidden="1">[5]Data!#REF!</definedName>
    <definedName name="_Key1" localSheetId="5" hidden="1">[5]Data!#REF!</definedName>
    <definedName name="_Key1" localSheetId="7" hidden="1">[5]Data!#REF!</definedName>
    <definedName name="_Key1" localSheetId="8" hidden="1">[5]Data!#REF!</definedName>
    <definedName name="_Key1" localSheetId="31" hidden="1">[5]Data!#REF!</definedName>
    <definedName name="_Key1" hidden="1">[5]Data!#REF!</definedName>
    <definedName name="_key2" localSheetId="12" hidden="1">#REF!</definedName>
    <definedName name="_key2" localSheetId="19" hidden="1">#REF!</definedName>
    <definedName name="_key2" localSheetId="24" hidden="1">#REF!</definedName>
    <definedName name="_Key2" hidden="1">[6]plomo!$J$7:$J$17</definedName>
    <definedName name="_key3" localSheetId="14" hidden="1">#REF!</definedName>
    <definedName name="_key3" localSheetId="0" hidden="1">#REF!</definedName>
    <definedName name="_key3" localSheetId="9" hidden="1">#REF!</definedName>
    <definedName name="_key3" localSheetId="10" hidden="1">#REF!</definedName>
    <definedName name="_key3" localSheetId="11" hidden="1">#REF!</definedName>
    <definedName name="_key3" localSheetId="12" hidden="1">#REF!</definedName>
    <definedName name="_key3" localSheetId="13" hidden="1">#REF!</definedName>
    <definedName name="_key3" localSheetId="15" hidden="1">#REF!</definedName>
    <definedName name="_key3" localSheetId="16" hidden="1">#REF!</definedName>
    <definedName name="_key3" localSheetId="17" hidden="1">#REF!</definedName>
    <definedName name="_key3" localSheetId="18" hidden="1">#REF!</definedName>
    <definedName name="_key3" localSheetId="19" hidden="1">#REF!</definedName>
    <definedName name="_key3" localSheetId="20" hidden="1">#REF!</definedName>
    <definedName name="_key3" localSheetId="21" hidden="1">#REF!</definedName>
    <definedName name="_key3" localSheetId="23" hidden="1">#REF!</definedName>
    <definedName name="_key3" localSheetId="24" hidden="1">#REF!</definedName>
    <definedName name="_key3" localSheetId="25" hidden="1">#REF!</definedName>
    <definedName name="_key3" localSheetId="26" hidden="1">#REF!</definedName>
    <definedName name="_key3" localSheetId="29" hidden="1">#REF!</definedName>
    <definedName name="_key3" localSheetId="2" hidden="1">#REF!</definedName>
    <definedName name="_key3" localSheetId="32" hidden="1">#REF!</definedName>
    <definedName name="_key3" localSheetId="33" hidden="1">#REF!</definedName>
    <definedName name="_key3" localSheetId="34" hidden="1">#REF!</definedName>
    <definedName name="_key3" localSheetId="36" hidden="1">#REF!</definedName>
    <definedName name="_key3" localSheetId="37" hidden="1">#REF!</definedName>
    <definedName name="_key3" localSheetId="38" hidden="1">#REF!</definedName>
    <definedName name="_key3" localSheetId="39" hidden="1">#REF!</definedName>
    <definedName name="_key3" localSheetId="40" hidden="1">#REF!</definedName>
    <definedName name="_key3" localSheetId="3" hidden="1">#REF!</definedName>
    <definedName name="_key3" localSheetId="42" hidden="1">#REF!</definedName>
    <definedName name="_key3" localSheetId="43" hidden="1">#REF!</definedName>
    <definedName name="_key3" localSheetId="44" hidden="1">#REF!</definedName>
    <definedName name="_key3" localSheetId="45" hidden="1">#REF!</definedName>
    <definedName name="_key3" localSheetId="46" hidden="1">#REF!</definedName>
    <definedName name="_key3" localSheetId="47" hidden="1">#REF!</definedName>
    <definedName name="_key3" localSheetId="4" hidden="1">#REF!</definedName>
    <definedName name="_key3" localSheetId="5" hidden="1">#REF!</definedName>
    <definedName name="_key3" localSheetId="7" hidden="1">#REF!</definedName>
    <definedName name="_key3" localSheetId="8" hidden="1">#REF!</definedName>
    <definedName name="_key3" localSheetId="31" hidden="1">#REF!</definedName>
    <definedName name="_key3" hidden="1">#REF!</definedName>
    <definedName name="_Order1" hidden="1">255</definedName>
    <definedName name="_Order2" hidden="1">255</definedName>
    <definedName name="_Parse_Out" localSheetId="14" hidden="1">#REF!</definedName>
    <definedName name="_Parse_Out" localSheetId="0" hidden="1">#REF!</definedName>
    <definedName name="_Parse_Out" localSheetId="9" hidden="1">#REF!</definedName>
    <definedName name="_Parse_Out" localSheetId="10" hidden="1">#REF!</definedName>
    <definedName name="_Parse_Out" localSheetId="11" hidden="1">#REF!</definedName>
    <definedName name="_Parse_Out" localSheetId="12" hidden="1">#REF!</definedName>
    <definedName name="_Parse_Out" localSheetId="13" hidden="1">#REF!</definedName>
    <definedName name="_Parse_Out" localSheetId="15" hidden="1">#REF!</definedName>
    <definedName name="_Parse_Out" localSheetId="16" hidden="1">#REF!</definedName>
    <definedName name="_Parse_Out" localSheetId="17" hidden="1">#REF!</definedName>
    <definedName name="_Parse_Out" localSheetId="18" hidden="1">#REF!</definedName>
    <definedName name="_Parse_Out" localSheetId="1" hidden="1">#REF!</definedName>
    <definedName name="_Parse_Out" localSheetId="19" hidden="1">#REF!</definedName>
    <definedName name="_Parse_Out" localSheetId="20" hidden="1">#REF!</definedName>
    <definedName name="_Parse_Out" localSheetId="21" hidden="1">#REF!</definedName>
    <definedName name="_Parse_Out" localSheetId="23" hidden="1">#REF!</definedName>
    <definedName name="_Parse_Out" localSheetId="24" hidden="1">#REF!</definedName>
    <definedName name="_Parse_Out" localSheetId="25" hidden="1">#REF!</definedName>
    <definedName name="_Parse_Out" localSheetId="26" hidden="1">#REF!</definedName>
    <definedName name="_Parse_Out" localSheetId="29" hidden="1">#REF!</definedName>
    <definedName name="_Parse_Out" localSheetId="2" hidden="1">#REF!</definedName>
    <definedName name="_Parse_Out" localSheetId="32" hidden="1">#REF!</definedName>
    <definedName name="_Parse_Out" localSheetId="33" hidden="1">#REF!</definedName>
    <definedName name="_Parse_Out" localSheetId="34" hidden="1">#REF!</definedName>
    <definedName name="_Parse_Out" localSheetId="36" hidden="1">#REF!</definedName>
    <definedName name="_Parse_Out" localSheetId="37" hidden="1">#REF!</definedName>
    <definedName name="_Parse_Out" localSheetId="38" hidden="1">#REF!</definedName>
    <definedName name="_Parse_Out" localSheetId="39" hidden="1">#REF!</definedName>
    <definedName name="_Parse_Out" localSheetId="40" hidden="1">#REF!</definedName>
    <definedName name="_Parse_Out" localSheetId="3" hidden="1">#REF!</definedName>
    <definedName name="_Parse_Out" localSheetId="42" hidden="1">#REF!</definedName>
    <definedName name="_Parse_Out" localSheetId="43" hidden="1">#REF!</definedName>
    <definedName name="_Parse_Out" localSheetId="44" hidden="1">#REF!</definedName>
    <definedName name="_Parse_Out" localSheetId="45" hidden="1">#REF!</definedName>
    <definedName name="_Parse_Out" localSheetId="46" hidden="1">#REF!</definedName>
    <definedName name="_Parse_Out" localSheetId="47" hidden="1">#REF!</definedName>
    <definedName name="_Parse_Out" localSheetId="4" hidden="1">#REF!</definedName>
    <definedName name="_Parse_Out" localSheetId="5" hidden="1">#REF!</definedName>
    <definedName name="_Parse_Out" localSheetId="6" hidden="1">#REF!</definedName>
    <definedName name="_Parse_Out" localSheetId="7" hidden="1">#REF!</definedName>
    <definedName name="_Parse_Out" localSheetId="8" hidden="1">#REF!</definedName>
    <definedName name="_Parse_Out" localSheetId="31" hidden="1">#REF!</definedName>
    <definedName name="_Parse_Out" hidden="1">#REF!</definedName>
    <definedName name="_Sort" localSheetId="14" hidden="1">#REF!</definedName>
    <definedName name="_Sort" localSheetId="0" hidden="1">#REF!</definedName>
    <definedName name="_Sort" localSheetId="9" hidden="1">#REF!</definedName>
    <definedName name="_Sort" localSheetId="10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15" hidden="1">#REF!</definedName>
    <definedName name="_Sort" localSheetId="16" hidden="1">#REF!</definedName>
    <definedName name="_Sort" localSheetId="17" hidden="1">#REF!</definedName>
    <definedName name="_Sort" localSheetId="18" hidden="1">#REF!</definedName>
    <definedName name="_Sort" localSheetId="1" hidden="1">#REF!</definedName>
    <definedName name="_Sort" localSheetId="19" hidden="1">#REF!</definedName>
    <definedName name="_Sort" localSheetId="20" hidden="1">#REF!</definedName>
    <definedName name="_Sort" localSheetId="21" hidden="1">#REF!</definedName>
    <definedName name="_Sort" localSheetId="23" hidden="1">#REF!</definedName>
    <definedName name="_Sort" localSheetId="24" hidden="1">#REF!</definedName>
    <definedName name="_Sort" localSheetId="25" hidden="1">#REF!</definedName>
    <definedName name="_Sort" localSheetId="26" hidden="1">#REF!</definedName>
    <definedName name="_Sort" localSheetId="29" hidden="1">#REF!</definedName>
    <definedName name="_Sort" localSheetId="2" hidden="1">#REF!</definedName>
    <definedName name="_Sort" localSheetId="32" hidden="1">#REF!</definedName>
    <definedName name="_Sort" localSheetId="33" hidden="1">#REF!</definedName>
    <definedName name="_Sort" localSheetId="34" hidden="1">#REF!</definedName>
    <definedName name="_Sort" localSheetId="36" hidden="1">#REF!</definedName>
    <definedName name="_Sort" localSheetId="37" hidden="1">#REF!</definedName>
    <definedName name="_Sort" localSheetId="38" hidden="1">#REF!</definedName>
    <definedName name="_Sort" localSheetId="39" hidden="1">#REF!</definedName>
    <definedName name="_Sort" localSheetId="40" hidden="1">#REF!</definedName>
    <definedName name="_Sort" localSheetId="3" hidden="1">#REF!</definedName>
    <definedName name="_Sort" localSheetId="42" hidden="1">#REF!</definedName>
    <definedName name="_Sort" localSheetId="43" hidden="1">#REF!</definedName>
    <definedName name="_Sort" localSheetId="44" hidden="1">#REF!</definedName>
    <definedName name="_Sort" localSheetId="45" hidden="1">#REF!</definedName>
    <definedName name="_Sort" localSheetId="46" hidden="1">#REF!</definedName>
    <definedName name="_Sort" localSheetId="47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31" hidden="1">#REF!</definedName>
    <definedName name="_Sort" hidden="1">#REF!</definedName>
    <definedName name="_sort01" localSheetId="14" hidden="1">#REF!</definedName>
    <definedName name="_sort01" localSheetId="0" hidden="1">#REF!</definedName>
    <definedName name="_sort01" localSheetId="9" hidden="1">#REF!</definedName>
    <definedName name="_sort01" localSheetId="10" hidden="1">#REF!</definedName>
    <definedName name="_sort01" localSheetId="11" hidden="1">#REF!</definedName>
    <definedName name="_sort01" localSheetId="12" hidden="1">#REF!</definedName>
    <definedName name="_sort01" localSheetId="13" hidden="1">#REF!</definedName>
    <definedName name="_sort01" localSheetId="15" hidden="1">#REF!</definedName>
    <definedName name="_sort01" localSheetId="16" hidden="1">#REF!</definedName>
    <definedName name="_sort01" localSheetId="17" hidden="1">#REF!</definedName>
    <definedName name="_sort01" localSheetId="18" hidden="1">#REF!</definedName>
    <definedName name="_sort01" localSheetId="19" hidden="1">#REF!</definedName>
    <definedName name="_sort01" localSheetId="20" hidden="1">#REF!</definedName>
    <definedName name="_sort01" localSheetId="21" hidden="1">#REF!</definedName>
    <definedName name="_sort01" localSheetId="23" hidden="1">#REF!</definedName>
    <definedName name="_sort01" localSheetId="24" hidden="1">#REF!</definedName>
    <definedName name="_sort01" localSheetId="25" hidden="1">#REF!</definedName>
    <definedName name="_sort01" localSheetId="26" hidden="1">#REF!</definedName>
    <definedName name="_sort01" localSheetId="29" hidden="1">#REF!</definedName>
    <definedName name="_sort01" localSheetId="2" hidden="1">#REF!</definedName>
    <definedName name="_sort01" localSheetId="32" hidden="1">#REF!</definedName>
    <definedName name="_sort01" localSheetId="33" hidden="1">#REF!</definedName>
    <definedName name="_sort01" localSheetId="34" hidden="1">#REF!</definedName>
    <definedName name="_sort01" localSheetId="36" hidden="1">#REF!</definedName>
    <definedName name="_sort01" localSheetId="37" hidden="1">#REF!</definedName>
    <definedName name="_sort01" localSheetId="38" hidden="1">#REF!</definedName>
    <definedName name="_sort01" localSheetId="39" hidden="1">#REF!</definedName>
    <definedName name="_sort01" localSheetId="40" hidden="1">#REF!</definedName>
    <definedName name="_sort01" localSheetId="3" hidden="1">#REF!</definedName>
    <definedName name="_sort01" localSheetId="42" hidden="1">#REF!</definedName>
    <definedName name="_sort01" localSheetId="43" hidden="1">#REF!</definedName>
    <definedName name="_sort01" localSheetId="44" hidden="1">#REF!</definedName>
    <definedName name="_sort01" localSheetId="45" hidden="1">#REF!</definedName>
    <definedName name="_sort01" localSheetId="46" hidden="1">#REF!</definedName>
    <definedName name="_sort01" localSheetId="47" hidden="1">#REF!</definedName>
    <definedName name="_sort01" localSheetId="4" hidden="1">#REF!</definedName>
    <definedName name="_sort01" localSheetId="5" hidden="1">#REF!</definedName>
    <definedName name="_sort01" localSheetId="7" hidden="1">#REF!</definedName>
    <definedName name="_sort01" localSheetId="8" hidden="1">#REF!</definedName>
    <definedName name="_sort01" localSheetId="31" hidden="1">#REF!</definedName>
    <definedName name="_sort01" hidden="1">#REF!</definedName>
    <definedName name="_sort1" localSheetId="14" hidden="1">#REF!</definedName>
    <definedName name="_sort1" localSheetId="0" hidden="1">#REF!</definedName>
    <definedName name="_sort1" localSheetId="9" hidden="1">#REF!</definedName>
    <definedName name="_sort1" localSheetId="10" hidden="1">#REF!</definedName>
    <definedName name="_sort1" localSheetId="11" hidden="1">#REF!</definedName>
    <definedName name="_sort1" localSheetId="12" hidden="1">#REF!</definedName>
    <definedName name="_sort1" localSheetId="13" hidden="1">#REF!</definedName>
    <definedName name="_sort1" localSheetId="15" hidden="1">#REF!</definedName>
    <definedName name="_sort1" localSheetId="16" hidden="1">#REF!</definedName>
    <definedName name="_sort1" localSheetId="17" hidden="1">#REF!</definedName>
    <definedName name="_sort1" localSheetId="18" hidden="1">#REF!</definedName>
    <definedName name="_sort1" localSheetId="19" hidden="1">#REF!</definedName>
    <definedName name="_sort1" localSheetId="20" hidden="1">#REF!</definedName>
    <definedName name="_sort1" localSheetId="21" hidden="1">#REF!</definedName>
    <definedName name="_sort1" localSheetId="23" hidden="1">#REF!</definedName>
    <definedName name="_sort1" localSheetId="24" hidden="1">#REF!</definedName>
    <definedName name="_sort1" localSheetId="25" hidden="1">#REF!</definedName>
    <definedName name="_sort1" localSheetId="26" hidden="1">#REF!</definedName>
    <definedName name="_sort1" localSheetId="29" hidden="1">#REF!</definedName>
    <definedName name="_sort1" localSheetId="2" hidden="1">#REF!</definedName>
    <definedName name="_sort1" localSheetId="32" hidden="1">#REF!</definedName>
    <definedName name="_sort1" localSheetId="33" hidden="1">#REF!</definedName>
    <definedName name="_sort1" localSheetId="34" hidden="1">#REF!</definedName>
    <definedName name="_sort1" localSheetId="36" hidden="1">#REF!</definedName>
    <definedName name="_sort1" localSheetId="37" hidden="1">#REF!</definedName>
    <definedName name="_sort1" localSheetId="38" hidden="1">#REF!</definedName>
    <definedName name="_sort1" localSheetId="39" hidden="1">#REF!</definedName>
    <definedName name="_sort1" localSheetId="40" hidden="1">#REF!</definedName>
    <definedName name="_sort1" localSheetId="3" hidden="1">#REF!</definedName>
    <definedName name="_sort1" localSheetId="42" hidden="1">#REF!</definedName>
    <definedName name="_sort1" localSheetId="43" hidden="1">#REF!</definedName>
    <definedName name="_sort1" localSheetId="44" hidden="1">#REF!</definedName>
    <definedName name="_sort1" localSheetId="45" hidden="1">#REF!</definedName>
    <definedName name="_sort1" localSheetId="46" hidden="1">#REF!</definedName>
    <definedName name="_sort1" localSheetId="47" hidden="1">#REF!</definedName>
    <definedName name="_sort1" localSheetId="4" hidden="1">#REF!</definedName>
    <definedName name="_sort1" localSheetId="5" hidden="1">#REF!</definedName>
    <definedName name="_sort1" localSheetId="7" hidden="1">#REF!</definedName>
    <definedName name="_sort1" localSheetId="8" hidden="1">#REF!</definedName>
    <definedName name="_sort1" localSheetId="31" hidden="1">#REF!</definedName>
    <definedName name="_sort1" hidden="1">#REF!</definedName>
    <definedName name="a" localSheetId="14" hidden="1">#REF!</definedName>
    <definedName name="a" localSheetId="0" hidden="1">#REF!</definedName>
    <definedName name="a" localSheetId="9" hidden="1">#REF!</definedName>
    <definedName name="a" localSheetId="10" hidden="1">#REF!</definedName>
    <definedName name="a" localSheetId="11" hidden="1">#REF!</definedName>
    <definedName name="a" localSheetId="12" hidden="1">#REF!</definedName>
    <definedName name="a" localSheetId="13" hidden="1">#REF!</definedName>
    <definedName name="a" localSheetId="15" hidden="1">#REF!</definedName>
    <definedName name="a" localSheetId="16" hidden="1">#REF!</definedName>
    <definedName name="a" localSheetId="17" hidden="1">#REF!</definedName>
    <definedName name="a" localSheetId="18" hidden="1">#REF!</definedName>
    <definedName name="a" localSheetId="1" hidden="1">#REF!</definedName>
    <definedName name="a" localSheetId="19" hidden="1">#REF!</definedName>
    <definedName name="a" localSheetId="20" hidden="1">#REF!</definedName>
    <definedName name="a" localSheetId="21" hidden="1">#REF!</definedName>
    <definedName name="a" localSheetId="23" hidden="1">#REF!</definedName>
    <definedName name="a" localSheetId="24" hidden="1">#REF!</definedName>
    <definedName name="a" localSheetId="25" hidden="1">#REF!</definedName>
    <definedName name="a" localSheetId="26" hidden="1">#REF!</definedName>
    <definedName name="a" localSheetId="29" hidden="1">#REF!</definedName>
    <definedName name="a" localSheetId="2" hidden="1">#REF!</definedName>
    <definedName name="a" localSheetId="32" hidden="1">#REF!</definedName>
    <definedName name="a" localSheetId="33" hidden="1">#REF!</definedName>
    <definedName name="a" localSheetId="34" hidden="1">#REF!</definedName>
    <definedName name="a" localSheetId="36" hidden="1">#REF!</definedName>
    <definedName name="a" localSheetId="37" hidden="1">#REF!</definedName>
    <definedName name="a" localSheetId="38" hidden="1">#REF!</definedName>
    <definedName name="a" localSheetId="39" hidden="1">#REF!</definedName>
    <definedName name="a" localSheetId="40" hidden="1">#REF!</definedName>
    <definedName name="a" localSheetId="3" hidden="1">#REF!</definedName>
    <definedName name="a" localSheetId="42" hidden="1">#REF!</definedName>
    <definedName name="a" localSheetId="43" hidden="1">#REF!</definedName>
    <definedName name="a" localSheetId="44" hidden="1">#REF!</definedName>
    <definedName name="a" localSheetId="45" hidden="1">#REF!</definedName>
    <definedName name="a" localSheetId="46" hidden="1">#REF!</definedName>
    <definedName name="a" localSheetId="47" hidden="1">#REF!</definedName>
    <definedName name="a" localSheetId="4" hidden="1">#REF!</definedName>
    <definedName name="a" localSheetId="5" hidden="1">#REF!</definedName>
    <definedName name="a" localSheetId="6" hidden="1">#REF!</definedName>
    <definedName name="a" localSheetId="7" hidden="1">#REF!</definedName>
    <definedName name="a" localSheetId="8" hidden="1">#REF!</definedName>
    <definedName name="a" localSheetId="31" hidden="1">#REF!</definedName>
    <definedName name="a" hidden="1">#REF!</definedName>
    <definedName name="_xlnm.Print_Area" localSheetId="32">'Anexo 5.31'!$A$1:$Q$27</definedName>
    <definedName name="_xlnm.Print_Area" localSheetId="35">'Anexo 5.34'!$A$1:$F$159</definedName>
    <definedName name="_xlnm.Print_Area" localSheetId="36">'Anexo 5.35'!$A$1:$J$271</definedName>
    <definedName name="_xlnm.Print_Area" localSheetId="37">'Anexo 5.36'!$A$1:$G$184</definedName>
    <definedName name="_xlnm.Print_Area" localSheetId="38">'Anexo 5.37'!$A$1:$G$251</definedName>
    <definedName name="_xlnm.Print_Area" localSheetId="39">'Anexo 5.38'!$A$1:$E$183</definedName>
    <definedName name="_xlnm.Print_Area" localSheetId="40">'Anexo 5.39'!$A$1:$E$246</definedName>
    <definedName name="_xlnm.Print_Area" localSheetId="31">'Nivel Edu-25+ 5.31 X'!$A$1:$Q$52</definedName>
    <definedName name="asd" localSheetId="14" hidden="1">[1]balance!#REF!</definedName>
    <definedName name="asd" localSheetId="0" hidden="1">[1]balance!#REF!</definedName>
    <definedName name="asd" localSheetId="9" hidden="1">[1]balance!#REF!</definedName>
    <definedName name="asd" localSheetId="10" hidden="1">[1]balance!#REF!</definedName>
    <definedName name="asd" localSheetId="11" hidden="1">[1]balance!#REF!</definedName>
    <definedName name="asd" localSheetId="12" hidden="1">[1]balance!#REF!</definedName>
    <definedName name="asd" localSheetId="13" hidden="1">[1]balance!#REF!</definedName>
    <definedName name="asd" localSheetId="15" hidden="1">[1]balance!#REF!</definedName>
    <definedName name="asd" localSheetId="16" hidden="1">[1]balance!#REF!</definedName>
    <definedName name="asd" localSheetId="17" hidden="1">[1]balance!#REF!</definedName>
    <definedName name="asd" localSheetId="18" hidden="1">[1]balance!#REF!</definedName>
    <definedName name="asd" localSheetId="1" hidden="1">[1]balance!#REF!</definedName>
    <definedName name="asd" localSheetId="19" hidden="1">[1]balance!#REF!</definedName>
    <definedName name="asd" localSheetId="20" hidden="1">[1]balance!#REF!</definedName>
    <definedName name="asd" localSheetId="21" hidden="1">[1]balance!#REF!</definedName>
    <definedName name="asd" localSheetId="23" hidden="1">[1]balance!#REF!</definedName>
    <definedName name="asd" localSheetId="24" hidden="1">[1]balance!#REF!</definedName>
    <definedName name="asd" localSheetId="25" hidden="1">[1]balance!#REF!</definedName>
    <definedName name="asd" localSheetId="26" hidden="1">[1]balance!#REF!</definedName>
    <definedName name="asd" localSheetId="29" hidden="1">[1]balance!#REF!</definedName>
    <definedName name="asd" localSheetId="2" hidden="1">[1]balance!#REF!</definedName>
    <definedName name="asd" localSheetId="32" hidden="1">[1]balance!#REF!</definedName>
    <definedName name="asd" localSheetId="33" hidden="1">[1]balance!#REF!</definedName>
    <definedName name="asd" localSheetId="34" hidden="1">[1]balance!#REF!</definedName>
    <definedName name="asd" localSheetId="3" hidden="1">[1]balance!#REF!</definedName>
    <definedName name="asd" localSheetId="42" hidden="1">[1]balance!#REF!</definedName>
    <definedName name="asd" localSheetId="43" hidden="1">[1]balance!#REF!</definedName>
    <definedName name="asd" localSheetId="44" hidden="1">[1]balance!#REF!</definedName>
    <definedName name="asd" localSheetId="45" hidden="1">[1]balance!#REF!</definedName>
    <definedName name="asd" localSheetId="46" hidden="1">[1]balance!#REF!</definedName>
    <definedName name="asd" localSheetId="47" hidden="1">[1]balance!#REF!</definedName>
    <definedName name="asd" localSheetId="4" hidden="1">[1]balance!#REF!</definedName>
    <definedName name="asd" localSheetId="5" hidden="1">[1]balance!#REF!</definedName>
    <definedName name="asd" localSheetId="6" hidden="1">[1]balance!#REF!</definedName>
    <definedName name="asd" localSheetId="7" hidden="1">[1]balance!#REF!</definedName>
    <definedName name="asd" localSheetId="8" hidden="1">[1]balance!#REF!</definedName>
    <definedName name="asd" localSheetId="31" hidden="1">[1]balance!#REF!</definedName>
    <definedName name="asd" hidden="1">[1]balance!#REF!</definedName>
    <definedName name="BLPH1" localSheetId="14" hidden="1">#REF!</definedName>
    <definedName name="BLPH1" localSheetId="0" hidden="1">#REF!</definedName>
    <definedName name="BLPH1" localSheetId="9" hidden="1">#REF!</definedName>
    <definedName name="BLPH1" localSheetId="10" hidden="1">#REF!</definedName>
    <definedName name="BLPH1" localSheetId="11" hidden="1">#REF!</definedName>
    <definedName name="BLPH1" localSheetId="12" hidden="1">#REF!</definedName>
    <definedName name="BLPH1" localSheetId="13" hidden="1">#REF!</definedName>
    <definedName name="BLPH1" localSheetId="15" hidden="1">#REF!</definedName>
    <definedName name="BLPH1" localSheetId="16" hidden="1">#REF!</definedName>
    <definedName name="BLPH1" localSheetId="17" hidden="1">#REF!</definedName>
    <definedName name="BLPH1" localSheetId="18" hidden="1">#REF!</definedName>
    <definedName name="BLPH1" localSheetId="1" hidden="1">#REF!</definedName>
    <definedName name="BLPH1" localSheetId="19" hidden="1">#REF!</definedName>
    <definedName name="BLPH1" localSheetId="20" hidden="1">#REF!</definedName>
    <definedName name="BLPH1" localSheetId="21" hidden="1">#REF!</definedName>
    <definedName name="BLPH1" localSheetId="23" hidden="1">#REF!</definedName>
    <definedName name="BLPH1" localSheetId="24" hidden="1">#REF!</definedName>
    <definedName name="BLPH1" localSheetId="25" hidden="1">#REF!</definedName>
    <definedName name="BLPH1" localSheetId="26" hidden="1">#REF!</definedName>
    <definedName name="BLPH1" localSheetId="29" hidden="1">#REF!</definedName>
    <definedName name="BLPH1" localSheetId="2" hidden="1">#REF!</definedName>
    <definedName name="BLPH1" localSheetId="32" hidden="1">#REF!</definedName>
    <definedName name="BLPH1" localSheetId="33" hidden="1">#REF!</definedName>
    <definedName name="BLPH1" localSheetId="34" hidden="1">#REF!</definedName>
    <definedName name="BLPH1" localSheetId="36" hidden="1">#REF!</definedName>
    <definedName name="BLPH1" localSheetId="37" hidden="1">#REF!</definedName>
    <definedName name="BLPH1" localSheetId="38" hidden="1">#REF!</definedName>
    <definedName name="BLPH1" localSheetId="39" hidden="1">#REF!</definedName>
    <definedName name="BLPH1" localSheetId="40" hidden="1">#REF!</definedName>
    <definedName name="BLPH1" localSheetId="3" hidden="1">#REF!</definedName>
    <definedName name="BLPH1" localSheetId="42" hidden="1">#REF!</definedName>
    <definedName name="BLPH1" localSheetId="43" hidden="1">#REF!</definedName>
    <definedName name="BLPH1" localSheetId="44" hidden="1">#REF!</definedName>
    <definedName name="BLPH1" localSheetId="45" hidden="1">#REF!</definedName>
    <definedName name="BLPH1" localSheetId="46" hidden="1">#REF!</definedName>
    <definedName name="BLPH1" localSheetId="47" hidden="1">#REF!</definedName>
    <definedName name="BLPH1" localSheetId="4" hidden="1">#REF!</definedName>
    <definedName name="BLPH1" localSheetId="5" hidden="1">#REF!</definedName>
    <definedName name="BLPH1" localSheetId="6" hidden="1">#REF!</definedName>
    <definedName name="BLPH1" localSheetId="7" hidden="1">#REF!</definedName>
    <definedName name="BLPH1" localSheetId="8" hidden="1">#REF!</definedName>
    <definedName name="BLPH1" localSheetId="31" hidden="1">#REF!</definedName>
    <definedName name="BLPH1" hidden="1">#REF!</definedName>
    <definedName name="gdgdg" localSheetId="14" hidden="1">#REF!</definedName>
    <definedName name="gdgdg" localSheetId="0" hidden="1">#REF!</definedName>
    <definedName name="gdgdg" localSheetId="9" hidden="1">#REF!</definedName>
    <definedName name="gdgdg" localSheetId="10" hidden="1">#REF!</definedName>
    <definedName name="gdgdg" localSheetId="11" hidden="1">#REF!</definedName>
    <definedName name="gdgdg" localSheetId="12" hidden="1">#REF!</definedName>
    <definedName name="gdgdg" localSheetId="13" hidden="1">#REF!</definedName>
    <definedName name="gdgdg" localSheetId="15" hidden="1">#REF!</definedName>
    <definedName name="gdgdg" localSheetId="16" hidden="1">#REF!</definedName>
    <definedName name="gdgdg" localSheetId="17" hidden="1">#REF!</definedName>
    <definedName name="gdgdg" localSheetId="18" hidden="1">#REF!</definedName>
    <definedName name="gdgdg" localSheetId="19" hidden="1">#REF!</definedName>
    <definedName name="gdgdg" localSheetId="20" hidden="1">#REF!</definedName>
    <definedName name="gdgdg" localSheetId="21" hidden="1">#REF!</definedName>
    <definedName name="gdgdg" localSheetId="23" hidden="1">#REF!</definedName>
    <definedName name="gdgdg" localSheetId="24" hidden="1">#REF!</definedName>
    <definedName name="gdgdg" localSheetId="25" hidden="1">#REF!</definedName>
    <definedName name="gdgdg" localSheetId="26" hidden="1">#REF!</definedName>
    <definedName name="gdgdg" localSheetId="29" hidden="1">#REF!</definedName>
    <definedName name="gdgdg" localSheetId="2" hidden="1">#REF!</definedName>
    <definedName name="gdgdg" localSheetId="32" hidden="1">#REF!</definedName>
    <definedName name="gdgdg" localSheetId="33" hidden="1">#REF!</definedName>
    <definedName name="gdgdg" localSheetId="34" hidden="1">#REF!</definedName>
    <definedName name="gdgdg" localSheetId="36" hidden="1">#REF!</definedName>
    <definedName name="gdgdg" localSheetId="37" hidden="1">#REF!</definedName>
    <definedName name="gdgdg" localSheetId="38" hidden="1">#REF!</definedName>
    <definedName name="gdgdg" localSheetId="39" hidden="1">#REF!</definedName>
    <definedName name="gdgdg" localSheetId="40" hidden="1">#REF!</definedName>
    <definedName name="gdgdg" localSheetId="3" hidden="1">#REF!</definedName>
    <definedName name="gdgdg" localSheetId="42" hidden="1">#REF!</definedName>
    <definedName name="gdgdg" localSheetId="43" hidden="1">#REF!</definedName>
    <definedName name="gdgdg" localSheetId="44" hidden="1">#REF!</definedName>
    <definedName name="gdgdg" localSheetId="45" hidden="1">#REF!</definedName>
    <definedName name="gdgdg" localSheetId="46" hidden="1">#REF!</definedName>
    <definedName name="gdgdg" localSheetId="47" hidden="1">#REF!</definedName>
    <definedName name="gdgdg" localSheetId="4" hidden="1">#REF!</definedName>
    <definedName name="gdgdg" localSheetId="5" hidden="1">#REF!</definedName>
    <definedName name="gdgdg" localSheetId="7" hidden="1">#REF!</definedName>
    <definedName name="gdgdg" localSheetId="8" hidden="1">#REF!</definedName>
    <definedName name="gdgdg" localSheetId="31" hidden="1">#REF!</definedName>
    <definedName name="gdgdg" hidden="1">#REF!</definedName>
    <definedName name="graf" localSheetId="14" hidden="1">#REF!</definedName>
    <definedName name="graf" localSheetId="0" hidden="1">#REF!</definedName>
    <definedName name="graf" localSheetId="9" hidden="1">#REF!</definedName>
    <definedName name="graf" localSheetId="10" hidden="1">#REF!</definedName>
    <definedName name="graf" localSheetId="11" hidden="1">#REF!</definedName>
    <definedName name="graf" localSheetId="12" hidden="1">#REF!</definedName>
    <definedName name="graf" localSheetId="13" hidden="1">#REF!</definedName>
    <definedName name="graf" localSheetId="15" hidden="1">#REF!</definedName>
    <definedName name="graf" localSheetId="16" hidden="1">#REF!</definedName>
    <definedName name="graf" localSheetId="17" hidden="1">#REF!</definedName>
    <definedName name="graf" localSheetId="18" hidden="1">#REF!</definedName>
    <definedName name="graf" localSheetId="1" hidden="1">#REF!</definedName>
    <definedName name="graf" localSheetId="19" hidden="1">#REF!</definedName>
    <definedName name="graf" localSheetId="20" hidden="1">#REF!</definedName>
    <definedName name="graf" localSheetId="21" hidden="1">#REF!</definedName>
    <definedName name="graf" localSheetId="23" hidden="1">#REF!</definedName>
    <definedName name="graf" localSheetId="24" hidden="1">#REF!</definedName>
    <definedName name="graf" localSheetId="25" hidden="1">#REF!</definedName>
    <definedName name="graf" localSheetId="26" hidden="1">#REF!</definedName>
    <definedName name="graf" localSheetId="29" hidden="1">#REF!</definedName>
    <definedName name="graf" localSheetId="2" hidden="1">#REF!</definedName>
    <definedName name="graf" localSheetId="32" hidden="1">#REF!</definedName>
    <definedName name="graf" localSheetId="33" hidden="1">#REF!</definedName>
    <definedName name="graf" localSheetId="34" hidden="1">#REF!</definedName>
    <definedName name="graf" localSheetId="36" hidden="1">#REF!</definedName>
    <definedName name="graf" localSheetId="37" hidden="1">#REF!</definedName>
    <definedName name="graf" localSheetId="38" hidden="1">#REF!</definedName>
    <definedName name="graf" localSheetId="39" hidden="1">#REF!</definedName>
    <definedName name="graf" localSheetId="40" hidden="1">#REF!</definedName>
    <definedName name="graf" localSheetId="3" hidden="1">#REF!</definedName>
    <definedName name="graf" localSheetId="42" hidden="1">#REF!</definedName>
    <definedName name="graf" localSheetId="43" hidden="1">#REF!</definedName>
    <definedName name="graf" localSheetId="44" hidden="1">#REF!</definedName>
    <definedName name="graf" localSheetId="45" hidden="1">#REF!</definedName>
    <definedName name="graf" localSheetId="46" hidden="1">#REF!</definedName>
    <definedName name="graf" localSheetId="47" hidden="1">#REF!</definedName>
    <definedName name="graf" localSheetId="4" hidden="1">#REF!</definedName>
    <definedName name="graf" localSheetId="5" hidden="1">#REF!</definedName>
    <definedName name="graf" localSheetId="6" hidden="1">#REF!</definedName>
    <definedName name="graf" localSheetId="7" hidden="1">#REF!</definedName>
    <definedName name="graf" localSheetId="8" hidden="1">#REF!</definedName>
    <definedName name="graf" localSheetId="31" hidden="1">#REF!</definedName>
    <definedName name="graf" hidden="1">#REF!</definedName>
    <definedName name="Grafico22n" localSheetId="14" hidden="1">#REF!</definedName>
    <definedName name="Grafico22n" localSheetId="0" hidden="1">#REF!</definedName>
    <definedName name="Grafico22n" localSheetId="9" hidden="1">#REF!</definedName>
    <definedName name="Grafico22n" localSheetId="10" hidden="1">#REF!</definedName>
    <definedName name="Grafico22n" localSheetId="11" hidden="1">#REF!</definedName>
    <definedName name="Grafico22n" localSheetId="12" hidden="1">#REF!</definedName>
    <definedName name="Grafico22n" localSheetId="13" hidden="1">#REF!</definedName>
    <definedName name="Grafico22n" localSheetId="15" hidden="1">#REF!</definedName>
    <definedName name="Grafico22n" localSheetId="16" hidden="1">#REF!</definedName>
    <definedName name="Grafico22n" localSheetId="17" hidden="1">#REF!</definedName>
    <definedName name="Grafico22n" localSheetId="18" hidden="1">#REF!</definedName>
    <definedName name="Grafico22n" localSheetId="1" hidden="1">#REF!</definedName>
    <definedName name="Grafico22n" localSheetId="19" hidden="1">#REF!</definedName>
    <definedName name="Grafico22n" localSheetId="20" hidden="1">#REF!</definedName>
    <definedName name="Grafico22n" localSheetId="21" hidden="1">#REF!</definedName>
    <definedName name="Grafico22n" localSheetId="23" hidden="1">#REF!</definedName>
    <definedName name="Grafico22n" localSheetId="24" hidden="1">#REF!</definedName>
    <definedName name="Grafico22n" localSheetId="25" hidden="1">#REF!</definedName>
    <definedName name="Grafico22n" localSheetId="26" hidden="1">#REF!</definedName>
    <definedName name="Grafico22n" localSheetId="29" hidden="1">#REF!</definedName>
    <definedName name="Grafico22n" localSheetId="2" hidden="1">#REF!</definedName>
    <definedName name="Grafico22n" localSheetId="32" hidden="1">#REF!</definedName>
    <definedName name="Grafico22n" localSheetId="33" hidden="1">#REF!</definedName>
    <definedName name="Grafico22n" localSheetId="34" hidden="1">#REF!</definedName>
    <definedName name="Grafico22n" localSheetId="36" hidden="1">#REF!</definedName>
    <definedName name="Grafico22n" localSheetId="37" hidden="1">#REF!</definedName>
    <definedName name="Grafico22n" localSheetId="38" hidden="1">#REF!</definedName>
    <definedName name="Grafico22n" localSheetId="39" hidden="1">#REF!</definedName>
    <definedName name="Grafico22n" localSheetId="40" hidden="1">#REF!</definedName>
    <definedName name="Grafico22n" localSheetId="3" hidden="1">#REF!</definedName>
    <definedName name="Grafico22n" localSheetId="42" hidden="1">#REF!</definedName>
    <definedName name="Grafico22n" localSheetId="43" hidden="1">#REF!</definedName>
    <definedName name="Grafico22n" localSheetId="44" hidden="1">#REF!</definedName>
    <definedName name="Grafico22n" localSheetId="45" hidden="1">#REF!</definedName>
    <definedName name="Grafico22n" localSheetId="46" hidden="1">#REF!</definedName>
    <definedName name="Grafico22n" localSheetId="47" hidden="1">#REF!</definedName>
    <definedName name="Grafico22n" localSheetId="4" hidden="1">#REF!</definedName>
    <definedName name="Grafico22n" localSheetId="5" hidden="1">#REF!</definedName>
    <definedName name="Grafico22n" localSheetId="6" hidden="1">#REF!</definedName>
    <definedName name="Grafico22n" localSheetId="7" hidden="1">#REF!</definedName>
    <definedName name="Grafico22n" localSheetId="8" hidden="1">#REF!</definedName>
    <definedName name="Grafico22n" localSheetId="31" hidden="1">#REF!</definedName>
    <definedName name="Grafico22n" hidden="1">#REF!</definedName>
    <definedName name="HTML1_1" hidden="1">"[ieim4000.xls]IECM4213!$A$1:$G$37"</definedName>
    <definedName name="HTML1_10" hidden="1">"pabad@inei.gob.pe"</definedName>
    <definedName name="HTML1_11" hidden="1">1</definedName>
    <definedName name="HTML1_12" hidden="1">"C:\IEWM\IEWM4213.htm"</definedName>
    <definedName name="HTML1_2" hidden="1">1</definedName>
    <definedName name="HTML1_3" hidden="1">"EVOLUCION DE LA TASA DE DESEMPLEO"</definedName>
    <definedName name="HTML1_4" hidden="1">""</definedName>
    <definedName name="HTML1_5" hidden="1">""</definedName>
    <definedName name="HTML1_6" hidden="1">1</definedName>
    <definedName name="HTML1_7" hidden="1">1</definedName>
    <definedName name="HTML1_8" hidden="1">"4/11/97"</definedName>
    <definedName name="HTML1_9" hidden="1">""</definedName>
    <definedName name="HTMLCount" hidden="1">1</definedName>
    <definedName name="pegado" localSheetId="14" hidden="1">#REF!</definedName>
    <definedName name="pegado" localSheetId="0" hidden="1">#REF!</definedName>
    <definedName name="pegado" localSheetId="9" hidden="1">#REF!</definedName>
    <definedName name="pegado" localSheetId="10" hidden="1">#REF!</definedName>
    <definedName name="pegado" localSheetId="11" hidden="1">#REF!</definedName>
    <definedName name="pegado" localSheetId="12" hidden="1">#REF!</definedName>
    <definedName name="pegado" localSheetId="13" hidden="1">#REF!</definedName>
    <definedName name="pegado" localSheetId="15" hidden="1">#REF!</definedName>
    <definedName name="pegado" localSheetId="16" hidden="1">#REF!</definedName>
    <definedName name="pegado" localSheetId="17" hidden="1">#REF!</definedName>
    <definedName name="pegado" localSheetId="18" hidden="1">#REF!</definedName>
    <definedName name="pegado" localSheetId="1" hidden="1">#REF!</definedName>
    <definedName name="pegado" localSheetId="19" hidden="1">#REF!</definedName>
    <definedName name="pegado" localSheetId="20" hidden="1">#REF!</definedName>
    <definedName name="pegado" localSheetId="21" hidden="1">#REF!</definedName>
    <definedName name="pegado" localSheetId="23" hidden="1">#REF!</definedName>
    <definedName name="pegado" localSheetId="24" hidden="1">#REF!</definedName>
    <definedName name="pegado" localSheetId="25" hidden="1">#REF!</definedName>
    <definedName name="pegado" localSheetId="26" hidden="1">#REF!</definedName>
    <definedName name="pegado" localSheetId="29" hidden="1">#REF!</definedName>
    <definedName name="pegado" localSheetId="2" hidden="1">#REF!</definedName>
    <definedName name="pegado" localSheetId="32" hidden="1">#REF!</definedName>
    <definedName name="pegado" localSheetId="33" hidden="1">#REF!</definedName>
    <definedName name="pegado" localSheetId="34" hidden="1">#REF!</definedName>
    <definedName name="pegado" localSheetId="36" hidden="1">#REF!</definedName>
    <definedName name="pegado" localSheetId="37" hidden="1">#REF!</definedName>
    <definedName name="pegado" localSheetId="38" hidden="1">#REF!</definedName>
    <definedName name="pegado" localSheetId="39" hidden="1">#REF!</definedName>
    <definedName name="pegado" localSheetId="40" hidden="1">#REF!</definedName>
    <definedName name="pegado" localSheetId="3" hidden="1">#REF!</definedName>
    <definedName name="pegado" localSheetId="42" hidden="1">#REF!</definedName>
    <definedName name="pegado" localSheetId="43" hidden="1">#REF!</definedName>
    <definedName name="pegado" localSheetId="44" hidden="1">#REF!</definedName>
    <definedName name="pegado" localSheetId="45" hidden="1">#REF!</definedName>
    <definedName name="pegado" localSheetId="46" hidden="1">#REF!</definedName>
    <definedName name="pegado" localSheetId="47" hidden="1">#REF!</definedName>
    <definedName name="pegado" localSheetId="4" hidden="1">#REF!</definedName>
    <definedName name="pegado" localSheetId="5" hidden="1">#REF!</definedName>
    <definedName name="pegado" localSheetId="6" hidden="1">#REF!</definedName>
    <definedName name="pegado" localSheetId="7" hidden="1">#REF!</definedName>
    <definedName name="pegado" localSheetId="8" hidden="1">#REF!</definedName>
    <definedName name="pegado" localSheetId="31" hidden="1">#REF!</definedName>
    <definedName name="pegado" hidden="1">#REF!</definedName>
    <definedName name="pgraficos" localSheetId="14" hidden="1">[3]Hoja3!$A$368:$A$408</definedName>
    <definedName name="pgraficos" localSheetId="12" hidden="1">[3]Hoja3!$A$368:$A$408</definedName>
    <definedName name="pgraficos" localSheetId="15" hidden="1">[3]Hoja3!$A$368:$A$408</definedName>
    <definedName name="pgraficos" localSheetId="19" hidden="1">[3]Hoja3!$A$368:$A$408</definedName>
    <definedName name="pgraficos" localSheetId="20" hidden="1">[3]Hoja3!$A$368:$A$408</definedName>
    <definedName name="pgraficos" localSheetId="21" hidden="1">[3]Hoja3!$A$368:$A$408</definedName>
    <definedName name="pgraficos" localSheetId="24" hidden="1">[3]Hoja3!$A$368:$A$408</definedName>
    <definedName name="pgraficos" localSheetId="29" hidden="1">[3]Hoja3!$A$368:$A$408</definedName>
    <definedName name="pgraficos" localSheetId="32" hidden="1">[2]Hoja3!$A$368:$A$408</definedName>
    <definedName name="pgraficos" localSheetId="33" hidden="1">[3]Hoja3!$A$368:$A$408</definedName>
    <definedName name="pgraficos" localSheetId="31" hidden="1">[2]Hoja3!$A$368:$A$408</definedName>
    <definedName name="pgraficos" hidden="1">[2]Hoja3!$A$368:$A$408</definedName>
    <definedName name="serv2010" localSheetId="14" hidden="1">[1]balance!#REF!</definedName>
    <definedName name="serv2010" localSheetId="0" hidden="1">[1]balance!#REF!</definedName>
    <definedName name="serv2010" localSheetId="9" hidden="1">[1]balance!#REF!</definedName>
    <definedName name="serv2010" localSheetId="10" hidden="1">[1]balance!#REF!</definedName>
    <definedName name="serv2010" localSheetId="11" hidden="1">[1]balance!#REF!</definedName>
    <definedName name="serv2010" localSheetId="12" hidden="1">[1]balance!#REF!</definedName>
    <definedName name="serv2010" localSheetId="13" hidden="1">[1]balance!#REF!</definedName>
    <definedName name="serv2010" localSheetId="15" hidden="1">[1]balance!#REF!</definedName>
    <definedName name="serv2010" localSheetId="16" hidden="1">[1]balance!#REF!</definedName>
    <definedName name="serv2010" localSheetId="17" hidden="1">[1]balance!#REF!</definedName>
    <definedName name="serv2010" localSheetId="18" hidden="1">[1]balance!#REF!</definedName>
    <definedName name="serv2010" localSheetId="1" hidden="1">[1]balance!#REF!</definedName>
    <definedName name="serv2010" localSheetId="19" hidden="1">[1]balance!#REF!</definedName>
    <definedName name="serv2010" localSheetId="20" hidden="1">[1]balance!#REF!</definedName>
    <definedName name="serv2010" localSheetId="21" hidden="1">[1]balance!#REF!</definedName>
    <definedName name="serv2010" localSheetId="23" hidden="1">[1]balance!#REF!</definedName>
    <definedName name="serv2010" localSheetId="24" hidden="1">[1]balance!#REF!</definedName>
    <definedName name="serv2010" localSheetId="25" hidden="1">[1]balance!#REF!</definedName>
    <definedName name="serv2010" localSheetId="26" hidden="1">[1]balance!#REF!</definedName>
    <definedName name="serv2010" localSheetId="29" hidden="1">[1]balance!#REF!</definedName>
    <definedName name="serv2010" localSheetId="2" hidden="1">[1]balance!#REF!</definedName>
    <definedName name="serv2010" localSheetId="32" hidden="1">[1]balance!#REF!</definedName>
    <definedName name="serv2010" localSheetId="33" hidden="1">[1]balance!#REF!</definedName>
    <definedName name="serv2010" localSheetId="34" hidden="1">[1]balance!#REF!</definedName>
    <definedName name="serv2010" localSheetId="3" hidden="1">[1]balance!#REF!</definedName>
    <definedName name="serv2010" localSheetId="42" hidden="1">[1]balance!#REF!</definedName>
    <definedName name="serv2010" localSheetId="43" hidden="1">[1]balance!#REF!</definedName>
    <definedName name="serv2010" localSheetId="44" hidden="1">[1]balance!#REF!</definedName>
    <definedName name="serv2010" localSheetId="45" hidden="1">[1]balance!#REF!</definedName>
    <definedName name="serv2010" localSheetId="46" hidden="1">[1]balance!#REF!</definedName>
    <definedName name="serv2010" localSheetId="47" hidden="1">[1]balance!#REF!</definedName>
    <definedName name="serv2010" localSheetId="4" hidden="1">[1]balance!#REF!</definedName>
    <definedName name="serv2010" localSheetId="5" hidden="1">[1]balance!#REF!</definedName>
    <definedName name="serv2010" localSheetId="6" hidden="1">[1]balance!#REF!</definedName>
    <definedName name="serv2010" localSheetId="7" hidden="1">[1]balance!#REF!</definedName>
    <definedName name="serv2010" localSheetId="8" hidden="1">[1]balance!#REF!</definedName>
    <definedName name="serv2010" localSheetId="31" hidden="1">[1]balance!#REF!</definedName>
    <definedName name="serv2010" hidden="1">[1]balance!#REF!</definedName>
    <definedName name="sssas" localSheetId="14" hidden="1">#REF!</definedName>
    <definedName name="sssas" localSheetId="0" hidden="1">#REF!</definedName>
    <definedName name="sssas" localSheetId="9" hidden="1">#REF!</definedName>
    <definedName name="sssas" localSheetId="10" hidden="1">#REF!</definedName>
    <definedName name="sssas" localSheetId="11" hidden="1">#REF!</definedName>
    <definedName name="sssas" localSheetId="12" hidden="1">#REF!</definedName>
    <definedName name="sssas" localSheetId="13" hidden="1">#REF!</definedName>
    <definedName name="sssas" localSheetId="15" hidden="1">#REF!</definedName>
    <definedName name="sssas" localSheetId="16" hidden="1">#REF!</definedName>
    <definedName name="sssas" localSheetId="17" hidden="1">#REF!</definedName>
    <definedName name="sssas" localSheetId="18" hidden="1">#REF!</definedName>
    <definedName name="sssas" localSheetId="1" hidden="1">#REF!</definedName>
    <definedName name="sssas" localSheetId="19" hidden="1">#REF!</definedName>
    <definedName name="sssas" localSheetId="20" hidden="1">#REF!</definedName>
    <definedName name="sssas" localSheetId="21" hidden="1">#REF!</definedName>
    <definedName name="sssas" localSheetId="23" hidden="1">#REF!</definedName>
    <definedName name="sssas" localSheetId="24" hidden="1">#REF!</definedName>
    <definedName name="sssas" localSheetId="25" hidden="1">#REF!</definedName>
    <definedName name="sssas" localSheetId="26" hidden="1">#REF!</definedName>
    <definedName name="sssas" localSheetId="29" hidden="1">#REF!</definedName>
    <definedName name="sssas" localSheetId="2" hidden="1">#REF!</definedName>
    <definedName name="sssas" localSheetId="32" hidden="1">#REF!</definedName>
    <definedName name="sssas" localSheetId="33" hidden="1">#REF!</definedName>
    <definedName name="sssas" localSheetId="34" hidden="1">#REF!</definedName>
    <definedName name="sssas" localSheetId="3" hidden="1">#REF!</definedName>
    <definedName name="sssas" localSheetId="42" hidden="1">#REF!</definedName>
    <definedName name="sssas" localSheetId="43" hidden="1">#REF!</definedName>
    <definedName name="sssas" localSheetId="44" hidden="1">#REF!</definedName>
    <definedName name="sssas" localSheetId="45" hidden="1">#REF!</definedName>
    <definedName name="sssas" localSheetId="46" hidden="1">#REF!</definedName>
    <definedName name="sssas" localSheetId="47" hidden="1">#REF!</definedName>
    <definedName name="sssas" localSheetId="4" hidden="1">#REF!</definedName>
    <definedName name="sssas" localSheetId="5" hidden="1">#REF!</definedName>
    <definedName name="sssas" localSheetId="6" hidden="1">#REF!</definedName>
    <definedName name="sssas" localSheetId="7" hidden="1">#REF!</definedName>
    <definedName name="sssas" localSheetId="8" hidden="1">#REF!</definedName>
    <definedName name="sssas" localSheetId="31" hidden="1">#REF!</definedName>
    <definedName name="sssas" hidden="1">#REF!</definedName>
    <definedName name="xxx" localSheetId="14" hidden="1">#REF!</definedName>
    <definedName name="xxx" localSheetId="0" hidden="1">#REF!</definedName>
    <definedName name="xxx" localSheetId="9" hidden="1">#REF!</definedName>
    <definedName name="xxx" localSheetId="10" hidden="1">#REF!</definedName>
    <definedName name="xxx" localSheetId="11" hidden="1">#REF!</definedName>
    <definedName name="xxx" localSheetId="12" hidden="1">#REF!</definedName>
    <definedName name="xxx" localSheetId="13" hidden="1">#REF!</definedName>
    <definedName name="xxx" localSheetId="15" hidden="1">#REF!</definedName>
    <definedName name="xxx" localSheetId="16" hidden="1">#REF!</definedName>
    <definedName name="xxx" localSheetId="17" hidden="1">#REF!</definedName>
    <definedName name="xxx" localSheetId="18" hidden="1">#REF!</definedName>
    <definedName name="xxx" localSheetId="1" hidden="1">#REF!</definedName>
    <definedName name="xxx" localSheetId="19" hidden="1">#REF!</definedName>
    <definedName name="xxx" localSheetId="20" hidden="1">#REF!</definedName>
    <definedName name="xxx" localSheetId="21" hidden="1">#REF!</definedName>
    <definedName name="xxx" localSheetId="23" hidden="1">#REF!</definedName>
    <definedName name="xxx" localSheetId="24" hidden="1">#REF!</definedName>
    <definedName name="xxx" localSheetId="25" hidden="1">#REF!</definedName>
    <definedName name="xxx" localSheetId="26" hidden="1">#REF!</definedName>
    <definedName name="xxx" localSheetId="29" hidden="1">#REF!</definedName>
    <definedName name="xxx" localSheetId="2" hidden="1">#REF!</definedName>
    <definedName name="xxx" localSheetId="32" hidden="1">#REF!</definedName>
    <definedName name="xxx" localSheetId="33" hidden="1">#REF!</definedName>
    <definedName name="xxx" localSheetId="34" hidden="1">#REF!</definedName>
    <definedName name="xxx" localSheetId="36" hidden="1">#REF!</definedName>
    <definedName name="xxx" localSheetId="37" hidden="1">#REF!</definedName>
    <definedName name="xxx" localSheetId="38" hidden="1">#REF!</definedName>
    <definedName name="xxx" localSheetId="39" hidden="1">#REF!</definedName>
    <definedName name="xxx" localSheetId="40" hidden="1">#REF!</definedName>
    <definedName name="xxx" localSheetId="3" hidden="1">#REF!</definedName>
    <definedName name="xxx" localSheetId="42" hidden="1">#REF!</definedName>
    <definedName name="xxx" localSheetId="43" hidden="1">#REF!</definedName>
    <definedName name="xxx" localSheetId="44" hidden="1">#REF!</definedName>
    <definedName name="xxx" localSheetId="45" hidden="1">#REF!</definedName>
    <definedName name="xxx" localSheetId="46" hidden="1">#REF!</definedName>
    <definedName name="xxx" localSheetId="47" hidden="1">#REF!</definedName>
    <definedName name="xxx" localSheetId="4" hidden="1">#REF!</definedName>
    <definedName name="xxx" localSheetId="5" hidden="1">#REF!</definedName>
    <definedName name="xxx" localSheetId="6" hidden="1">#REF!</definedName>
    <definedName name="xxx" localSheetId="7" hidden="1">#REF!</definedName>
    <definedName name="xxx" localSheetId="8" hidden="1">#REF!</definedName>
    <definedName name="xxx" localSheetId="31" hidden="1">#REF!</definedName>
    <definedName name="xxx" hidden="1">#REF!</definedName>
    <definedName name="xxxx" localSheetId="14" hidden="1">#REF!</definedName>
    <definedName name="xxxx" localSheetId="0" hidden="1">#REF!</definedName>
    <definedName name="xxxx" localSheetId="9" hidden="1">#REF!</definedName>
    <definedName name="xxxx" localSheetId="10" hidden="1">#REF!</definedName>
    <definedName name="xxxx" localSheetId="11" hidden="1">#REF!</definedName>
    <definedName name="xxxx" localSheetId="12" hidden="1">#REF!</definedName>
    <definedName name="xxxx" localSheetId="13" hidden="1">#REF!</definedName>
    <definedName name="xxxx" localSheetId="15" hidden="1">#REF!</definedName>
    <definedName name="xxxx" localSheetId="16" hidden="1">#REF!</definedName>
    <definedName name="xxxx" localSheetId="17" hidden="1">#REF!</definedName>
    <definedName name="xxxx" localSheetId="18" hidden="1">#REF!</definedName>
    <definedName name="xxxx" localSheetId="1" hidden="1">#REF!</definedName>
    <definedName name="xxxx" localSheetId="19" hidden="1">#REF!</definedName>
    <definedName name="xxxx" localSheetId="20" hidden="1">#REF!</definedName>
    <definedName name="xxxx" localSheetId="21" hidden="1">#REF!</definedName>
    <definedName name="xxxx" localSheetId="23" hidden="1">#REF!</definedName>
    <definedName name="xxxx" localSheetId="24" hidden="1">#REF!</definedName>
    <definedName name="xxxx" localSheetId="25" hidden="1">#REF!</definedName>
    <definedName name="xxxx" localSheetId="26" hidden="1">#REF!</definedName>
    <definedName name="xxxx" localSheetId="29" hidden="1">#REF!</definedName>
    <definedName name="xxxx" localSheetId="2" hidden="1">#REF!</definedName>
    <definedName name="xxxx" localSheetId="32" hidden="1">#REF!</definedName>
    <definedName name="xxxx" localSheetId="33" hidden="1">#REF!</definedName>
    <definedName name="xxxx" localSheetId="34" hidden="1">#REF!</definedName>
    <definedName name="xxxx" localSheetId="36" hidden="1">#REF!</definedName>
    <definedName name="xxxx" localSheetId="37" hidden="1">#REF!</definedName>
    <definedName name="xxxx" localSheetId="38" hidden="1">#REF!</definedName>
    <definedName name="xxxx" localSheetId="39" hidden="1">#REF!</definedName>
    <definedName name="xxxx" localSheetId="40" hidden="1">#REF!</definedName>
    <definedName name="xxxx" localSheetId="3" hidden="1">#REF!</definedName>
    <definedName name="xxxx" localSheetId="42" hidden="1">#REF!</definedName>
    <definedName name="xxxx" localSheetId="43" hidden="1">#REF!</definedName>
    <definedName name="xxxx" localSheetId="44" hidden="1">#REF!</definedName>
    <definedName name="xxxx" localSheetId="45" hidden="1">#REF!</definedName>
    <definedName name="xxxx" localSheetId="46" hidden="1">#REF!</definedName>
    <definedName name="xxxx" localSheetId="47" hidden="1">#REF!</definedName>
    <definedName name="xxxx" localSheetId="4" hidden="1">#REF!</definedName>
    <definedName name="xxxx" localSheetId="5" hidden="1">#REF!</definedName>
    <definedName name="xxxx" localSheetId="6" hidden="1">#REF!</definedName>
    <definedName name="xxxx" localSheetId="7" hidden="1">#REF!</definedName>
    <definedName name="xxxx" localSheetId="8" hidden="1">#REF!</definedName>
    <definedName name="xxxx" localSheetId="31" hidden="1">#REF!</definedName>
    <definedName name="xxxx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15" l="1"/>
  <c r="E8" i="115"/>
  <c r="D8" i="115"/>
  <c r="C8" i="115"/>
  <c r="F7" i="115"/>
  <c r="E7" i="115"/>
  <c r="D7" i="115"/>
  <c r="D6" i="115" s="1"/>
  <c r="C7" i="115"/>
  <c r="C6" i="115" s="1"/>
  <c r="E6" i="115"/>
  <c r="F8" i="114"/>
  <c r="E8" i="114"/>
  <c r="D8" i="114"/>
  <c r="C8" i="114"/>
  <c r="F7" i="114"/>
  <c r="E7" i="114"/>
  <c r="E6" i="114" s="1"/>
  <c r="D7" i="114"/>
  <c r="D6" i="114" s="1"/>
  <c r="C7" i="114"/>
  <c r="C6" i="114" s="1"/>
  <c r="H8" i="113"/>
  <c r="G8" i="113"/>
  <c r="F8" i="113"/>
  <c r="E8" i="113"/>
  <c r="D8" i="113"/>
  <c r="C8" i="113"/>
  <c r="H7" i="113"/>
  <c r="G7" i="113"/>
  <c r="F7" i="113"/>
  <c r="E7" i="113"/>
  <c r="E6" i="113" s="1"/>
  <c r="D7" i="113"/>
  <c r="C7" i="113"/>
  <c r="H8" i="112"/>
  <c r="H6" i="112" s="1"/>
  <c r="G8" i="112"/>
  <c r="F8" i="112"/>
  <c r="E8" i="112"/>
  <c r="D8" i="112"/>
  <c r="C8" i="112"/>
  <c r="H7" i="112"/>
  <c r="G7" i="112"/>
  <c r="F7" i="112"/>
  <c r="E7" i="112"/>
  <c r="E6" i="112" s="1"/>
  <c r="D7" i="112"/>
  <c r="D6" i="112" s="1"/>
  <c r="C7" i="112"/>
  <c r="G6" i="112"/>
  <c r="F6" i="112"/>
  <c r="B63" i="111"/>
  <c r="B129" i="111" s="1"/>
  <c r="F8" i="111"/>
  <c r="E8" i="111"/>
  <c r="D8" i="111"/>
  <c r="F7" i="111"/>
  <c r="F6" i="111" s="1"/>
  <c r="E7" i="111"/>
  <c r="D7" i="111"/>
  <c r="E6" i="111"/>
  <c r="D6" i="111"/>
  <c r="F8" i="110"/>
  <c r="E8" i="110"/>
  <c r="D8" i="110"/>
  <c r="F7" i="110"/>
  <c r="E7" i="110"/>
  <c r="E6" i="110" s="1"/>
  <c r="D7" i="110"/>
  <c r="D6" i="110" s="1"/>
  <c r="F6" i="110"/>
  <c r="D6" i="113" l="1"/>
  <c r="H6" i="113"/>
  <c r="G6" i="113"/>
  <c r="F6" i="113"/>
  <c r="C6" i="112"/>
  <c r="F6" i="114"/>
  <c r="C6" i="113"/>
  <c r="F6" i="115"/>
  <c r="N8" i="90"/>
  <c r="N7" i="90"/>
  <c r="L7" i="91"/>
  <c r="M7" i="91"/>
  <c r="L8" i="91"/>
  <c r="M8" i="91"/>
  <c r="M8" i="90" l="1"/>
  <c r="M7" i="90"/>
  <c r="L8" i="90" l="1"/>
  <c r="L7" i="90"/>
  <c r="J7" i="91" l="1"/>
  <c r="I8" i="91"/>
  <c r="H7" i="91"/>
  <c r="I7" i="91"/>
  <c r="H8" i="91"/>
  <c r="J8" i="91"/>
  <c r="K8" i="91"/>
  <c r="K7" i="91"/>
  <c r="K8" i="90" l="1"/>
  <c r="K7" i="90"/>
  <c r="J8" i="90"/>
  <c r="J7" i="90"/>
  <c r="I7" i="90" l="1"/>
  <c r="I8" i="90"/>
  <c r="H63" i="90"/>
  <c r="D62" i="90"/>
  <c r="D7" i="90" s="1"/>
  <c r="D8" i="90"/>
  <c r="E8" i="90"/>
  <c r="F8" i="90"/>
  <c r="G8" i="90"/>
  <c r="H8" i="90"/>
  <c r="E7" i="90"/>
  <c r="F7" i="90"/>
  <c r="G7" i="90"/>
  <c r="H7" i="90"/>
  <c r="G7" i="91" l="1"/>
  <c r="G8" i="91"/>
  <c r="F8" i="91" l="1"/>
  <c r="F7" i="91"/>
  <c r="E7" i="91" l="1"/>
  <c r="D7" i="91" l="1"/>
  <c r="D8" i="91"/>
  <c r="E8" i="91"/>
  <c r="C8" i="91"/>
  <c r="C7" i="91"/>
  <c r="B59" i="90"/>
  <c r="B79" i="89" l="1"/>
  <c r="B71" i="67" l="1"/>
  <c r="B68" i="69" l="1"/>
  <c r="B70" i="68"/>
  <c r="B72" i="79"/>
  <c r="B66" i="20"/>
  <c r="B64" i="21"/>
  <c r="B70" i="40"/>
  <c r="B67" i="39"/>
  <c r="B63" i="29"/>
  <c r="B65" i="46" l="1"/>
  <c r="B91" i="71"/>
  <c r="B92" i="58"/>
</calcChain>
</file>

<file path=xl/sharedStrings.xml><?xml version="1.0" encoding="utf-8"?>
<sst xmlns="http://schemas.openxmlformats.org/spreadsheetml/2006/main" count="4646" uniqueCount="509">
  <si>
    <t>Amazonas</t>
  </si>
  <si>
    <t>Áncash</t>
  </si>
  <si>
    <t>Apurímac</t>
  </si>
  <si>
    <t>Arequipa</t>
  </si>
  <si>
    <t>Ayacucho</t>
  </si>
  <si>
    <t>Cajamarca</t>
  </si>
  <si>
    <t>-</t>
  </si>
  <si>
    <t>Cusco</t>
  </si>
  <si>
    <t>Huancavelica</t>
  </si>
  <si>
    <t>Huánuco</t>
  </si>
  <si>
    <t>Ica</t>
  </si>
  <si>
    <t>Junín</t>
  </si>
  <si>
    <t>La Libertad</t>
  </si>
  <si>
    <t>Lambayeque</t>
  </si>
  <si>
    <t>Loreto</t>
  </si>
  <si>
    <t>Madre de Dios</t>
  </si>
  <si>
    <t>Moquegua</t>
  </si>
  <si>
    <t>Pasco</t>
  </si>
  <si>
    <t>Piura</t>
  </si>
  <si>
    <t>Puno</t>
  </si>
  <si>
    <t>San Martín</t>
  </si>
  <si>
    <t>Tacna</t>
  </si>
  <si>
    <t>Tumbes</t>
  </si>
  <si>
    <t>Ucayali</t>
  </si>
  <si>
    <t>Fuente: Instituto Nacional de Estadística e Informática - Encuesta Nacional de Hogares.</t>
  </si>
  <si>
    <t xml:space="preserve"> (Porcentaje)</t>
  </si>
  <si>
    <t xml:space="preserve">CUADRO </t>
  </si>
  <si>
    <t>(Porcentaje)</t>
  </si>
  <si>
    <t xml:space="preserve"> (Años de estudio)</t>
  </si>
  <si>
    <t>U. N. Mayor de San Marcos</t>
  </si>
  <si>
    <t>U. N. de San Cristóbal de Huamanga</t>
  </si>
  <si>
    <t>U. N. de San Antonio Abad del Cusco</t>
  </si>
  <si>
    <t>U. N. de Trujillo</t>
  </si>
  <si>
    <t>U. N. de Ingeniería</t>
  </si>
  <si>
    <t>U. N. San Luis Gonzaga</t>
  </si>
  <si>
    <t>U. N. del Centro del Perú</t>
  </si>
  <si>
    <t>U. N. Agraria La Molina</t>
  </si>
  <si>
    <t>U. N. del Altiplano</t>
  </si>
  <si>
    <t>U. N. de Piura</t>
  </si>
  <si>
    <t>U. N. de Cajamarca</t>
  </si>
  <si>
    <t>U. N. Federico Villarreal</t>
  </si>
  <si>
    <t>U. N. Agraria de la Selva</t>
  </si>
  <si>
    <t>U. N. Daniel Alcídes Carrión</t>
  </si>
  <si>
    <t>U. N. de Educación E.G.V.</t>
  </si>
  <si>
    <t>U. N. del Callao</t>
  </si>
  <si>
    <t>U. N. José Faustino Sánchez Carrión</t>
  </si>
  <si>
    <t>U. N. Jorge Basadre Grohmann</t>
  </si>
  <si>
    <t>U. N. Santiago Antúnez de Mayolo</t>
  </si>
  <si>
    <t>U. N. de San Martín</t>
  </si>
  <si>
    <t>U. N. de Ucayali</t>
  </si>
  <si>
    <t>U. N. de Tumbes</t>
  </si>
  <si>
    <t>U. N. del Santa</t>
  </si>
  <si>
    <t>U. N. de Huancavelica</t>
  </si>
  <si>
    <t>U. N. Amazónica de Madre de Dios</t>
  </si>
  <si>
    <t>U. N. Micaela Bastidas de Apurímac</t>
  </si>
  <si>
    <t>U. N. Intercultural de la Amazonía</t>
  </si>
  <si>
    <t xml:space="preserve">U. N. "José María Arguedas" </t>
  </si>
  <si>
    <t>…</t>
  </si>
  <si>
    <t>U. N. de Moquegua</t>
  </si>
  <si>
    <t>U. N. de Jaén</t>
  </si>
  <si>
    <t>Pontificia Universidad Católica del Perú</t>
  </si>
  <si>
    <t>U. Peruana Cayetano Heredia</t>
  </si>
  <si>
    <t>U. Católica de Santa María</t>
  </si>
  <si>
    <t>U. del Pacífico</t>
  </si>
  <si>
    <t>U. de Lima</t>
  </si>
  <si>
    <t>U. de San Martín de Porres</t>
  </si>
  <si>
    <t>U. Femenina del Sagrado Corazón</t>
  </si>
  <si>
    <t xml:space="preserve">U. de Piura </t>
  </si>
  <si>
    <t>U. Ricardo Palma</t>
  </si>
  <si>
    <t>U. Andina Néstor Cáceres Velásquez</t>
  </si>
  <si>
    <t>U. Peruana Los Andes</t>
  </si>
  <si>
    <t>U. Peruana Unión</t>
  </si>
  <si>
    <t>U. Andina del Cusco</t>
  </si>
  <si>
    <t>U. Tecnológica de los Andes</t>
  </si>
  <si>
    <t>U. P. de Tacna</t>
  </si>
  <si>
    <t>U. Católica Los Ángeles de Chimbote</t>
  </si>
  <si>
    <t>U. San Pedro</t>
  </si>
  <si>
    <t xml:space="preserve">U. P. Antenor Orrego </t>
  </si>
  <si>
    <t>U. de Huánuco</t>
  </si>
  <si>
    <t>U. José Carlos Mariátegui</t>
  </si>
  <si>
    <t>U. P. Marcelino Champagnat</t>
  </si>
  <si>
    <t>U. P. César Vallejo</t>
  </si>
  <si>
    <t>U. P. del Norte</t>
  </si>
  <si>
    <t>U. Peruana de Ciencias Aplicadas</t>
  </si>
  <si>
    <t>U. P. San Ignacio de Loyola</t>
  </si>
  <si>
    <t>U. Católica San Pablo</t>
  </si>
  <si>
    <t>U. Tecnológica del Perú</t>
  </si>
  <si>
    <t>U. Científica del Sur</t>
  </si>
  <si>
    <t xml:space="preserve">U. Continental </t>
  </si>
  <si>
    <t>U. Católica Santo Toribio de Mogrovejo</t>
  </si>
  <si>
    <t>U. P. Señor de Sipán S.A.C.</t>
  </si>
  <si>
    <t>U. Católica Sedes Sapientiae</t>
  </si>
  <si>
    <t>U. Católica de Trujillo Benedicto XVI</t>
  </si>
  <si>
    <t>U. Antonio Ruíz de Montoya</t>
  </si>
  <si>
    <t>U. ESAN</t>
  </si>
  <si>
    <t>U. para el Desarrollo Andino</t>
  </si>
  <si>
    <t>U. Autónoma del Perú</t>
  </si>
  <si>
    <t>U. Le Cordon Bleu</t>
  </si>
  <si>
    <t>U. P. de Huancayo "Franklin Roosevelt"</t>
  </si>
  <si>
    <t>U. de Ciencias y Artes de América Latina</t>
  </si>
  <si>
    <t xml:space="preserve"> (Número de alumnos)</t>
  </si>
  <si>
    <t>Postulantes</t>
  </si>
  <si>
    <t>Ingresantes</t>
  </si>
  <si>
    <t>Alumnos
Matriculados</t>
  </si>
  <si>
    <t>Nacional</t>
  </si>
  <si>
    <t>Urbana</t>
  </si>
  <si>
    <t>Rural</t>
  </si>
  <si>
    <t>Costa</t>
  </si>
  <si>
    <t>Sierra</t>
  </si>
  <si>
    <t>Selva</t>
  </si>
  <si>
    <t xml:space="preserve">Ayacucho </t>
  </si>
  <si>
    <t>Conclusión.</t>
  </si>
  <si>
    <t xml:space="preserve"> Lima Metropolitana 1/</t>
  </si>
  <si>
    <t xml:space="preserve">   Resto país</t>
  </si>
  <si>
    <t xml:space="preserve">   Urbana</t>
  </si>
  <si>
    <t xml:space="preserve">   Rural</t>
  </si>
  <si>
    <t xml:space="preserve">   Costa</t>
  </si>
  <si>
    <t xml:space="preserve">   Sierra</t>
  </si>
  <si>
    <t xml:space="preserve">   Selva</t>
  </si>
  <si>
    <t>Fuente: Instituto Nacional de Estadística e Informática- Encuesta Nacional de Hogares.</t>
  </si>
  <si>
    <t>Lima Metropolitana 1/</t>
  </si>
  <si>
    <t xml:space="preserve">  De 15 a 19 años</t>
  </si>
  <si>
    <t xml:space="preserve">  De 20 a 29 años</t>
  </si>
  <si>
    <t xml:space="preserve">  De 30 a 39 años</t>
  </si>
  <si>
    <t xml:space="preserve">  De 40 a 49 años</t>
  </si>
  <si>
    <t xml:space="preserve">  De 50 a 59 años</t>
  </si>
  <si>
    <t xml:space="preserve">  De 60 y más</t>
  </si>
  <si>
    <t>Sin nivel/inicial</t>
  </si>
  <si>
    <t>Secundaria</t>
  </si>
  <si>
    <t>Superior no universitaria</t>
  </si>
  <si>
    <t>Resto país</t>
  </si>
  <si>
    <t xml:space="preserve">      Continúa…</t>
  </si>
  <si>
    <t>Departamento</t>
  </si>
  <si>
    <t xml:space="preserve"> Resto país</t>
  </si>
  <si>
    <t xml:space="preserve"> Urbana</t>
  </si>
  <si>
    <t xml:space="preserve"> Rural</t>
  </si>
  <si>
    <t xml:space="preserve"> Costa</t>
  </si>
  <si>
    <t xml:space="preserve"> Sierra</t>
  </si>
  <si>
    <t xml:space="preserve"> Selva</t>
  </si>
  <si>
    <t xml:space="preserve"> Departamento</t>
  </si>
  <si>
    <t xml:space="preserve"> Amazonas</t>
  </si>
  <si>
    <t xml:space="preserve"> Áncash</t>
  </si>
  <si>
    <t xml:space="preserve"> Apurímac</t>
  </si>
  <si>
    <t xml:space="preserve"> Arequipa</t>
  </si>
  <si>
    <t xml:space="preserve"> Ayacucho</t>
  </si>
  <si>
    <t xml:space="preserve"> Cajamarca</t>
  </si>
  <si>
    <t xml:space="preserve"> Cusco</t>
  </si>
  <si>
    <t xml:space="preserve"> Huancavelica</t>
  </si>
  <si>
    <t xml:space="preserve"> Huánuco</t>
  </si>
  <si>
    <t xml:space="preserve"> Ica</t>
  </si>
  <si>
    <t xml:space="preserve"> Junín</t>
  </si>
  <si>
    <t xml:space="preserve"> La Libertad</t>
  </si>
  <si>
    <t xml:space="preserve"> Lambayeque</t>
  </si>
  <si>
    <t xml:space="preserve"> Loreto</t>
  </si>
  <si>
    <t xml:space="preserve"> Madre de Dios</t>
  </si>
  <si>
    <t xml:space="preserve"> Moquegua</t>
  </si>
  <si>
    <t xml:space="preserve"> Pasco</t>
  </si>
  <si>
    <t xml:space="preserve"> Piura</t>
  </si>
  <si>
    <t xml:space="preserve"> Puno</t>
  </si>
  <si>
    <t xml:space="preserve"> San Martín</t>
  </si>
  <si>
    <t xml:space="preserve"> Tacna</t>
  </si>
  <si>
    <t xml:space="preserve"> Tumbes</t>
  </si>
  <si>
    <t xml:space="preserve"> Ucayali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</si>
  <si>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</si>
  <si>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</si>
  <si>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</si>
  <si>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</si>
  <si>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</si>
  <si>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</si>
  <si>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</si>
  <si>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</si>
  <si>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</si>
  <si>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</si>
  <si>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</si>
  <si>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 y más</t>
  </si>
  <si>
    <t>Continúa…</t>
  </si>
  <si>
    <t>15 - 19</t>
  </si>
  <si>
    <t>20 - 24</t>
  </si>
  <si>
    <t>25 - 29</t>
  </si>
  <si>
    <t>30 - 34</t>
  </si>
  <si>
    <t>35 - 39</t>
  </si>
  <si>
    <t>40 - 44</t>
  </si>
  <si>
    <t>45- 49</t>
  </si>
  <si>
    <t>50 - 54</t>
  </si>
  <si>
    <t xml:space="preserve">55 - 59 </t>
  </si>
  <si>
    <t>60 - 64</t>
  </si>
  <si>
    <t>65 a más</t>
  </si>
  <si>
    <t>Área de residencia</t>
  </si>
  <si>
    <t>Región natural</t>
  </si>
  <si>
    <t xml:space="preserve">    Mujeres</t>
  </si>
  <si>
    <t xml:space="preserve">    Hombres</t>
  </si>
  <si>
    <t>Quintil bajo</t>
  </si>
  <si>
    <t>Quintil medio</t>
  </si>
  <si>
    <t>Quintil alto</t>
  </si>
  <si>
    <t>Mujeres</t>
  </si>
  <si>
    <t>Hombres</t>
  </si>
  <si>
    <t>Quintil más bajo</t>
  </si>
  <si>
    <t>Quintil más alto</t>
  </si>
  <si>
    <t xml:space="preserve"> Quintil más bajo</t>
  </si>
  <si>
    <t xml:space="preserve"> Quintil bajo</t>
  </si>
  <si>
    <t xml:space="preserve"> Quintil medio</t>
  </si>
  <si>
    <t xml:space="preserve"> Quintil alto</t>
  </si>
  <si>
    <t xml:space="preserve"> Quintil más alto</t>
  </si>
  <si>
    <t xml:space="preserve"> Mujeres</t>
  </si>
  <si>
    <t xml:space="preserve"> Hombres</t>
  </si>
  <si>
    <t>A. MATRÍCULA ESCOLAR</t>
  </si>
  <si>
    <t>B. ASISTENCIA ESCOLAR</t>
  </si>
  <si>
    <t>Niñas</t>
  </si>
  <si>
    <t>Niños</t>
  </si>
  <si>
    <t>PERÚ: Nivel de educación alcanzado por mujeres y hombres de 25 y más años de edad</t>
  </si>
  <si>
    <t xml:space="preserve"> (Número de personas)</t>
  </si>
  <si>
    <t xml:space="preserve"> C. LOGRO EDUCATIVO</t>
  </si>
  <si>
    <t xml:space="preserve"> D. PROMEDIO DE AÑOS DE ESTUDIO </t>
  </si>
  <si>
    <t>E. NIVEL DE EDUCACIÓN ALCANZADO</t>
  </si>
  <si>
    <t>G. ANALFABETISMO Y ALFABETISMO</t>
  </si>
  <si>
    <t xml:space="preserve">    Costa</t>
  </si>
  <si>
    <t xml:space="preserve"> </t>
  </si>
  <si>
    <t xml:space="preserve"> Nacional</t>
  </si>
  <si>
    <t xml:space="preserve"> Quintil muy bajo</t>
  </si>
  <si>
    <t xml:space="preserve"> Quintil muy alto</t>
  </si>
  <si>
    <t>Educación</t>
  </si>
  <si>
    <t>Idiomas</t>
  </si>
  <si>
    <t>Artes</t>
  </si>
  <si>
    <t>Ciencias Sociales</t>
  </si>
  <si>
    <t>Ciencias de la Comunicación</t>
  </si>
  <si>
    <t>Administración de Empresas</t>
  </si>
  <si>
    <t>Administración de Servicios Turísticos, Hotelería y Gastronomía</t>
  </si>
  <si>
    <t>Marketing y Negocios Internacionales</t>
  </si>
  <si>
    <t>Secretariado y otras carreras de Administración</t>
  </si>
  <si>
    <t>Ciencias Económicas y Sociales</t>
  </si>
  <si>
    <t>Ciencias Naturales</t>
  </si>
  <si>
    <t>Informática</t>
  </si>
  <si>
    <t>Ingeniería</t>
  </si>
  <si>
    <t>Arquitectura y Urbanismo</t>
  </si>
  <si>
    <t>Agropecuaria y Veterinaria</t>
  </si>
  <si>
    <t>Ciencias de la Salud</t>
  </si>
  <si>
    <t>Obstetricia</t>
  </si>
  <si>
    <t>Servicios</t>
  </si>
  <si>
    <t>Fuerzas Armadas-suboficiales</t>
  </si>
  <si>
    <t>(Porcentaje respecto del total de la población de 17 y más años de edad)</t>
  </si>
  <si>
    <t>Educación Primaria</t>
  </si>
  <si>
    <t>Educación Secundaria</t>
  </si>
  <si>
    <t>Humanidades</t>
  </si>
  <si>
    <t>Administración</t>
  </si>
  <si>
    <t>Ciencias Económicas y sociales</t>
  </si>
  <si>
    <t>Derecho y ciencias políticas</t>
  </si>
  <si>
    <t>Biología</t>
  </si>
  <si>
    <t>Zootecnia</t>
  </si>
  <si>
    <t>Matemáticas y Estadísticas</t>
  </si>
  <si>
    <t>Ingeniería, Industria y Construcción</t>
  </si>
  <si>
    <t>Medicina</t>
  </si>
  <si>
    <t>Nutrición</t>
  </si>
  <si>
    <t>Odontología</t>
  </si>
  <si>
    <t>Enfermería</t>
  </si>
  <si>
    <t>Obstetricia y otras carreras de Ciencias de la salud</t>
  </si>
  <si>
    <t>Fuerzas Armadas</t>
  </si>
  <si>
    <t>Ámbito geográfico / Sexo</t>
  </si>
  <si>
    <t>Área de Residencia</t>
  </si>
  <si>
    <t>Región Natural</t>
  </si>
  <si>
    <t>Condición socioeconómica / Sexo</t>
  </si>
  <si>
    <t>Ámbito Geográfico / Sexo</t>
  </si>
  <si>
    <t>Área de residencia / Sexo</t>
  </si>
  <si>
    <t>Resto de Costa</t>
  </si>
  <si>
    <t>Nivel educativo / Sexo</t>
  </si>
  <si>
    <t>Universidades públicas / Sexo</t>
  </si>
  <si>
    <t>Universidades privadas / Sexo</t>
  </si>
  <si>
    <t>Ámbito geográfico / Condición socioeconómica / Sexo</t>
  </si>
  <si>
    <t xml:space="preserve">Profesiones / Sexo </t>
  </si>
  <si>
    <t>Carrera Técnica / Sexo</t>
  </si>
  <si>
    <t>F. EDUCACIÓN SUPERIOR</t>
  </si>
  <si>
    <t>(Años de estudio)</t>
  </si>
  <si>
    <t xml:space="preserve">Lima </t>
  </si>
  <si>
    <t>Superior no
universitaria</t>
  </si>
  <si>
    <t>Prov. Const. del Callao</t>
  </si>
  <si>
    <t>Prov. Const. del  Callao</t>
  </si>
  <si>
    <t xml:space="preserve">   Prov. Const. del  Callao</t>
  </si>
  <si>
    <t xml:space="preserve">Prov. Const. del  Callao </t>
  </si>
  <si>
    <t xml:space="preserve">Prov. Const del  Callao </t>
  </si>
  <si>
    <t xml:space="preserve"> Prov. Const. del  Callao</t>
  </si>
  <si>
    <t>Resto del País</t>
  </si>
  <si>
    <r>
      <rPr>
        <b/>
        <sz val="8"/>
        <rFont val="Cambria"/>
        <family val="1"/>
        <scheme val="major"/>
      </rPr>
      <t>Nota</t>
    </r>
    <r>
      <rPr>
        <sz val="8"/>
        <rFont val="Cambria"/>
        <family val="1"/>
        <scheme val="major"/>
      </rPr>
      <t>:  En el cálculo de la tasa de asistencia se excluye los meses de enero, febrero y marzo por ser período vacacional.</t>
    </r>
  </si>
  <si>
    <t>Primaria 1/</t>
  </si>
  <si>
    <t>Superior universitaria  2/</t>
  </si>
  <si>
    <t>2/ Incluye Post grado.</t>
  </si>
  <si>
    <t>1/ A partir del año 2017 se incluye educación básica especial.</t>
  </si>
  <si>
    <t>Superior
universitaria 2/</t>
  </si>
  <si>
    <t>1/ Incluye educación básica especial.</t>
  </si>
  <si>
    <t>Grupos de edad / Sexo</t>
  </si>
  <si>
    <t xml:space="preserve"> … No disponible</t>
  </si>
  <si>
    <t>Área de residencia / Grupos de edad / Sexo</t>
  </si>
  <si>
    <t xml:space="preserve">      Conclusión.</t>
  </si>
  <si>
    <t>Sin nivel/Inicial</t>
  </si>
  <si>
    <t>Sup. No Univ.</t>
  </si>
  <si>
    <t xml:space="preserve"> Conclusión.</t>
  </si>
  <si>
    <t>Sup. Univ. 2/</t>
  </si>
  <si>
    <t>1/ Incluye los 43 distritos de la provincia de Lima.</t>
  </si>
  <si>
    <t>Lima 2/</t>
  </si>
  <si>
    <t>1/ Denominación establecida mediante Ley N° 31140, las publicaciones estadísticas referidas a la Provincia de Lima se denominarán en adelante, Lima Metropolitana y comprende los 43 distritos.</t>
  </si>
  <si>
    <t>2/ Denominación establecida mediante Ley N° 31140, las publicaciones estadísticas referidas a la Región Lima se denominarán en adelante Departamento de Lima y comprende las provincias de:  Barranca, Cajatambo, Canta, Cañete, Huaral, Huarochirí, Huaura, Oyón y Yauyos.</t>
  </si>
  <si>
    <t>Nivel de educación alcanzado por mujeres y hombres de 25 y más años de edad,  2020</t>
  </si>
  <si>
    <t>H</t>
  </si>
  <si>
    <t>M</t>
  </si>
  <si>
    <t>T</t>
  </si>
  <si>
    <t>Lima Metropolitana y Prov. Const. del Callao 1/</t>
  </si>
  <si>
    <t>5.1 PERÚ: TASA NETA DE MATRÍCULA A EDUCACIÓN INICIAL DE NIÑAS Y NIÑOS DE 3 A 5 AÑOS DE EDAD, SEGÚN ÁMBITO GEOGRÁFICO, 2013 - 2023</t>
  </si>
  <si>
    <t xml:space="preserve">5.2 PERÚ: TASA NETA DE MATRÍCULA A EDUCACIÓN INICIAL DE NIÑAS Y NIÑOS DE 3 A 5 AÑOS DE EDAD, SEGÚN CONDICIÓN SOCIOECONÓMICA, 2013 - 2023 </t>
  </si>
  <si>
    <t>5.3 PERÚ: TASA BRUTA DE MATRÍCULA ESCOLAR DE NIÑAS Y NIÑOS DE 6 A 11 AÑOS DE EDAD, SEGÚN ÁMBITO GEOGRÁFICO, 2013 - 2023</t>
  </si>
  <si>
    <t>5.4 PERÚ: TASA NETA DE MATRÍCULA ESCOLAR DE NIÑAS Y NIÑOS DE 6 A 11 AÑOS DE EDAD A EDUCACIÓN PRIMARIA, SEGÚN ÁMBITO GEOGRÁFICO, 2013 - 2023</t>
  </si>
  <si>
    <t>5.5 PERÚ: TASA BRUTA DE MATRÍCULA ESCOLAR DE LAS Y LOS ADOLESCENTES DE 12 A 16 AÑOS DE EDAD,  SEGÚN ÁMBITO GEOGRÁFICO, 2013 - 2023</t>
  </si>
  <si>
    <t>5.6 PERÚ: TASA NETA DE MATRÍCULA A EDUCACIÓN SECUNDARIA DE LAS Y LOS ADOLESCENTES DE 12 A 16 AÑOS DE EDAD, SEGÚN ÁMBITO GEOGRÁFICO, 2013 - 2023</t>
  </si>
  <si>
    <t xml:space="preserve">5.7 PERÚ: TASA NETA DE MATRÍCULA A EDUCACIÓN SECUNDARIA DE LAS Y LOS ADOLESCENTES DE 12 A 16 AÑOS DE EDAD, SEGÚN CONDICIÓN SOCIOECONÓMICA, 2013 - 2023  </t>
  </si>
  <si>
    <t>5.8 PERÚ: TASA NETA DE ASISTENCIA A EDUCACIÓN INICIAL DE NIÑAS Y NIÑOS DE 3 A 5 AÑOS DE EDAD, SEGÚN ÁMBITO GEOGRÁFICO, 2013 - 2023</t>
  </si>
  <si>
    <t xml:space="preserve">5.9 PERÚ: TASA NETA DE ASISTENCIA A EDUCACIÓN INICIAL DE NIÑAS Y NIÑOS DE 3 A 5 AÑOS DE EDAD, SEGÚN CONDICIÓN SOCIOECONÓMICA, 2013 - 2023 </t>
  </si>
  <si>
    <t>5.10 PERÚ: TASA BRUTA DE ASISTENCIA ESCOLAR DE NIÑAS Y NIÑOS DE 6 A 11 AÑOS DE EDAD, SEGÚN ÁMBITO GEOGRÁFICO, 2013 - 2023</t>
  </si>
  <si>
    <t>5.11 PERÚ: TASA NETA DE ASISTENCIA A EDUCACIÓN PRIMARIA DE NIÑAS Y NIÑOS DE 6 A 11 AÑOS DE EDAD, SEGÚN ÁMBITO GEOGRÁFICO, 2013 - 2023</t>
  </si>
  <si>
    <t>5.12 PERÚ: TASA NETA DE ASISTENCIA A EDUCACIÓN PRIMARIA DE NIÑAS Y NIÑOS DE 6 A 11 AÑOS DE EDAD, SEGÚN ÁMBITO GEOGRÁFICO Y CONDICIÓN SOCIOECONÓMICA, 2013 - 2023</t>
  </si>
  <si>
    <t>5.13 PERÚ: NIÑAS Y NIÑOS DE 6 A 11 AÑOS DE EDAD QUE ASISTEN A EDUCACIÓN PRIMARIA AL GRADO QUE CORRESPONDE PARA LA EDAD, SEGÚN ÁREA DE RESIDENCIA, 2013 - 2023</t>
  </si>
  <si>
    <t>5.14 PERÚ: NIÑAS Y NIÑOS QUE TERMINARON EL SEXTO GRADO DE EDUCACIÓN PRIMARIA EN EDAD NORMATIVA, SEGÚN ÁMBITO GEOGRÁFICO, 2013 - 2023</t>
  </si>
  <si>
    <t>5.15 PERÚ: NIÑAS Y NIÑOS DE 6 A 11 AÑOS DE EDAD QUE ASISTEN A EDUCACIÓN PRIMARIA A UN GRADO SUPERIOR PARA SU EDAD, SEGÚN ÁREA DE RESIDENCIA, 2013 - 2023</t>
  </si>
  <si>
    <t>5.16 PERÚ: NIÑAS Y NIÑOS DE 6 A 11 AÑOS DE EDAD QUE ASISTEN A EDUCACIÓN PRIMARIA A UN GRADO INFERIOR PARA SU EDAD, SEGÚN ÁREA DE RESIDENCIA, 2013 - 2023</t>
  </si>
  <si>
    <t>5.17 PERÚ: TASA BRUTA DE ASISTENCIA ESCOLAR DE LAS Y LOS ADOLESCENTES DE 12 A 16 AÑOS DE EDAD, SEGÚN ÁMBITO GEOGRÁFICO, 2013 - 2023</t>
  </si>
  <si>
    <t>5.18 PERÚ: TASA NETA DE ASISTENCIA A EDUCACIÓN SECUNDARIA DE LAS Y LOS ADOLESCENTES DE 12 A 16 AÑOS DE EDAD, SEGÚN ÁMBITO GEOGRÁFICO, 2013 - 2023</t>
  </si>
  <si>
    <t xml:space="preserve">5.19 PERÚ: TASA NETA DE ASISTENCIA A EDUCACIÓN SECUNDARIA DE LA POBLACIÓN DE 12 A 16 AÑOS DE EDAD, SEGÚN CONDICIÓN SOCIOECONÓMICA, 2013 - 2023  </t>
  </si>
  <si>
    <t>5.20 PERÚ: ADOLESCENTES MUJERES Y HOMBRES DE 12 A 16 AÑOS DE EDAD QUE ASISTEN A EDUCACIÓN SECUNDARIA AL GRADO QUE CORRESPONDE PARA LA EDAD, SEGÚN ÁREA DE RESIDENCIA, 2013 - 2023</t>
  </si>
  <si>
    <t>5.21 PERÚ: ADOLESCENTES MUJERES Y HOMBRES DE 12 A 16 AÑOS DE EDAD QUE ASISTEN A EDUCACIÓN SECUNDARIA A UN GRADO SUPERIOR PARA SU EDAD, SEGÚN ÁREA DE RESIDENCIA, 2013 - 2023</t>
  </si>
  <si>
    <t>5.22 PERÚ: ADOLESCENTES MUJERES Y HOMBRES DE 12 A 16 AÑOS DE EDAD QUE ASISTEN A EDUCACIÓN SECUNDARIA A UN GRADO INFERIOR PARA SU EDAD, SEGÚN ÁREA DE RESIDENCIA, 2013 - 2023</t>
  </si>
  <si>
    <t xml:space="preserve">5.23 PERÚ: MUJERES Y HOMBRES QUE CULMINARON EDUCACIÓN PRIMARIA, SEGÚN GRUPOS DE EDAD, 2013 - 2023 </t>
  </si>
  <si>
    <t xml:space="preserve">5.24 PERÚ: MUJERES Y HOMBRES QUE TERMINARON SEXTO GRADO DE EDUCACIÓN PRIMARIA EN EDAD NORMATIVA, SEGÚN CONDICIÓN SOCIOECONÓMICA, 2013 - 2023 </t>
  </si>
  <si>
    <t>5.25 PERÚ: MUJERES Y HOMBRES QUE CULMINARON EL 5TO AÑO DE EDUCACIÓN SECUNDARIA A LOS 16 AÑOS DE EDAD, SEGÚN ÁMBITO GEOGRÁFICO, 2013 - 2023</t>
  </si>
  <si>
    <t xml:space="preserve">5.26 PERÚ: MUJERES Y HOMBRES QUE CULMINARON EL 5TO AÑO DE EDUCACIÓN SECUNDARIA A LOS 16 AÑOS DE EDAD, SEGÚN CONDICIÓN SOCIOECONÓMICA, 2013 - 2023 </t>
  </si>
  <si>
    <t xml:space="preserve">5.27 PERÚ: MUJERES Y HOMBRES DE 15 Y MÁS AÑOS DE EDAD QUE CULMINARON EL 5TO AÑO DE EDUCACIÓN SECUNDARIA, SEGÚN GRUPOS DE EDAD, 2013 - 2023 </t>
  </si>
  <si>
    <t>5.28 PERÚ: PROMEDIO DE AÑOS DE ESTUDIO ALCANZADO POR MUJERES Y HOMBRES DE 15 Y MÁS AÑOS DE EDAD, SEGÚN ÁMBITO GEOGRÁFICO, 2013 - 2023</t>
  </si>
  <si>
    <t>5.29 PERÚ: PROMEDIO DE AÑOS DE ESTUDIO ALCANZADO POR MUJERES Y HOMBRES DE 15 Y MÁS AÑOS DE EDAD, SEGÚN GRUPOS DE EDAD, 2013 - 2023</t>
  </si>
  <si>
    <t>5.30 PERÚ: PROMEDIO DE AÑOS DE ESTUDIO ALCANZADO POR MUJERES Y HOMBRES DE 25 Y MÁS AÑOS DE EDAD, SEGÚN ÁMBITO GEOGRÁFICO, 2013 - 2023</t>
  </si>
  <si>
    <t>5.31 PERÚ: NIVEL DE EDUCACIÓN ALCANZADO POR MUJERES Y HOMBRES DE 25 Y MÁS AÑOS DE EDAD, 2013 - 2023</t>
  </si>
  <si>
    <t>5.32 PERÚ: MUJERES Y HOMBRES DE 17 A MÁS AÑOS DE EDAD CON AL MENOS SECUNDARIA COMPLETA, SEGÚN ÁMBITO GEOGRÁFICO, 2013 - 2023</t>
  </si>
  <si>
    <t>5.33 PERÚ: TASA DE MATRÍCULA A EDUCACIÓN SUPERIOR DE MUJERES Y HOMBRES DE 17 A 24 AÑOS DE EDAD, SEGÚN ÁMBITO GEOGRÁFICO, 2013 - 2023</t>
  </si>
  <si>
    <t>5.34 PERÚ: MUJERES Y HOMBRES POSTULANTES, INGRESANTES Y MATRICULADOS EN UNIVERSIDADES PÚBLICAS, 2022</t>
  </si>
  <si>
    <t>U. N. de San Agustín de Arequipa</t>
  </si>
  <si>
    <t>U. N. Hermilio Valdizán de Huánuco</t>
  </si>
  <si>
    <t>U. N. Toribio Rodríguez de Mendoza de Amazonas</t>
  </si>
  <si>
    <t>U. N. Tecnológica del Lima Sur</t>
  </si>
  <si>
    <t>U. N. Autónoma Altoandina de Tarma</t>
  </si>
  <si>
    <t>U. N. Autónoma de Alto Amazonas</t>
  </si>
  <si>
    <t>U. N. Autónoma de Chota</t>
  </si>
  <si>
    <t>U. N. Autónoma de Huanta</t>
  </si>
  <si>
    <t>U. N. Autónoma de Tayacaja Daniel Hernández Morillo</t>
  </si>
  <si>
    <t>U. N. de Barranca</t>
  </si>
  <si>
    <t>U. N. de Cañete</t>
  </si>
  <si>
    <t>U. N. de Frontera</t>
  </si>
  <si>
    <t>U. N. de Juliaca</t>
  </si>
  <si>
    <t>U. N. de Intercultural de la Selva Central Juan Santos Atahualpa</t>
  </si>
  <si>
    <t>U. N. de Intercultural de Quillabamba</t>
  </si>
  <si>
    <t>U. N. de  Intercultural Fabiola Salazar Leguía de Bagua</t>
  </si>
  <si>
    <r>
      <rPr>
        <b/>
        <sz val="8"/>
        <rFont val="Cambria"/>
        <family val="2"/>
        <scheme val="major"/>
      </rPr>
      <t>Nota:</t>
    </r>
    <r>
      <rPr>
        <sz val="8"/>
        <rFont val="Cambria"/>
        <family val="1"/>
        <scheme val="major"/>
      </rPr>
      <t xml:space="preserve"> Los datos presentados corresponden a universidades licenciadas que reportaron su información correctamente en el Sistema de Información Universitaria (SIU) hasta el mes de junio de 2023. Para conocer más detalle, descargar la ficha técnica.</t>
    </r>
  </si>
  <si>
    <t>5.35 PERÚ: MUJERES Y HOMBRES POSTULANTES, INGRESANTES Y MATRICULADOS EN UNIVERSIDADES PRIVADAS, 2022</t>
  </si>
  <si>
    <t xml:space="preserve">U. P. San Juan Bautista </t>
  </si>
  <si>
    <t>U. P. Peruano Alemana</t>
  </si>
  <si>
    <t>U. P. Norbert Wiener S.A.</t>
  </si>
  <si>
    <t>U. Seminario Bíblico Andino</t>
  </si>
  <si>
    <t>U. María Auxiliadora</t>
  </si>
  <si>
    <t>U. Jaime Bausate y Meza</t>
  </si>
  <si>
    <t>U. de Ingeniería y Tecnología</t>
  </si>
  <si>
    <t>Facultad de Teología Pontificia y Civil de Lima</t>
  </si>
  <si>
    <t>U. Asociación Civil Universidad de Ciencias y Humanidades</t>
  </si>
  <si>
    <t>U. P. Autónoma de Ica</t>
  </si>
  <si>
    <t xml:space="preserve">U. P. Alas Peruanas </t>
  </si>
  <si>
    <t>U.  Científica del Perú</t>
  </si>
  <si>
    <t>U. Inca Garcilaso de la Vega Asociación Civil</t>
  </si>
  <si>
    <t>U. La Salle</t>
  </si>
  <si>
    <t>U. Latinoamericana CIMA S.A.C.</t>
  </si>
  <si>
    <t>U. P. de Chiclayo</t>
  </si>
  <si>
    <t>U. Peruana de Ciencias e Informática S.A.C.</t>
  </si>
  <si>
    <t>U. Peruana del Centro</t>
  </si>
  <si>
    <t>U. P. de Pucallpa</t>
  </si>
  <si>
    <t>U. P. Lider Peruana</t>
  </si>
  <si>
    <t>U. P. San Carlos</t>
  </si>
  <si>
    <t>U. P. Sergio Bernales</t>
  </si>
  <si>
    <t>U. P. Telesup</t>
  </si>
  <si>
    <t>U. San Andrés</t>
  </si>
  <si>
    <t>Fuente: Superintendencia Nacional de Educación Superior Universitaria-SUNEDU</t>
  </si>
  <si>
    <t>5.36 PERÚ: MUJERES Y HOMBRES DOCENTES EN UNIVERSIDADES PÚBLICAS, SEGÚN GRADO OBTENIDO, 2022</t>
  </si>
  <si>
    <t xml:space="preserve"> (Número de docentes)</t>
  </si>
  <si>
    <t>Bachiller</t>
  </si>
  <si>
    <t>Doctor</t>
  </si>
  <si>
    <t>Maestro</t>
  </si>
  <si>
    <t>Segunda Especialidad</t>
  </si>
  <si>
    <t>Título Profesional</t>
  </si>
  <si>
    <t>Otros</t>
  </si>
  <si>
    <t>Universidad Nacional Agraria La Molina</t>
  </si>
  <si>
    <t>...</t>
  </si>
  <si>
    <t>Universidad Nacional Amazónica de Madre de Dios</t>
  </si>
  <si>
    <t>Universidad Nacional Autónoma Altoandina de Tarma</t>
  </si>
  <si>
    <t>Universidad Nacional Autónoma de Alto Amazonas</t>
  </si>
  <si>
    <t>Universidad Nacional Autónoma de Chota</t>
  </si>
  <si>
    <t>Universidad Nacional Autónoma de Huanta</t>
  </si>
  <si>
    <t>Universidad Nacional Autónoma de Tayacaja Daniel Hernández Morillo</t>
  </si>
  <si>
    <t>Universidad Nacional Daniel Alcides Carrión</t>
  </si>
  <si>
    <t>Universidad Nacional de Barranca</t>
  </si>
  <si>
    <t>Universidad Nacional de Cajamarca</t>
  </si>
  <si>
    <t>Universidad Nacional de Cañete</t>
  </si>
  <si>
    <t>Universidad Nacional de Educación Enrique Guzmán y Valle</t>
  </si>
  <si>
    <t>Universidad Nacional de Frontera</t>
  </si>
  <si>
    <t>Universidad Nacional de Ingeniería</t>
  </si>
  <si>
    <t>Universidad Nacional de Jaén</t>
  </si>
  <si>
    <t>Universidad Nacional de Juliaca</t>
  </si>
  <si>
    <t>Universidad Nacional de la Amazonía Peruana</t>
  </si>
  <si>
    <t>Universidad Nacional de Moquegua</t>
  </si>
  <si>
    <t>Universidad Nacional de Piura</t>
  </si>
  <si>
    <t>Universidad Nacional de San Agustín de Arequipa</t>
  </si>
  <si>
    <t>Universidad Nacional de San Antonio Abad del Cusco</t>
  </si>
  <si>
    <t>Universidad Nacional de San Cristóbal de Huamanga</t>
  </si>
  <si>
    <t>Universidad Nacional de Tumbes</t>
  </si>
  <si>
    <t>Universidad Nacional de Ucayali</t>
  </si>
  <si>
    <t>Universidad Nacional del Altiplano</t>
  </si>
  <si>
    <t>Universidad Nacional del Callao</t>
  </si>
  <si>
    <t>Universidad Nacional del Santa</t>
  </si>
  <si>
    <t>Universidad Nacional Federico Villarreal</t>
  </si>
  <si>
    <t>Universidad Nacional Intercultural de la Amazonía</t>
  </si>
  <si>
    <t>Universidad Nacional Intercultural de la Selva Central Juan Santos Atahualpa</t>
  </si>
  <si>
    <t>Universidad Nacional Intercultural de Quillabamba</t>
  </si>
  <si>
    <t>Universidad Nacional Intercultural Fabiola Salazar Leguía de Bagua</t>
  </si>
  <si>
    <t>Universidad Nacional José Faustino Sánchez Carrión</t>
  </si>
  <si>
    <t>Universidad Nacional José María Arguedas</t>
  </si>
  <si>
    <t>Universidad Nacional Micaela Bastidas de Apurímac</t>
  </si>
  <si>
    <t>Universidad Nacional San Luis Gonzaga</t>
  </si>
  <si>
    <t>Universidad Nacional Santiago Antúnez de Mayolo</t>
  </si>
  <si>
    <t>Universidad Nacional Tecnológica de Lima Sur</t>
  </si>
  <si>
    <t>Universidad Nacional Toribio Rodríguez de Mendoza de Amazonas</t>
  </si>
  <si>
    <r>
      <rPr>
        <b/>
        <sz val="8"/>
        <rFont val="Cambria"/>
        <family val="2"/>
        <scheme val="major"/>
      </rPr>
      <t>Nota:</t>
    </r>
    <r>
      <rPr>
        <sz val="8"/>
        <rFont val="Cambria"/>
        <family val="1"/>
        <scheme val="major"/>
      </rPr>
      <t xml:space="preserve"> Los datos presentados corresponden a 85 universidades licenciadas que reportaron su información correctamente en el Sistema de Información Universitaria (SIU) hasta el mes de junio de 2023.</t>
    </r>
  </si>
  <si>
    <t>Asociación Civil Universidad de Ciencias y Humanidades</t>
  </si>
  <si>
    <t>Universidad Alas Peruanas S.A.</t>
  </si>
  <si>
    <t>Universidad Andina del Cusco</t>
  </si>
  <si>
    <t>Universidad Andina Néstor Cáceres Velásquez</t>
  </si>
  <si>
    <t>Universidad Antonio Ruiz de Montoya</t>
  </si>
  <si>
    <t>Universidad Autónoma de Ica S.A.C.</t>
  </si>
  <si>
    <t>Universidad Autónoma del Perú S.A.C.</t>
  </si>
  <si>
    <t>Universidad Católica de Santa María</t>
  </si>
  <si>
    <t>Universidad Católica de Trujillo Benedicto XVI</t>
  </si>
  <si>
    <t>Universidad Católica Los Ángeles de Chimbote</t>
  </si>
  <si>
    <t>Universidad Católica San Pablo</t>
  </si>
  <si>
    <t>Universidad Católica Santo Toribio de Mogrovejo</t>
  </si>
  <si>
    <t>Universidad Católica Sedes Sapientiae</t>
  </si>
  <si>
    <t>Universidad César Vallejo S.A.C.</t>
  </si>
  <si>
    <t>Universidad Científica del Perú</t>
  </si>
  <si>
    <t>Universidad Científica del Sur S.A.C.</t>
  </si>
  <si>
    <t>Universidad Continental S.A.C.</t>
  </si>
  <si>
    <t>Universidad de Ciencias y Artes de América Latina S.A.C.</t>
  </si>
  <si>
    <t>Universidad de Huánuco</t>
  </si>
  <si>
    <t>Universidad de Ingeniería y Tecnología</t>
  </si>
  <si>
    <t>Universidad de Lima</t>
  </si>
  <si>
    <t>Universidad de Piura</t>
  </si>
  <si>
    <t>Universidad de San Martín de Porres</t>
  </si>
  <si>
    <t>Universidad del Pacífico</t>
  </si>
  <si>
    <t>Universidad ESAN</t>
  </si>
  <si>
    <t>Universidad Femenina del Sagrado Corazón</t>
  </si>
  <si>
    <t>Universidad Jaime Bausate y Meza</t>
  </si>
  <si>
    <t>Universidad José Carlos Mariátegui</t>
  </si>
  <si>
    <t>Universidad La Salle</t>
  </si>
  <si>
    <t>Universidad Latinoamericana CIMA S.A.C.</t>
  </si>
  <si>
    <t>Universidad Le Cordon Bleu S.A.C.</t>
  </si>
  <si>
    <t>Universidad Marcelino Champagnat</t>
  </si>
  <si>
    <t>Universidad María Auxiliadora S.A.C.</t>
  </si>
  <si>
    <t>Universidad para el Desarrollo Andino</t>
  </si>
  <si>
    <t>Universidad Particular de Chiclayo</t>
  </si>
  <si>
    <t>Universidad Peruana Cayetano Heredia</t>
  </si>
  <si>
    <t>Universidad Peruana de Ciencias Aplicadas S.A.C.</t>
  </si>
  <si>
    <t>Universidad Peruana de Ciencias e Informática S.A.C.</t>
  </si>
  <si>
    <t>Universidad Peruana del Centro</t>
  </si>
  <si>
    <t>Universidad Peruana Los Andes</t>
  </si>
  <si>
    <t>Universidad Peruana Unión</t>
  </si>
  <si>
    <t>Universidad Privada Antenor Orrego</t>
  </si>
  <si>
    <t>Universidad Privada de Huancayo Franklin Roosevelt S.A.C.</t>
  </si>
  <si>
    <t>Universidad Privada de Pucallpa S.A.C.</t>
  </si>
  <si>
    <t>Universidad Privada de Tacna</t>
  </si>
  <si>
    <t>Universidad Privada del Norte S.A.C.</t>
  </si>
  <si>
    <t>Universidad Privada Norbert Wiener S.A.</t>
  </si>
  <si>
    <t>Universidad Privada Peruano Alemana S.A.C.</t>
  </si>
  <si>
    <t>Universidad Privada San Carlos S.A.C.</t>
  </si>
  <si>
    <t>Universidad Privada San Juan Bautista S.A.C.</t>
  </si>
  <si>
    <t>Universidad Privada Sergio Bernales S.A.</t>
  </si>
  <si>
    <t>Universidad Ricardo Palma</t>
  </si>
  <si>
    <t>Universidad San Andrés S.A.C.</t>
  </si>
  <si>
    <t>Universidad San Ignacio de Loyola S.R.L.</t>
  </si>
  <si>
    <t>Universidad San Pedro</t>
  </si>
  <si>
    <t>Universidad Señor de Sipán S.A.C.</t>
  </si>
  <si>
    <t>Universidad Tecnológica de los Andes</t>
  </si>
  <si>
    <t>Universidad Tecnológica del Perú S.A.C.</t>
  </si>
  <si>
    <t>5.38 PERÚ: MUJERES Y HOMBRES DOCENTES EN UNIVERSIDADES PÚBLICAS, SEGÚN CONDICIÓN LABORAL, 2022</t>
  </si>
  <si>
    <t>Contratado</t>
  </si>
  <si>
    <t>Extraordinario</t>
  </si>
  <si>
    <t>Ordinario</t>
  </si>
  <si>
    <r>
      <rPr>
        <b/>
        <sz val="8"/>
        <rFont val="Cambria"/>
        <family val="2"/>
        <scheme val="major"/>
      </rPr>
      <t xml:space="preserve">Docente ordinario: </t>
    </r>
    <r>
      <rPr>
        <sz val="8"/>
        <rFont val="Cambria"/>
        <family val="2"/>
        <scheme val="major"/>
      </rPr>
      <t>Es aquel que ingresa a la Universidad mediante concurso público de méritos y prueba de capacidad docente o por oposición, conforme a la ley y al Estatuto.</t>
    </r>
  </si>
  <si>
    <r>
      <rPr>
        <b/>
        <sz val="8"/>
        <rFont val="Cambria"/>
        <family val="2"/>
        <scheme val="major"/>
      </rPr>
      <t xml:space="preserve">Docentes Extraordinario: </t>
    </r>
    <r>
      <rPr>
        <sz val="8"/>
        <rFont val="Cambria"/>
        <family val="2"/>
        <scheme val="major"/>
      </rPr>
      <t>Es aquel profesional nombrado por la instancia universitaria correspondiente, para colaborar con la Docencia y la Investigación por un período de tiempo definido</t>
    </r>
  </si>
  <si>
    <r>
      <rPr>
        <b/>
        <sz val="8"/>
        <rFont val="Cambria"/>
        <family val="2"/>
        <scheme val="major"/>
      </rPr>
      <t>Docente contratado</t>
    </r>
    <r>
      <rPr>
        <sz val="8"/>
        <rFont val="Cambria"/>
        <family val="2"/>
        <scheme val="major"/>
      </rPr>
      <t>: Es que presta servicios a plazo determinado a la universidad, en los niveles y condiciones que fija el respectivo contrato.</t>
    </r>
  </si>
  <si>
    <t>5.39 PERÚ: MUJERES Y HOMBRES DOCENTES EN UNIVERSIDADES PRIVADAS, SEGÚN CONDICIÓN LABORAL, 2022</t>
  </si>
  <si>
    <t>5.40 PERÚ: POBLACIÓN DE 17 Y MÁS AÑOS DE EDAD QUE ESTUDIÓ O ESTUDIA EDUCACIÓN SUPERIOR UNIVERSITARIA, SEGÚN CARRERA PROFESIONAL, 2013 - 2023</t>
  </si>
  <si>
    <t>5.41 PERÚ: POBLACIÓN DE 17 Y MÁS AÑOS DE EDAD QUE ESTUDIÓ O ESTUDIA EDUCACIÓN SUPERIOR NO UNIVERSITARIA, SEGÚN CARRERA TÉCNICA, 2013 - 2023</t>
  </si>
  <si>
    <t>5.42 PERÚ: TASA DE ANALFABETISMO DE MUJERES Y HOMBRES DE 15 Y MÁS AÑOS DE EDAD, SEGÚN ÁMBITO GEOGRÁFICO, 2013 -2023</t>
  </si>
  <si>
    <t>5.43 PERÚ: TASA DE ALFABETIZACIÓN DE MUJERES Y HOMBRES DE 15 Y MÁS AÑOS DE EDAD, SEGÚN ÁMBITO GEOGRÁFICO, 2013 - 2023</t>
  </si>
  <si>
    <t>5.44 PERÚ: TASA DE ALFABETIZACIÓN DE LA POBLACIÓN DE 15 A 24 AÑOS DE EDAD, SEGÚN SEXO Y ÁMBITO GEOGRÁFICO, 2013 - 2023</t>
  </si>
  <si>
    <t>5.45 PERÚ: TASA DE ALFABETIZACIÓN DE MUJERES Y HOMBRES DE 15 Y MÁS AÑOS DE EDAD, SEGÚN CONDICIÓN SOCIOECONÓMICA Y ÁMBITO GEOGRÁFICO, 2013 - 2023</t>
  </si>
  <si>
    <t>5.46 PERÚ: TASA DE ALFABETIZACIÓN DE MUJERES Y HOMBRES DE 15 Y MÁS AÑOS DE EDAD, SEGÚN GRUPOS DE EDAD Y ÁREA DE RESIDENCIA, 2013 - 2023</t>
  </si>
  <si>
    <t>Educación física, especial y artística</t>
  </si>
  <si>
    <t>Antropología y arqueología</t>
  </si>
  <si>
    <t>Psicología</t>
  </si>
  <si>
    <t>Ciencias físicas y químicas</t>
  </si>
  <si>
    <t>Farmacia y Bioquímica</t>
  </si>
  <si>
    <t>5.37 PERÚ: MUJERES Y HOMBRES DOCENTES EN UNIVERSIDADES PRIVADAS, SEGÚN GRADO OBTENIDO,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</si>
</sst>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5">
    <numFmt numFmtId="43" formatCode="_-* #,##0.00_-;\-* #,##0.00_-;_-* &quot;-&quot;??_-;_-@_-"/>
    <numFmt numFmtId="164" formatCode="_ * #,##0.00_ ;_ * \-#,##0.00_ ;_ * &quot;-&quot;??_ ;_ @_ "/>
    <numFmt numFmtId="165" formatCode="0.0"/>
    <numFmt numFmtId="166" formatCode="General_)"/>
    <numFmt numFmtId="167" formatCode="\$#.00"/>
    <numFmt numFmtId="168" formatCode="_-[$€-2]* #,##0.00_-;\-[$€-2]* #,##0.00_-;_-[$€-2]* &quot;-&quot;??_-"/>
    <numFmt numFmtId="169" formatCode="#.00"/>
    <numFmt numFmtId="170" formatCode="_ #,##0.0__\ ;_ \-#,##0.0__\ ;_ \ &quot;-.-&quot;__\ ;_ @__"/>
    <numFmt numFmtId="171" formatCode="_ #,##0.0__\ ;_ \-#,##0.0__\ ;_ \ &quot;-.-&quot;__\ ;_ @\ __"/>
    <numFmt numFmtId="172" formatCode="_ * #,##0_ ;_ * \-#,##0_ ;_ * &quot;-&quot;_ ;_ @_ \l"/>
    <numFmt numFmtId="173" formatCode="%#.00"/>
    <numFmt numFmtId="174" formatCode="###0.0"/>
    <numFmt numFmtId="175" formatCode="#\ ##0.0"/>
    <numFmt numFmtId="176" formatCode="_([$€]\ * #,##0.00_);_([$€]\ * \(#,##0.00\);_([$€]\ * &quot;-&quot;??_);_(@_)"/>
    <numFmt numFmtId="177" formatCode="_ [$€]* #.##0.00_ ;_ [$€]* \-#.##0.00_ ;_ [$€]* &quot;-&quot;??_ ;_ @_ "/>
    <numFmt numFmtId="178" formatCode="_(* #,##0.00_);_(* \(#,##0.00\);_(* &quot;-&quot;??_);_(@_)"/>
    <numFmt numFmtId="179" formatCode="_(&quot;S/.&quot;\ * #,##0.00_);_(&quot;S/.&quot;\ * \(#,##0.00\);_(&quot;S/.&quot;\ * &quot;-&quot;??_);_(@_)"/>
    <numFmt numFmtId="180" formatCode="_(* #.##0.00_);_(* \(#.##0.00\);_(* &quot;-&quot;??_);_(@_)"/>
    <numFmt numFmtId="181" formatCode="#,##0.0"/>
    <numFmt numFmtId="182" formatCode="#\ ##0"/>
    <numFmt numFmtId="183" formatCode="###.0"/>
    <numFmt numFmtId="184" formatCode="##\ ###\ ###.0"/>
    <numFmt numFmtId="185" formatCode="###0"/>
    <numFmt numFmtId="186" formatCode="0.00000"/>
    <numFmt numFmtId="187" formatCode="_-* #,##0_-;\-* #,##0_-;_-* &quot;-&quot;??_-;_-@_-"/>
  </numFmts>
  <fonts count="15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sz val="8"/>
      <name val="Century Schoolbook"/>
      <family val="1"/>
    </font>
    <font>
      <b/>
      <sz val="8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2"/>
      <color indexed="8"/>
      <name val="Courier"/>
      <family val="3"/>
    </font>
    <font>
      <b/>
      <u/>
      <sz val="8"/>
      <name val="Tms Rmn"/>
    </font>
    <font>
      <sz val="8"/>
      <name val="Helv"/>
    </font>
    <font>
      <i/>
      <sz val="11"/>
      <color indexed="23"/>
      <name val="Calibri"/>
      <family val="2"/>
    </font>
    <font>
      <sz val="12"/>
      <color indexed="24"/>
      <name val="Arial"/>
      <family val="2"/>
    </font>
    <font>
      <sz val="11"/>
      <color indexed="17"/>
      <name val="Calibri"/>
      <family val="2"/>
    </font>
    <font>
      <b/>
      <sz val="12"/>
      <name val="Helv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Times New Roman"/>
      <family val="1"/>
    </font>
    <font>
      <b/>
      <i/>
      <sz val="8"/>
      <name val="Tms Rmn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6"/>
      <name val="Helv"/>
    </font>
    <font>
      <i/>
      <sz val="6"/>
      <name val="Helv"/>
    </font>
    <font>
      <b/>
      <i/>
      <sz val="8"/>
      <name val="Helv"/>
    </font>
    <font>
      <b/>
      <sz val="8"/>
      <name val="Tms Rmn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9"/>
      <name val="Cambria"/>
      <family val="1"/>
    </font>
    <font>
      <sz val="9"/>
      <name val="Cambria"/>
      <family val="1"/>
    </font>
    <font>
      <sz val="10"/>
      <name val="Cambria"/>
      <family val="1"/>
    </font>
    <font>
      <b/>
      <sz val="10"/>
      <name val="Cambria"/>
      <family val="1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Cambria"/>
      <family val="1"/>
    </font>
    <font>
      <sz val="8"/>
      <name val="Cambria"/>
      <family val="1"/>
    </font>
    <font>
      <sz val="10"/>
      <name val="Arial Narrow"/>
      <family val="2"/>
    </font>
    <font>
      <sz val="9"/>
      <name val="Arial Narrow"/>
      <family val="2"/>
    </font>
    <font>
      <sz val="7"/>
      <name val="Arial Narrow"/>
      <family val="2"/>
    </font>
    <font>
      <sz val="12"/>
      <name val="Cambria"/>
      <family val="1"/>
    </font>
    <font>
      <sz val="9"/>
      <color indexed="8"/>
      <name val="Cambria"/>
      <family val="1"/>
    </font>
    <font>
      <b/>
      <sz val="8"/>
      <name val="Century Schoolbook"/>
      <family val="1"/>
    </font>
    <font>
      <b/>
      <sz val="9"/>
      <name val="Arial Narrow"/>
      <family val="2"/>
    </font>
    <font>
      <sz val="9"/>
      <name val="Arial"/>
      <family val="2"/>
    </font>
    <font>
      <sz val="11"/>
      <name val="Century Schoolbook"/>
      <family val="1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  <font>
      <sz val="9"/>
      <name val="Cambria"/>
      <family val="1"/>
      <scheme val="major"/>
    </font>
    <font>
      <b/>
      <sz val="9"/>
      <name val="Cambria"/>
      <family val="1"/>
      <scheme val="major"/>
    </font>
    <font>
      <sz val="8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9"/>
      <color indexed="8"/>
      <name val="Cambria"/>
      <family val="1"/>
      <scheme val="major"/>
    </font>
    <font>
      <b/>
      <sz val="8"/>
      <name val="Cambria"/>
      <family val="1"/>
      <scheme val="maj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7"/>
      <name val="Cambria"/>
      <family val="1"/>
      <scheme val="major"/>
    </font>
    <font>
      <sz val="9"/>
      <color theme="1"/>
      <name val="Cambria"/>
      <family val="1"/>
      <scheme val="major"/>
    </font>
    <font>
      <sz val="11"/>
      <name val="Cambria"/>
      <family val="1"/>
      <scheme val="major"/>
    </font>
    <font>
      <sz val="8"/>
      <color theme="1"/>
      <name val="Cambria"/>
      <family val="1"/>
      <scheme val="major"/>
    </font>
    <font>
      <sz val="7"/>
      <name val="Cambria"/>
      <family val="1"/>
      <scheme val="major"/>
    </font>
    <font>
      <b/>
      <sz val="10"/>
      <color rgb="FF002060"/>
      <name val="Cambria"/>
      <family val="1"/>
      <scheme val="major"/>
    </font>
    <font>
      <sz val="10"/>
      <color rgb="FFFF0000"/>
      <name val="Cambria"/>
      <family val="1"/>
      <scheme val="major"/>
    </font>
    <font>
      <sz val="10"/>
      <color theme="9" tint="-0.249977111117893"/>
      <name val="Cambria"/>
      <family val="1"/>
      <scheme val="major"/>
    </font>
    <font>
      <sz val="8"/>
      <color theme="9" tint="-0.249977111117893"/>
      <name val="Cambria"/>
      <family val="1"/>
      <scheme val="major"/>
    </font>
    <font>
      <b/>
      <sz val="12"/>
      <name val="Cambria"/>
      <family val="1"/>
      <scheme val="major"/>
    </font>
    <font>
      <b/>
      <sz val="9"/>
      <color theme="1"/>
      <name val="Cambria"/>
      <family val="1"/>
      <scheme val="major"/>
    </font>
    <font>
      <sz val="9"/>
      <color rgb="FF0000FF"/>
      <name val="Cambria"/>
      <family val="1"/>
      <scheme val="major"/>
    </font>
    <font>
      <sz val="9"/>
      <color theme="9" tint="-0.249977111117893"/>
      <name val="Cambria"/>
      <family val="1"/>
      <scheme val="major"/>
    </font>
    <font>
      <b/>
      <sz val="9"/>
      <color rgb="FF002060"/>
      <name val="Cambria"/>
      <family val="1"/>
      <scheme val="major"/>
    </font>
    <font>
      <sz val="12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color theme="4" tint="-0.249977111117893"/>
      <name val="Cambria"/>
      <family val="1"/>
      <scheme val="major"/>
    </font>
    <font>
      <sz val="10"/>
      <color theme="4" tint="-0.249977111117893"/>
      <name val="Cambria"/>
      <family val="1"/>
      <scheme val="major"/>
    </font>
    <font>
      <b/>
      <sz val="9"/>
      <color theme="4" tint="-0.249977111117893"/>
      <name val="Cambria"/>
      <family val="1"/>
      <scheme val="major"/>
    </font>
    <font>
      <b/>
      <sz val="10"/>
      <color rgb="FF002060"/>
      <name val="Cambria"/>
      <family val="1"/>
    </font>
    <font>
      <b/>
      <sz val="9"/>
      <color rgb="FF002060"/>
      <name val="Cambria"/>
      <family val="1"/>
    </font>
    <font>
      <sz val="14"/>
      <color rgb="FFFF0000"/>
      <name val="Arial"/>
      <family val="2"/>
    </font>
    <font>
      <b/>
      <sz val="12"/>
      <color rgb="FF002060"/>
      <name val="Cambria"/>
      <family val="1"/>
      <scheme val="major"/>
    </font>
    <font>
      <b/>
      <sz val="18"/>
      <color rgb="FF002060"/>
      <name val="Cambria"/>
      <family val="1"/>
      <scheme val="major"/>
    </font>
    <font>
      <sz val="8"/>
      <color rgb="FF002060"/>
      <name val="Cambria"/>
      <family val="1"/>
      <scheme val="major"/>
    </font>
    <font>
      <sz val="12"/>
      <color rgb="FF002060"/>
      <name val="Cambria"/>
      <family val="1"/>
      <scheme val="major"/>
    </font>
    <font>
      <b/>
      <sz val="17"/>
      <color rgb="FF002060"/>
      <name val="Cambria"/>
      <family val="1"/>
      <scheme val="major"/>
    </font>
    <font>
      <sz val="11"/>
      <color rgb="FF002060"/>
      <name val="Cambria"/>
      <family val="1"/>
      <scheme val="major"/>
    </font>
    <font>
      <sz val="8"/>
      <color rgb="FF002060"/>
      <name val="Century Schoolbook"/>
      <family val="1"/>
    </font>
    <font>
      <sz val="8"/>
      <color rgb="FF002060"/>
      <name val="Arial Narrow"/>
      <family val="2"/>
    </font>
    <font>
      <sz val="10"/>
      <color indexed="8"/>
      <name val="Cambria"/>
      <family val="1"/>
      <scheme val="major"/>
    </font>
    <font>
      <b/>
      <sz val="11"/>
      <color rgb="FF002060"/>
      <name val="Cambria"/>
      <family val="1"/>
      <scheme val="major"/>
    </font>
    <font>
      <b/>
      <sz val="8"/>
      <color theme="1"/>
      <name val="Cambria"/>
      <family val="1"/>
      <scheme val="major"/>
    </font>
    <font>
      <sz val="10"/>
      <color rgb="FF002060"/>
      <name val="Arial"/>
      <family val="2"/>
    </font>
    <font>
      <sz val="10"/>
      <color rgb="FF002060"/>
      <name val="Arial Narrow"/>
      <family val="2"/>
    </font>
    <font>
      <b/>
      <sz val="17"/>
      <color rgb="FF002060"/>
      <name val="Cambria"/>
      <family val="1"/>
    </font>
    <font>
      <sz val="11"/>
      <color rgb="FF002060"/>
      <name val="Cambria"/>
      <family val="1"/>
    </font>
    <font>
      <b/>
      <sz val="36"/>
      <color rgb="FF002060"/>
      <name val="Cambria"/>
      <family val="1"/>
      <scheme val="major"/>
    </font>
    <font>
      <b/>
      <sz val="18"/>
      <color rgb="FF002060"/>
      <name val="Britannic Bold"/>
      <family val="2"/>
    </font>
    <font>
      <b/>
      <sz val="10"/>
      <name val="Arial Narrow"/>
      <family val="2"/>
    </font>
    <font>
      <b/>
      <sz val="16"/>
      <color rgb="FF002060"/>
      <name val="Cambria"/>
      <family val="1"/>
      <scheme val="major"/>
    </font>
    <font>
      <b/>
      <sz val="16"/>
      <color rgb="FF002060"/>
      <name val="Arial Black"/>
      <family val="2"/>
    </font>
    <font>
      <sz val="9"/>
      <color rgb="FFFF0000"/>
      <name val="Cambria"/>
      <family val="1"/>
    </font>
    <font>
      <sz val="9"/>
      <color rgb="FFFF0000"/>
      <name val="Cambria"/>
      <family val="1"/>
      <scheme val="major"/>
    </font>
    <font>
      <sz val="9"/>
      <color theme="1" tint="0.14999847407452621"/>
      <name val="Cambria"/>
      <family val="1"/>
      <scheme val="major"/>
    </font>
    <font>
      <sz val="8"/>
      <color theme="1"/>
      <name val="Century Schoolbook"/>
      <family val="1"/>
    </font>
    <font>
      <sz val="10"/>
      <name val="Arial"/>
      <family val="2"/>
    </font>
    <font>
      <b/>
      <sz val="9"/>
      <name val="Arial"/>
      <family val="2"/>
    </font>
    <font>
      <sz val="11"/>
      <color rgb="FF0000FF"/>
      <name val="Century schoolbook"/>
      <family val="1"/>
    </font>
    <font>
      <b/>
      <sz val="12"/>
      <name val="Arial Narrow"/>
      <family val="2"/>
    </font>
    <font>
      <sz val="12"/>
      <name val="Arial Narrow"/>
      <family val="2"/>
    </font>
    <font>
      <sz val="11"/>
      <color rgb="FFFF00FF"/>
      <name val="Century Schoolbook"/>
      <family val="1"/>
    </font>
    <font>
      <sz val="10"/>
      <color theme="1"/>
      <name val="Cambria"/>
      <family val="1"/>
    </font>
    <font>
      <sz val="10"/>
      <color rgb="FFFF0000"/>
      <name val="Cambria"/>
      <family val="1"/>
    </font>
    <font>
      <sz val="9"/>
      <color rgb="FFFF33CC"/>
      <name val="Cambria"/>
      <family val="1"/>
    </font>
    <font>
      <sz val="9"/>
      <color theme="1"/>
      <name val="Cambria"/>
      <family val="1"/>
    </font>
    <font>
      <b/>
      <sz val="10"/>
      <color theme="1"/>
      <name val="Cambria"/>
      <family val="1"/>
    </font>
    <font>
      <sz val="9"/>
      <color rgb="FFFF33CC"/>
      <name val="Cambria"/>
      <family val="1"/>
      <scheme val="major"/>
    </font>
    <font>
      <sz val="11"/>
      <name val="Calibri"/>
      <family val="2"/>
      <scheme val="minor"/>
    </font>
    <font>
      <sz val="8"/>
      <color rgb="FFFF33CC"/>
      <name val="Arial Narrow"/>
      <family val="2"/>
    </font>
    <font>
      <sz val="8"/>
      <name val="Century"/>
      <family val="1"/>
    </font>
    <font>
      <sz val="9"/>
      <color rgb="FF0000FF"/>
      <name val="Cambria"/>
      <family val="1"/>
    </font>
    <font>
      <sz val="9"/>
      <color rgb="FF002060"/>
      <name val="Cambria"/>
      <family val="1"/>
    </font>
    <font>
      <sz val="8"/>
      <name val="Arial"/>
      <family val="2"/>
    </font>
    <font>
      <b/>
      <sz val="8"/>
      <name val="Arial"/>
      <family val="2"/>
    </font>
    <font>
      <sz val="8"/>
      <name val="Cambria"/>
      <family val="2"/>
      <scheme val="major"/>
    </font>
    <font>
      <b/>
      <sz val="8"/>
      <name val="Cambria"/>
      <family val="2"/>
      <scheme val="maj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125">
        <f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/>
      <right/>
      <top/>
      <bottom style="medium">
        <color theme="9" tint="-0.249977111117893"/>
      </bottom>
      <diagonal/>
    </border>
    <border>
      <left/>
      <right/>
      <top style="medium">
        <color theme="9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548235"/>
      </left>
      <right style="medium">
        <color rgb="FF548235"/>
      </right>
      <top style="medium">
        <color rgb="FF548235"/>
      </top>
      <bottom style="medium">
        <color rgb="FF548235"/>
      </bottom>
      <diagonal/>
    </border>
    <border>
      <left/>
      <right/>
      <top/>
      <bottom style="medium">
        <color rgb="FF548235"/>
      </bottom>
      <diagonal/>
    </border>
    <border>
      <left/>
      <right style="medium">
        <color rgb="FF548235"/>
      </right>
      <top/>
      <bottom/>
      <diagonal/>
    </border>
    <border>
      <left/>
      <right/>
      <top style="medium">
        <color rgb="FF548235"/>
      </top>
      <bottom/>
      <diagonal/>
    </border>
    <border>
      <left/>
      <right/>
      <top/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6" tint="-0.24994659260841701"/>
      </bottom>
      <diagonal/>
    </border>
  </borders>
  <cellStyleXfs count="3900">
    <xf numFmtId="0" fontId="0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9" fillId="0" borderId="0"/>
    <xf numFmtId="0" fontId="30" fillId="21" borderId="2" applyNumberFormat="0" applyAlignment="0" applyProtection="0"/>
    <xf numFmtId="0" fontId="30" fillId="21" borderId="2" applyNumberFormat="0" applyAlignment="0" applyProtection="0"/>
    <xf numFmtId="0" fontId="44" fillId="0" borderId="3" applyNumberFormat="0" applyFill="0" applyAlignment="0" applyProtection="0"/>
    <xf numFmtId="0" fontId="44" fillId="0" borderId="3" applyNumberFormat="0" applyFill="0" applyAlignment="0" applyProtection="0"/>
    <xf numFmtId="0" fontId="30" fillId="21" borderId="2" applyNumberFormat="0" applyAlignment="0" applyProtection="0"/>
    <xf numFmtId="4" fontId="31" fillId="0" borderId="0">
      <protection locked="0"/>
    </xf>
    <xf numFmtId="4" fontId="31" fillId="0" borderId="0">
      <protection locked="0"/>
    </xf>
    <xf numFmtId="4" fontId="31" fillId="0" borderId="0">
      <protection locked="0"/>
    </xf>
    <xf numFmtId="166" fontId="32" fillId="0" borderId="0"/>
    <xf numFmtId="166" fontId="33" fillId="0" borderId="0"/>
    <xf numFmtId="167" fontId="31" fillId="0" borderId="0">
      <protection locked="0"/>
    </xf>
    <xf numFmtId="167" fontId="31" fillId="0" borderId="0">
      <protection locked="0"/>
    </xf>
    <xf numFmtId="167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21" fillId="0" borderId="0"/>
    <xf numFmtId="0" fontId="21" fillId="0" borderId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5" fontId="21" fillId="0" borderId="4" applyFill="0" applyBorder="0" applyProtection="0">
      <alignment horizontal="center" wrapText="1" shrinkToFit="1"/>
    </xf>
    <xf numFmtId="19" fontId="21" fillId="0" borderId="4" applyFill="0" applyBorder="0" applyProtection="0">
      <alignment horizontal="center" wrapText="1" shrinkToFit="1"/>
    </xf>
    <xf numFmtId="17" fontId="21" fillId="0" borderId="4" applyFill="0" applyBorder="0" applyProtection="0">
      <alignment horizontal="center" wrapText="1" shrinkToFit="1"/>
    </xf>
    <xf numFmtId="15" fontId="21" fillId="0" borderId="4" applyFill="0" applyBorder="0" applyProtection="0">
      <alignment horizontal="center" wrapText="1" shrinkToFit="1"/>
    </xf>
    <xf numFmtId="2" fontId="35" fillId="0" borderId="0" applyFill="0" applyBorder="0" applyAlignment="0" applyProtection="0"/>
    <xf numFmtId="2" fontId="35" fillId="0" borderId="0" applyFill="0" applyBorder="0" applyAlignment="0" applyProtection="0"/>
    <xf numFmtId="2" fontId="35" fillId="0" borderId="0" applyFill="0" applyBorder="0" applyAlignment="0" applyProtection="0"/>
    <xf numFmtId="169" fontId="31" fillId="0" borderId="0">
      <protection locked="0"/>
    </xf>
    <xf numFmtId="1" fontId="21" fillId="0" borderId="0" applyFont="0" applyFill="0" applyBorder="0" applyAlignment="0" applyProtection="0">
      <protection locked="0"/>
    </xf>
    <xf numFmtId="1" fontId="21" fillId="0" borderId="0" applyFont="0" applyFill="0" applyBorder="0" applyAlignment="0" applyProtection="0">
      <protection locked="0"/>
    </xf>
    <xf numFmtId="1" fontId="21" fillId="0" borderId="0" applyFont="0" applyFill="0" applyBorder="0" applyAlignment="0" applyProtection="0">
      <protection locked="0"/>
    </xf>
    <xf numFmtId="0" fontId="36" fillId="4" borderId="0" applyNumberFormat="0" applyBorder="0" applyAlignment="0" applyProtection="0"/>
    <xf numFmtId="0" fontId="37" fillId="0" borderId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43" fillId="7" borderId="1" applyNumberFormat="0" applyAlignment="0" applyProtection="0"/>
    <xf numFmtId="0" fontId="44" fillId="0" borderId="3" applyNumberFormat="0" applyFill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0" fontId="45" fillId="0" borderId="0" applyFont="0" applyFill="0" applyBorder="0" applyAlignment="0" applyProtection="0"/>
    <xf numFmtId="171" fontId="45" fillId="0" borderId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6" fillId="0" borderId="0"/>
    <xf numFmtId="0" fontId="76" fillId="0" borderId="0"/>
    <xf numFmtId="0" fontId="21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5" fillId="0" borderId="0"/>
    <xf numFmtId="0" fontId="7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 applyNumberFormat="0" applyFill="0" applyBorder="0" applyAlignment="0" applyProtection="0"/>
    <xf numFmtId="0" fontId="76" fillId="0" borderId="0"/>
    <xf numFmtId="0" fontId="21" fillId="0" borderId="0"/>
    <xf numFmtId="0" fontId="7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6" fillId="0" borderId="0"/>
    <xf numFmtId="0" fontId="21" fillId="0" borderId="0" applyNumberForma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5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6" fillId="0" borderId="0"/>
    <xf numFmtId="0" fontId="76" fillId="0" borderId="0"/>
    <xf numFmtId="0" fontId="7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5" fillId="0" borderId="0"/>
    <xf numFmtId="0" fontId="21" fillId="0" borderId="0"/>
    <xf numFmtId="0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1" fillId="0" borderId="0"/>
    <xf numFmtId="166" fontId="46" fillId="0" borderId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0" fontId="48" fillId="20" borderId="9" applyNumberFormat="0" applyAlignment="0" applyProtection="0"/>
    <xf numFmtId="4" fontId="49" fillId="0" borderId="10" applyBorder="0"/>
    <xf numFmtId="3" fontId="49" fillId="0" borderId="10" applyBorder="0"/>
    <xf numFmtId="0" fontId="50" fillId="0" borderId="10" applyBorder="0">
      <alignment horizontal="center"/>
    </xf>
    <xf numFmtId="0" fontId="50" fillId="0" borderId="0"/>
    <xf numFmtId="0" fontId="51" fillId="0" borderId="10" applyBorder="0"/>
    <xf numFmtId="173" fontId="31" fillId="0" borderId="0">
      <protection locked="0"/>
    </xf>
    <xf numFmtId="173" fontId="31" fillId="0" borderId="0">
      <protection locked="0"/>
    </xf>
    <xf numFmtId="173" fontId="31" fillId="0" borderId="0">
      <protection locked="0"/>
    </xf>
    <xf numFmtId="9" fontId="21" fillId="0" borderId="0" applyFont="0" applyFill="0" applyBorder="0" applyAlignment="0" applyProtection="0"/>
    <xf numFmtId="9" fontId="76" fillId="0" borderId="0" applyFont="0" applyFill="0" applyBorder="0" applyAlignment="0" applyProtection="0"/>
    <xf numFmtId="166" fontId="52" fillId="24" borderId="0"/>
    <xf numFmtId="0" fontId="48" fillId="20" borderId="9" applyNumberFormat="0" applyAlignment="0" applyProtection="0"/>
    <xf numFmtId="0" fontId="48" fillId="20" borderId="9" applyNumberFormat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66" fontId="52" fillId="0" borderId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7" fillId="0" borderId="11" applyNumberFormat="0" applyFill="0" applyAlignment="0" applyProtection="0"/>
    <xf numFmtId="0" fontId="54" fillId="0" borderId="0" applyNumberFormat="0" applyFill="0" applyBorder="0" applyAlignment="0" applyProtection="0"/>
    <xf numFmtId="0" fontId="7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4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134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13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4" fillId="0" borderId="0"/>
    <xf numFmtId="0" fontId="134" fillId="0" borderId="0"/>
    <xf numFmtId="0" fontId="134" fillId="0" borderId="0"/>
    <xf numFmtId="0" fontId="134" fillId="0" borderId="0"/>
    <xf numFmtId="0" fontId="134" fillId="0" borderId="0"/>
    <xf numFmtId="0" fontId="134" fillId="0" borderId="0"/>
    <xf numFmtId="0" fontId="12" fillId="0" borderId="0"/>
    <xf numFmtId="0" fontId="12" fillId="0" borderId="0"/>
    <xf numFmtId="164" fontId="134" fillId="0" borderId="0" applyFont="0" applyFill="0" applyBorder="0" applyAlignment="0" applyProtection="0"/>
    <xf numFmtId="164" fontId="134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34" fillId="0" borderId="0" applyFont="0" applyFill="0" applyBorder="0" applyAlignment="0" applyProtection="0"/>
    <xf numFmtId="168" fontId="134" fillId="0" borderId="0" applyFont="0" applyFill="0" applyBorder="0" applyAlignment="0" applyProtection="0"/>
    <xf numFmtId="0" fontId="12" fillId="0" borderId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12" fillId="0" borderId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12" fillId="0" borderId="0"/>
    <xf numFmtId="0" fontId="12" fillId="0" borderId="0"/>
    <xf numFmtId="0" fontId="134" fillId="23" borderId="8" applyNumberFormat="0" applyFont="0" applyAlignment="0" applyProtection="0"/>
    <xf numFmtId="0" fontId="134" fillId="23" borderId="8" applyNumberFormat="0" applyFont="0" applyAlignment="0" applyProtection="0"/>
    <xf numFmtId="0" fontId="134" fillId="23" borderId="8" applyNumberFormat="0" applyFont="0" applyAlignment="0" applyProtection="0"/>
    <xf numFmtId="0" fontId="21" fillId="23" borderId="8" applyNumberFormat="0" applyFont="0" applyAlignment="0" applyProtection="0"/>
    <xf numFmtId="0" fontId="134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134" fillId="23" borderId="8" applyNumberFormat="0" applyFont="0" applyAlignment="0" applyProtection="0"/>
    <xf numFmtId="0" fontId="21" fillId="23" borderId="8" applyNumberFormat="0" applyFont="0" applyAlignment="0" applyProtection="0"/>
    <xf numFmtId="0" fontId="134" fillId="23" borderId="8" applyNumberFormat="0" applyFont="0" applyAlignment="0" applyProtection="0"/>
    <xf numFmtId="0" fontId="21" fillId="23" borderId="8" applyNumberFormat="0" applyFont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12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53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53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53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53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2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0" borderId="0"/>
    <xf numFmtId="0" fontId="53" fillId="0" borderId="0" applyNumberFormat="0" applyFill="0" applyBorder="0" applyAlignment="0" applyProtection="0"/>
    <xf numFmtId="0" fontId="21" fillId="0" borderId="0"/>
    <xf numFmtId="0" fontId="53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53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53" fillId="0" borderId="0" applyNumberFormat="0" applyFill="0" applyBorder="0" applyAlignment="0" applyProtection="0"/>
    <xf numFmtId="0" fontId="21" fillId="0" borderId="0"/>
    <xf numFmtId="0" fontId="21" fillId="0" borderId="0"/>
    <xf numFmtId="0" fontId="53" fillId="0" borderId="0" applyNumberFormat="0" applyFill="0" applyBorder="0" applyAlignment="0" applyProtection="0"/>
    <xf numFmtId="0" fontId="21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0" borderId="0"/>
    <xf numFmtId="0" fontId="21" fillId="0" borderId="0"/>
    <xf numFmtId="0" fontId="53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2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" fillId="0" borderId="0"/>
    <xf numFmtId="0" fontId="2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4" fillId="0" borderId="0"/>
    <xf numFmtId="43" fontId="21" fillId="0" borderId="0" applyFont="0" applyFill="0" applyBorder="0" applyAlignment="0" applyProtection="0"/>
    <xf numFmtId="0" fontId="2" fillId="0" borderId="0"/>
    <xf numFmtId="0" fontId="1" fillId="0" borderId="0"/>
  </cellStyleXfs>
  <cellXfs count="961">
    <xf numFmtId="0" fontId="0" fillId="0" borderId="0" xfId="0"/>
    <xf numFmtId="0" fontId="24" fillId="0" borderId="0" xfId="1919" applyFont="1"/>
    <xf numFmtId="0" fontId="22" fillId="0" borderId="0" xfId="1919" applyFont="1"/>
    <xf numFmtId="0" fontId="24" fillId="0" borderId="0" xfId="1919" applyFont="1" applyAlignment="1">
      <alignment horizontal="center"/>
    </xf>
    <xf numFmtId="0" fontId="22" fillId="0" borderId="0" xfId="1923" applyFont="1"/>
    <xf numFmtId="0" fontId="24" fillId="0" borderId="0" xfId="1923" applyFont="1" applyAlignment="1">
      <alignment horizontal="center"/>
    </xf>
    <xf numFmtId="0" fontId="23" fillId="0" borderId="0" xfId="1919" applyFont="1"/>
    <xf numFmtId="0" fontId="60" fillId="0" borderId="0" xfId="1919" applyFont="1"/>
    <xf numFmtId="0" fontId="59" fillId="0" borderId="0" xfId="1919" applyFont="1"/>
    <xf numFmtId="0" fontId="76" fillId="0" borderId="0" xfId="1874"/>
    <xf numFmtId="0" fontId="77" fillId="0" borderId="0" xfId="1874" applyFont="1"/>
    <xf numFmtId="0" fontId="76" fillId="0" borderId="0" xfId="1799"/>
    <xf numFmtId="0" fontId="21" fillId="25" borderId="0" xfId="1612" applyFill="1" applyAlignment="1">
      <alignment vertical="center"/>
    </xf>
    <xf numFmtId="0" fontId="63" fillId="25" borderId="0" xfId="1612" applyFont="1" applyFill="1" applyAlignment="1">
      <alignment horizontal="center" vertical="center"/>
    </xf>
    <xf numFmtId="0" fontId="78" fillId="25" borderId="0" xfId="1612" applyFont="1" applyFill="1" applyAlignment="1">
      <alignment horizontal="center" vertical="center"/>
    </xf>
    <xf numFmtId="0" fontId="60" fillId="0" borderId="0" xfId="1612" applyFont="1" applyAlignment="1">
      <alignment horizontal="center" vertical="center"/>
    </xf>
    <xf numFmtId="0" fontId="60" fillId="25" borderId="0" xfId="1612" applyFont="1" applyFill="1" applyAlignment="1">
      <alignment vertical="center"/>
    </xf>
    <xf numFmtId="0" fontId="63" fillId="0" borderId="0" xfId="1612" applyFont="1" applyAlignment="1">
      <alignment horizontal="center" vertical="center"/>
    </xf>
    <xf numFmtId="49" fontId="58" fillId="25" borderId="0" xfId="1612" applyNumberFormat="1" applyFont="1" applyFill="1" applyAlignment="1">
      <alignment horizontal="left" vertical="center"/>
    </xf>
    <xf numFmtId="0" fontId="58" fillId="0" borderId="0" xfId="1919" applyFont="1" applyAlignment="1">
      <alignment vertical="center"/>
    </xf>
    <xf numFmtId="0" fontId="67" fillId="0" borderId="0" xfId="1622" applyFont="1"/>
    <xf numFmtId="0" fontId="69" fillId="0" borderId="0" xfId="1622" applyFont="1" applyAlignment="1">
      <alignment vertical="center" wrapText="1"/>
    </xf>
    <xf numFmtId="0" fontId="67" fillId="0" borderId="0" xfId="1622" applyFont="1" applyAlignment="1">
      <alignment vertical="center"/>
    </xf>
    <xf numFmtId="0" fontId="79" fillId="0" borderId="0" xfId="1921" applyFont="1" applyAlignment="1">
      <alignment horizontal="left" indent="1"/>
    </xf>
    <xf numFmtId="175" fontId="22" fillId="0" borderId="0" xfId="1622" applyNumberFormat="1" applyFont="1" applyAlignment="1">
      <alignment horizontal="center" vertical="center"/>
    </xf>
    <xf numFmtId="0" fontId="60" fillId="0" borderId="0" xfId="1919" applyFont="1" applyAlignment="1">
      <alignment vertical="center"/>
    </xf>
    <xf numFmtId="165" fontId="58" fillId="0" borderId="0" xfId="1932" applyNumberFormat="1" applyFont="1" applyFill="1" applyBorder="1" applyAlignment="1">
      <alignment horizontal="center"/>
    </xf>
    <xf numFmtId="0" fontId="59" fillId="0" borderId="0" xfId="1919" applyFont="1" applyAlignment="1">
      <alignment vertical="center"/>
    </xf>
    <xf numFmtId="165" fontId="59" fillId="0" borderId="0" xfId="1931" applyNumberFormat="1" applyFont="1" applyFill="1" applyBorder="1" applyAlignment="1">
      <alignment horizontal="center"/>
    </xf>
    <xf numFmtId="165" fontId="59" fillId="0" borderId="0" xfId="1919" quotePrefix="1" applyNumberFormat="1" applyFont="1" applyAlignment="1">
      <alignment horizontal="center"/>
    </xf>
    <xf numFmtId="165" fontId="58" fillId="0" borderId="0" xfId="1931" applyNumberFormat="1" applyFont="1" applyFill="1" applyBorder="1" applyAlignment="1">
      <alignment horizontal="center"/>
    </xf>
    <xf numFmtId="165" fontId="59" fillId="0" borderId="0" xfId="1919" applyNumberFormat="1" applyFont="1" applyAlignment="1">
      <alignment horizontal="center"/>
    </xf>
    <xf numFmtId="0" fontId="81" fillId="0" borderId="0" xfId="1919" applyFont="1"/>
    <xf numFmtId="0" fontId="82" fillId="0" borderId="0" xfId="1919" applyFont="1" applyAlignment="1">
      <alignment vertical="center"/>
    </xf>
    <xf numFmtId="0" fontId="79" fillId="0" borderId="0" xfId="1919" applyFont="1"/>
    <xf numFmtId="0" fontId="83" fillId="0" borderId="0" xfId="1919" applyFont="1" applyAlignment="1">
      <alignment vertical="center"/>
    </xf>
    <xf numFmtId="0" fontId="82" fillId="26" borderId="0" xfId="1919" applyFont="1" applyFill="1" applyAlignment="1">
      <alignment horizontal="center" vertical="center"/>
    </xf>
    <xf numFmtId="0" fontId="82" fillId="0" borderId="0" xfId="1919" applyFont="1"/>
    <xf numFmtId="165" fontId="79" fillId="0" borderId="0" xfId="1926" applyNumberFormat="1" applyFont="1" applyFill="1" applyBorder="1" applyAlignment="1">
      <alignment horizontal="center" vertical="center"/>
    </xf>
    <xf numFmtId="0" fontId="58" fillId="0" borderId="0" xfId="1923" applyFont="1" applyAlignment="1">
      <alignment vertical="center"/>
    </xf>
    <xf numFmtId="0" fontId="81" fillId="0" borderId="0" xfId="1923" applyFont="1"/>
    <xf numFmtId="0" fontId="80" fillId="0" borderId="0" xfId="1923" applyFont="1"/>
    <xf numFmtId="0" fontId="79" fillId="0" borderId="0" xfId="1923" applyFont="1"/>
    <xf numFmtId="0" fontId="61" fillId="0" borderId="0" xfId="1919" applyFont="1" applyAlignment="1">
      <alignment vertical="center"/>
    </xf>
    <xf numFmtId="0" fontId="86" fillId="0" borderId="0" xfId="1874" applyFont="1"/>
    <xf numFmtId="0" fontId="85" fillId="26" borderId="0" xfId="1919" applyFont="1" applyFill="1" applyAlignment="1">
      <alignment vertical="center"/>
    </xf>
    <xf numFmtId="0" fontId="82" fillId="26" borderId="0" xfId="1919" applyFont="1" applyFill="1" applyAlignment="1">
      <alignment horizontal="center"/>
    </xf>
    <xf numFmtId="0" fontId="79" fillId="26" borderId="0" xfId="1919" applyFont="1" applyFill="1" applyAlignment="1">
      <alignment horizontal="center"/>
    </xf>
    <xf numFmtId="0" fontId="79" fillId="26" borderId="0" xfId="1846" applyFont="1" applyFill="1"/>
    <xf numFmtId="0" fontId="79" fillId="26" borderId="0" xfId="1919" applyFont="1" applyFill="1"/>
    <xf numFmtId="165" fontId="79" fillId="26" borderId="0" xfId="1919" applyNumberFormat="1" applyFont="1" applyFill="1" applyAlignment="1">
      <alignment horizontal="center"/>
    </xf>
    <xf numFmtId="165" fontId="79" fillId="26" borderId="0" xfId="1927" applyNumberFormat="1" applyFont="1" applyFill="1" applyBorder="1" applyAlignment="1">
      <alignment horizontal="center"/>
    </xf>
    <xf numFmtId="0" fontId="82" fillId="25" borderId="0" xfId="1612" applyFont="1" applyFill="1" applyAlignment="1">
      <alignment vertical="center"/>
    </xf>
    <xf numFmtId="0" fontId="86" fillId="25" borderId="0" xfId="1612" applyFont="1" applyFill="1" applyAlignment="1">
      <alignment horizontal="center" vertical="center"/>
    </xf>
    <xf numFmtId="0" fontId="90" fillId="25" borderId="0" xfId="1612" applyFont="1" applyFill="1" applyAlignment="1">
      <alignment horizontal="center" vertical="center"/>
    </xf>
    <xf numFmtId="165" fontId="80" fillId="26" borderId="0" xfId="1919" applyNumberFormat="1" applyFont="1" applyFill="1" applyAlignment="1">
      <alignment horizontal="center"/>
    </xf>
    <xf numFmtId="165" fontId="80" fillId="26" borderId="0" xfId="1927" applyNumberFormat="1" applyFont="1" applyFill="1" applyBorder="1" applyAlignment="1">
      <alignment horizontal="center"/>
    </xf>
    <xf numFmtId="0" fontId="81" fillId="25" borderId="0" xfId="1612" applyFont="1" applyFill="1" applyAlignment="1">
      <alignment vertical="center"/>
    </xf>
    <xf numFmtId="0" fontId="82" fillId="0" borderId="0" xfId="1923" applyFont="1" applyAlignment="1">
      <alignment vertical="center"/>
    </xf>
    <xf numFmtId="0" fontId="22" fillId="0" borderId="0" xfId="1924" applyFont="1"/>
    <xf numFmtId="0" fontId="24" fillId="0" borderId="0" xfId="1924" applyFont="1" applyAlignment="1">
      <alignment horizontal="center"/>
    </xf>
    <xf numFmtId="0" fontId="93" fillId="0" borderId="0" xfId="1862" applyFont="1" applyAlignment="1">
      <alignment horizontal="center" vertical="center" wrapText="1"/>
    </xf>
    <xf numFmtId="0" fontId="24" fillId="0" borderId="0" xfId="1924" applyFont="1"/>
    <xf numFmtId="0" fontId="60" fillId="0" borderId="0" xfId="1923" applyFont="1" applyAlignment="1">
      <alignment vertical="center"/>
    </xf>
    <xf numFmtId="0" fontId="23" fillId="0" borderId="0" xfId="1924" applyFont="1" applyAlignment="1">
      <alignment vertical="center"/>
    </xf>
    <xf numFmtId="0" fontId="59" fillId="0" borderId="0" xfId="1924" applyFont="1"/>
    <xf numFmtId="0" fontId="58" fillId="0" borderId="0" xfId="1924" applyFont="1"/>
    <xf numFmtId="0" fontId="82" fillId="0" borderId="0" xfId="1924" applyFont="1"/>
    <xf numFmtId="0" fontId="83" fillId="0" borderId="0" xfId="1924" applyFont="1" applyAlignment="1">
      <alignment horizontal="center" vertical="center" wrapText="1"/>
    </xf>
    <xf numFmtId="181" fontId="94" fillId="0" borderId="0" xfId="1881" applyNumberFormat="1" applyFont="1" applyFill="1" applyBorder="1" applyAlignment="1">
      <alignment horizontal="center" vertical="center" wrapText="1"/>
    </xf>
    <xf numFmtId="0" fontId="81" fillId="0" borderId="0" xfId="1924" applyFont="1"/>
    <xf numFmtId="0" fontId="95" fillId="0" borderId="0" xfId="1923" applyFont="1" applyAlignment="1">
      <alignment horizontal="left" vertical="center"/>
    </xf>
    <xf numFmtId="165" fontId="82" fillId="0" borderId="0" xfId="1932" applyNumberFormat="1" applyFont="1" applyFill="1" applyBorder="1" applyAlignment="1">
      <alignment horizontal="center"/>
    </xf>
    <xf numFmtId="165" fontId="82" fillId="0" borderId="0" xfId="1919" applyNumberFormat="1" applyFont="1" applyAlignment="1">
      <alignment horizontal="center"/>
    </xf>
    <xf numFmtId="165" fontId="83" fillId="0" borderId="0" xfId="1919" applyNumberFormat="1" applyFont="1" applyAlignment="1">
      <alignment horizontal="center" vertical="center"/>
    </xf>
    <xf numFmtId="0" fontId="83" fillId="0" borderId="0" xfId="1923" applyFont="1" applyAlignment="1">
      <alignment vertical="center"/>
    </xf>
    <xf numFmtId="0" fontId="79" fillId="0" borderId="0" xfId="1919" applyFont="1" applyAlignment="1">
      <alignment horizontal="left" indent="5"/>
    </xf>
    <xf numFmtId="0" fontId="22" fillId="26" borderId="0" xfId="1919" applyFont="1" applyFill="1"/>
    <xf numFmtId="0" fontId="0" fillId="0" borderId="0" xfId="0" applyFill="1"/>
    <xf numFmtId="0" fontId="81" fillId="26" borderId="0" xfId="1919" applyFont="1" applyFill="1"/>
    <xf numFmtId="0" fontId="82" fillId="0" borderId="0" xfId="0" applyFont="1" applyBorder="1"/>
    <xf numFmtId="0" fontId="24" fillId="0" borderId="0" xfId="1923" applyFont="1"/>
    <xf numFmtId="0" fontId="21" fillId="0" borderId="0" xfId="1610"/>
    <xf numFmtId="0" fontId="81" fillId="26" borderId="0" xfId="1919" applyFont="1" applyFill="1" applyAlignment="1">
      <alignment horizontal="center"/>
    </xf>
    <xf numFmtId="0" fontId="82" fillId="26" borderId="0" xfId="1610" applyFont="1" applyFill="1"/>
    <xf numFmtId="0" fontId="82" fillId="0" borderId="0" xfId="1610" applyFont="1"/>
    <xf numFmtId="0" fontId="85" fillId="26" borderId="0" xfId="1919" applyFont="1" applyFill="1" applyAlignment="1">
      <alignment horizontal="left"/>
    </xf>
    <xf numFmtId="165" fontId="81" fillId="0" borderId="0" xfId="1920" applyNumberFormat="1" applyFont="1" applyAlignment="1">
      <alignment horizontal="right"/>
    </xf>
    <xf numFmtId="165" fontId="23" fillId="0" borderId="0" xfId="1920" applyNumberFormat="1" applyFont="1" applyAlignment="1">
      <alignment horizontal="right"/>
    </xf>
    <xf numFmtId="0" fontId="21" fillId="0" borderId="0" xfId="1470"/>
    <xf numFmtId="0" fontId="82" fillId="0" borderId="0" xfId="1470" applyFont="1"/>
    <xf numFmtId="0" fontId="82" fillId="26" borderId="0" xfId="1919" applyFont="1" applyFill="1"/>
    <xf numFmtId="0" fontId="96" fillId="26" borderId="0" xfId="1919" applyFont="1" applyFill="1" applyAlignment="1">
      <alignment horizontal="center"/>
    </xf>
    <xf numFmtId="0" fontId="80" fillId="26" borderId="0" xfId="1919" applyFont="1" applyFill="1"/>
    <xf numFmtId="0" fontId="88" fillId="26" borderId="0" xfId="1919" applyFont="1" applyFill="1"/>
    <xf numFmtId="0" fontId="21" fillId="0" borderId="0" xfId="1487"/>
    <xf numFmtId="0" fontId="82" fillId="0" borderId="0" xfId="1487" applyFont="1" applyAlignment="1">
      <alignment vertical="center"/>
    </xf>
    <xf numFmtId="0" fontId="88" fillId="0" borderId="0" xfId="1487" applyFont="1" applyAlignment="1">
      <alignment horizontal="justify" vertical="center" wrapText="1"/>
    </xf>
    <xf numFmtId="0" fontId="82" fillId="0" borderId="0" xfId="1487" applyFont="1"/>
    <xf numFmtId="165" fontId="81" fillId="26" borderId="0" xfId="1934" applyNumberFormat="1" applyFont="1" applyFill="1"/>
    <xf numFmtId="165" fontId="58" fillId="0" borderId="0" xfId="1932" applyNumberFormat="1" applyFont="1" applyFill="1" applyBorder="1" applyAlignment="1">
      <alignment horizontal="right" vertical="center"/>
    </xf>
    <xf numFmtId="0" fontId="59" fillId="0" borderId="0" xfId="1910" applyFont="1" applyAlignment="1">
      <alignment horizontal="left" vertical="center" wrapText="1" indent="1"/>
    </xf>
    <xf numFmtId="0" fontId="65" fillId="0" borderId="0" xfId="1919" applyFont="1" applyAlignment="1">
      <alignment vertical="center"/>
    </xf>
    <xf numFmtId="165" fontId="58" fillId="0" borderId="0" xfId="1932" applyNumberFormat="1" applyFont="1" applyFill="1" applyBorder="1" applyAlignment="1">
      <alignment horizontal="right"/>
    </xf>
    <xf numFmtId="0" fontId="90" fillId="26" borderId="0" xfId="1919" applyFont="1" applyFill="1"/>
    <xf numFmtId="0" fontId="83" fillId="26" borderId="0" xfId="1919" applyFont="1" applyFill="1" applyAlignment="1">
      <alignment vertical="center"/>
    </xf>
    <xf numFmtId="0" fontId="80" fillId="26" borderId="0" xfId="1919" applyFont="1" applyFill="1" applyAlignment="1">
      <alignment vertical="center"/>
    </xf>
    <xf numFmtId="0" fontId="24" fillId="26" borderId="0" xfId="1919" applyFont="1" applyFill="1"/>
    <xf numFmtId="165" fontId="80" fillId="26" borderId="0" xfId="1919" applyNumberFormat="1" applyFont="1" applyFill="1" applyAlignment="1">
      <alignment horizontal="center" vertical="center"/>
    </xf>
    <xf numFmtId="165" fontId="79" fillId="26" borderId="0" xfId="1919" applyNumberFormat="1" applyFont="1" applyFill="1" applyAlignment="1">
      <alignment horizontal="center" vertical="center"/>
    </xf>
    <xf numFmtId="0" fontId="82" fillId="26" borderId="0" xfId="1919" applyFont="1" applyFill="1" applyAlignment="1">
      <alignment vertical="center"/>
    </xf>
    <xf numFmtId="0" fontId="82" fillId="26" borderId="0" xfId="1919" applyFont="1" applyFill="1" applyAlignment="1">
      <alignment horizontal="left" vertical="center"/>
    </xf>
    <xf numFmtId="0" fontId="79" fillId="26" borderId="0" xfId="1919" applyFont="1" applyFill="1" applyAlignment="1">
      <alignment vertical="center"/>
    </xf>
    <xf numFmtId="0" fontId="85" fillId="26" borderId="0" xfId="1919" applyFont="1" applyFill="1"/>
    <xf numFmtId="0" fontId="24" fillId="26" borderId="0" xfId="1923" applyFont="1" applyFill="1"/>
    <xf numFmtId="0" fontId="93" fillId="26" borderId="0" xfId="1862" applyFont="1" applyFill="1" applyAlignment="1">
      <alignment horizontal="center" vertical="center" wrapText="1"/>
    </xf>
    <xf numFmtId="0" fontId="80" fillId="26" borderId="0" xfId="1923" applyFont="1" applyFill="1" applyAlignment="1">
      <alignment vertical="center"/>
    </xf>
    <xf numFmtId="0" fontId="83" fillId="26" borderId="0" xfId="1923" applyFont="1" applyFill="1" applyAlignment="1">
      <alignment vertical="center"/>
    </xf>
    <xf numFmtId="0" fontId="22" fillId="26" borderId="0" xfId="1923" applyFont="1" applyFill="1"/>
    <xf numFmtId="0" fontId="82" fillId="26" borderId="0" xfId="1923" applyFont="1" applyFill="1" applyAlignment="1">
      <alignment vertical="center"/>
    </xf>
    <xf numFmtId="0" fontId="82" fillId="26" borderId="0" xfId="1923" applyFont="1" applyFill="1" applyAlignment="1">
      <alignment horizontal="left" vertical="center"/>
    </xf>
    <xf numFmtId="0" fontId="81" fillId="26" borderId="0" xfId="1923" applyFont="1" applyFill="1"/>
    <xf numFmtId="0" fontId="102" fillId="26" borderId="0" xfId="1919" applyFont="1" applyFill="1" applyAlignment="1">
      <alignment horizontal="center" vertical="center"/>
    </xf>
    <xf numFmtId="0" fontId="22" fillId="26" borderId="0" xfId="1924" applyFont="1" applyFill="1"/>
    <xf numFmtId="0" fontId="82" fillId="26" borderId="0" xfId="1924" applyFont="1" applyFill="1"/>
    <xf numFmtId="0" fontId="83" fillId="26" borderId="0" xfId="1924" applyFont="1" applyFill="1" applyAlignment="1">
      <alignment horizontal="center" vertical="center" wrapText="1"/>
    </xf>
    <xf numFmtId="181" fontId="79" fillId="26" borderId="0" xfId="1907" applyNumberFormat="1" applyFont="1" applyFill="1" applyBorder="1" applyAlignment="1">
      <alignment horizontal="center" vertical="center" wrapText="1"/>
    </xf>
    <xf numFmtId="0" fontId="79" fillId="26" borderId="0" xfId="1910" applyFont="1" applyFill="1" applyAlignment="1">
      <alignment horizontal="left" vertical="center" wrapText="1" indent="1"/>
    </xf>
    <xf numFmtId="0" fontId="97" fillId="26" borderId="0" xfId="1919" applyFont="1" applyFill="1" applyAlignment="1">
      <alignment horizontal="center" vertical="center"/>
    </xf>
    <xf numFmtId="0" fontId="81" fillId="26" borderId="0" xfId="1919" applyFont="1" applyFill="1" applyAlignment="1">
      <alignment vertical="center"/>
    </xf>
    <xf numFmtId="0" fontId="79" fillId="26" borderId="0" xfId="1910" applyFont="1" applyFill="1" applyAlignment="1">
      <alignment horizontal="left" vertical="center" wrapText="1" indent="2"/>
    </xf>
    <xf numFmtId="0" fontId="21" fillId="26" borderId="0" xfId="1470" applyFill="1"/>
    <xf numFmtId="0" fontId="82" fillId="26" borderId="0" xfId="1470" applyFont="1" applyFill="1"/>
    <xf numFmtId="0" fontId="103" fillId="26" borderId="0" xfId="1919" applyFont="1" applyFill="1" applyAlignment="1">
      <alignment horizontal="center"/>
    </xf>
    <xf numFmtId="0" fontId="91" fillId="26" borderId="0" xfId="1919" applyFont="1" applyFill="1" applyAlignment="1">
      <alignment horizontal="center"/>
    </xf>
    <xf numFmtId="0" fontId="21" fillId="26" borderId="0" xfId="1610" applyFill="1"/>
    <xf numFmtId="0" fontId="80" fillId="26" borderId="0" xfId="1919" applyFont="1" applyFill="1" applyAlignment="1">
      <alignment horizontal="left" vertical="center"/>
    </xf>
    <xf numFmtId="165" fontId="80" fillId="26" borderId="0" xfId="1932" applyNumberFormat="1" applyFont="1" applyFill="1" applyBorder="1" applyAlignment="1">
      <alignment horizontal="center" vertical="center"/>
    </xf>
    <xf numFmtId="165" fontId="79" fillId="26" borderId="0" xfId="1932" applyNumberFormat="1" applyFont="1" applyFill="1" applyBorder="1" applyAlignment="1">
      <alignment horizontal="center" vertical="center"/>
    </xf>
    <xf numFmtId="0" fontId="79" fillId="26" borderId="0" xfId="1910" applyFont="1" applyFill="1" applyAlignment="1">
      <alignment horizontal="left" vertical="center" wrapText="1"/>
    </xf>
    <xf numFmtId="0" fontId="97" fillId="26" borderId="0" xfId="1919" applyFont="1" applyFill="1" applyAlignment="1">
      <alignment horizontal="center"/>
    </xf>
    <xf numFmtId="0" fontId="88" fillId="26" borderId="0" xfId="1919" applyFont="1" applyFill="1" applyAlignment="1">
      <alignment wrapText="1"/>
    </xf>
    <xf numFmtId="0" fontId="92" fillId="26" borderId="0" xfId="1919" applyFont="1" applyFill="1" applyAlignment="1">
      <alignment horizontal="left" indent="5"/>
    </xf>
    <xf numFmtId="0" fontId="24" fillId="26" borderId="0" xfId="1919" applyFont="1" applyFill="1" applyAlignment="1">
      <alignment horizontal="center"/>
    </xf>
    <xf numFmtId="0" fontId="82" fillId="26" borderId="0" xfId="1923" applyFont="1" applyFill="1"/>
    <xf numFmtId="0" fontId="79" fillId="26" borderId="0" xfId="1923" applyFont="1" applyFill="1"/>
    <xf numFmtId="0" fontId="79" fillId="26" borderId="0" xfId="1919" applyFont="1" applyFill="1" applyAlignment="1">
      <alignment horizontal="center" vertical="center"/>
    </xf>
    <xf numFmtId="0" fontId="68" fillId="0" borderId="0" xfId="1923" applyFont="1"/>
    <xf numFmtId="0" fontId="73" fillId="26" borderId="0" xfId="1923" applyFont="1" applyFill="1"/>
    <xf numFmtId="0" fontId="73" fillId="0" borderId="0" xfId="1923" applyFont="1"/>
    <xf numFmtId="0" fontId="68" fillId="26" borderId="0" xfId="1923" applyFont="1" applyFill="1"/>
    <xf numFmtId="0" fontId="79" fillId="26" borderId="0" xfId="1923" applyFont="1" applyFill="1" applyAlignment="1">
      <alignment vertical="center"/>
    </xf>
    <xf numFmtId="0" fontId="79" fillId="26" borderId="0" xfId="1923" applyFont="1" applyFill="1" applyAlignment="1">
      <alignment horizontal="left" vertical="center"/>
    </xf>
    <xf numFmtId="0" fontId="83" fillId="26" borderId="0" xfId="1919" applyFont="1" applyFill="1" applyAlignment="1">
      <alignment horizontal="left" vertical="center"/>
    </xf>
    <xf numFmtId="0" fontId="22" fillId="0" borderId="0" xfId="1919" applyFont="1" applyAlignment="1">
      <alignment vertical="center"/>
    </xf>
    <xf numFmtId="0" fontId="104" fillId="26" borderId="0" xfId="0" applyFont="1" applyFill="1" applyBorder="1" applyAlignment="1">
      <alignment horizontal="center" vertical="center" wrapText="1"/>
    </xf>
    <xf numFmtId="0" fontId="105" fillId="26" borderId="0" xfId="1919" applyFont="1" applyFill="1"/>
    <xf numFmtId="0" fontId="106" fillId="26" borderId="0" xfId="0" applyFont="1" applyFill="1" applyBorder="1" applyAlignment="1">
      <alignment horizontal="center" vertical="center" wrapText="1"/>
    </xf>
    <xf numFmtId="0" fontId="86" fillId="26" borderId="0" xfId="1874" applyFont="1" applyFill="1"/>
    <xf numFmtId="0" fontId="79" fillId="26" borderId="0" xfId="1920" applyFont="1" applyFill="1" applyAlignment="1">
      <alignment horizontal="center"/>
    </xf>
    <xf numFmtId="0" fontId="89" fillId="26" borderId="0" xfId="1874" applyFont="1" applyFill="1"/>
    <xf numFmtId="0" fontId="23" fillId="26" borderId="0" xfId="1919" applyFont="1" applyFill="1"/>
    <xf numFmtId="0" fontId="76" fillId="26" borderId="0" xfId="1874" applyFill="1"/>
    <xf numFmtId="0" fontId="60" fillId="26" borderId="0" xfId="1919" applyFont="1" applyFill="1" applyAlignment="1">
      <alignment horizontal="center"/>
    </xf>
    <xf numFmtId="0" fontId="61" fillId="26" borderId="0" xfId="1919" applyFont="1" applyFill="1" applyAlignment="1">
      <alignment vertical="center"/>
    </xf>
    <xf numFmtId="0" fontId="60" fillId="26" borderId="0" xfId="1919" applyFont="1" applyFill="1" applyAlignment="1">
      <alignment vertical="center"/>
    </xf>
    <xf numFmtId="0" fontId="83" fillId="26" borderId="0" xfId="1487" applyFont="1" applyFill="1" applyAlignment="1">
      <alignment horizontal="center" vertical="center" wrapText="1"/>
    </xf>
    <xf numFmtId="0" fontId="82" fillId="26" borderId="0" xfId="1487" applyFont="1" applyFill="1"/>
    <xf numFmtId="0" fontId="21" fillId="26" borderId="0" xfId="1487" applyFill="1"/>
    <xf numFmtId="0" fontId="83" fillId="26" borderId="0" xfId="1487" applyFont="1" applyFill="1" applyAlignment="1">
      <alignment vertical="center"/>
    </xf>
    <xf numFmtId="0" fontId="82" fillId="26" borderId="0" xfId="1487" applyFont="1" applyFill="1" applyAlignment="1">
      <alignment vertical="center"/>
    </xf>
    <xf numFmtId="0" fontId="79" fillId="26" borderId="0" xfId="1487" applyFont="1" applyFill="1" applyAlignment="1">
      <alignment vertical="center"/>
    </xf>
    <xf numFmtId="0" fontId="80" fillId="26" borderId="0" xfId="1487" applyFont="1" applyFill="1" applyAlignment="1">
      <alignment horizontal="right" vertical="center" wrapText="1"/>
    </xf>
    <xf numFmtId="0" fontId="79" fillId="26" borderId="0" xfId="1910" applyFont="1" applyFill="1" applyAlignment="1">
      <alignment horizontal="left" wrapText="1"/>
    </xf>
    <xf numFmtId="0" fontId="93" fillId="26" borderId="0" xfId="1855" applyFont="1" applyFill="1" applyAlignment="1">
      <alignment horizontal="center" vertical="center" wrapText="1"/>
    </xf>
    <xf numFmtId="0" fontId="86" fillId="26" borderId="0" xfId="1799" applyFont="1" applyFill="1"/>
    <xf numFmtId="0" fontId="90" fillId="26" borderId="0" xfId="1919" applyFont="1" applyFill="1" applyAlignment="1">
      <alignment horizontal="center"/>
    </xf>
    <xf numFmtId="0" fontId="67" fillId="26" borderId="0" xfId="1622" applyFont="1" applyFill="1"/>
    <xf numFmtId="0" fontId="67" fillId="26" borderId="0" xfId="1622" applyFont="1" applyFill="1" applyAlignment="1">
      <alignment vertical="center"/>
    </xf>
    <xf numFmtId="0" fontId="82" fillId="26" borderId="0" xfId="1612" applyFont="1" applyFill="1" applyAlignment="1">
      <alignment vertical="center"/>
    </xf>
    <xf numFmtId="0" fontId="21" fillId="26" borderId="0" xfId="1612" applyFill="1" applyAlignment="1">
      <alignment vertical="center"/>
    </xf>
    <xf numFmtId="0" fontId="83" fillId="26" borderId="0" xfId="1612" applyFont="1" applyFill="1" applyAlignment="1">
      <alignment vertical="center"/>
    </xf>
    <xf numFmtId="0" fontId="80" fillId="26" borderId="0" xfId="1612" applyFont="1" applyFill="1" applyAlignment="1">
      <alignment vertical="center"/>
    </xf>
    <xf numFmtId="0" fontId="79" fillId="26" borderId="0" xfId="1612" applyFont="1" applyFill="1" applyAlignment="1">
      <alignment vertical="center"/>
    </xf>
    <xf numFmtId="0" fontId="79" fillId="26" borderId="0" xfId="1612" applyFont="1" applyFill="1" applyAlignment="1">
      <alignment horizontal="center" vertical="center"/>
    </xf>
    <xf numFmtId="1" fontId="79" fillId="26" borderId="0" xfId="1612" applyNumberFormat="1" applyFont="1" applyFill="1" applyAlignment="1">
      <alignment horizontal="center" vertical="center"/>
    </xf>
    <xf numFmtId="0" fontId="86" fillId="26" borderId="0" xfId="1612" applyFont="1" applyFill="1" applyAlignment="1">
      <alignment horizontal="center" vertical="center"/>
    </xf>
    <xf numFmtId="0" fontId="79" fillId="26" borderId="0" xfId="1612" applyFont="1" applyFill="1" applyAlignment="1">
      <alignment horizontal="left" vertical="center" indent="1"/>
    </xf>
    <xf numFmtId="0" fontId="81" fillId="26" borderId="0" xfId="1612" applyFont="1" applyFill="1" applyAlignment="1">
      <alignment vertical="center"/>
    </xf>
    <xf numFmtId="0" fontId="62" fillId="26" borderId="0" xfId="1612" applyFont="1" applyFill="1" applyAlignment="1">
      <alignment vertical="center"/>
    </xf>
    <xf numFmtId="0" fontId="79" fillId="26" borderId="0" xfId="1910" applyFont="1" applyFill="1" applyAlignment="1">
      <alignment vertical="center" wrapText="1"/>
    </xf>
    <xf numFmtId="1" fontId="80" fillId="26" borderId="0" xfId="1612" applyNumberFormat="1" applyFont="1" applyFill="1" applyAlignment="1">
      <alignment horizontal="center" vertical="center"/>
    </xf>
    <xf numFmtId="0" fontId="85" fillId="26" borderId="0" xfId="1612" applyFont="1" applyFill="1" applyAlignment="1">
      <alignment vertical="center"/>
    </xf>
    <xf numFmtId="0" fontId="79" fillId="26" borderId="0" xfId="1612" applyFont="1" applyFill="1" applyAlignment="1">
      <alignment horizontal="left" vertical="center"/>
    </xf>
    <xf numFmtId="0" fontId="58" fillId="26" borderId="0" xfId="1612" applyFont="1" applyFill="1" applyAlignment="1">
      <alignment vertical="center"/>
    </xf>
    <xf numFmtId="0" fontId="59" fillId="26" borderId="0" xfId="1612" applyFont="1" applyFill="1" applyAlignment="1">
      <alignment horizontal="center" vertical="center"/>
    </xf>
    <xf numFmtId="0" fontId="65" fillId="26" borderId="0" xfId="1612" applyFont="1" applyFill="1" applyAlignment="1">
      <alignment horizontal="left" vertical="center"/>
    </xf>
    <xf numFmtId="0" fontId="60" fillId="26" borderId="0" xfId="1612" applyFont="1" applyFill="1" applyAlignment="1">
      <alignment horizontal="center" vertical="center"/>
    </xf>
    <xf numFmtId="0" fontId="107" fillId="26" borderId="0" xfId="1855" applyFont="1" applyFill="1" applyAlignment="1">
      <alignment horizontal="center" vertical="center" wrapText="1"/>
    </xf>
    <xf numFmtId="0" fontId="97" fillId="0" borderId="0" xfId="1919" applyFont="1" applyAlignment="1">
      <alignment horizontal="center" vertical="center"/>
    </xf>
    <xf numFmtId="0" fontId="102" fillId="0" borderId="0" xfId="1919" applyFont="1" applyAlignment="1">
      <alignment horizontal="center" vertical="center"/>
    </xf>
    <xf numFmtId="0" fontId="90" fillId="0" borderId="0" xfId="1919" applyFont="1" applyAlignment="1">
      <alignment horizontal="center" vertical="center"/>
    </xf>
    <xf numFmtId="0" fontId="0" fillId="26" borderId="0" xfId="0" applyFill="1"/>
    <xf numFmtId="165" fontId="59" fillId="0" borderId="0" xfId="1910" applyNumberFormat="1" applyFont="1" applyAlignment="1">
      <alignment horizontal="center" vertical="center" wrapText="1"/>
    </xf>
    <xf numFmtId="165" fontId="58" fillId="0" borderId="0" xfId="1923" applyNumberFormat="1" applyFont="1" applyAlignment="1">
      <alignment horizontal="center" vertical="center"/>
    </xf>
    <xf numFmtId="165" fontId="58" fillId="0" borderId="0" xfId="1919" applyNumberFormat="1" applyFont="1" applyAlignment="1">
      <alignment horizontal="center" vertical="center"/>
    </xf>
    <xf numFmtId="165" fontId="59" fillId="0" borderId="0" xfId="1919" applyNumberFormat="1" applyFont="1" applyAlignment="1">
      <alignment horizontal="center" vertical="center"/>
    </xf>
    <xf numFmtId="0" fontId="58" fillId="0" borderId="0" xfId="1919" applyFont="1" applyAlignment="1">
      <alignment horizontal="center" vertical="center"/>
    </xf>
    <xf numFmtId="0" fontId="59" fillId="0" borderId="0" xfId="1924" applyFont="1" applyAlignment="1">
      <alignment horizontal="center" vertical="center"/>
    </xf>
    <xf numFmtId="165" fontId="58" fillId="0" borderId="0" xfId="1931" applyNumberFormat="1" applyFont="1" applyBorder="1" applyAlignment="1">
      <alignment horizontal="center" vertical="center"/>
    </xf>
    <xf numFmtId="165" fontId="58" fillId="0" borderId="0" xfId="1924" applyNumberFormat="1" applyFont="1" applyAlignment="1">
      <alignment horizontal="center" vertical="center"/>
    </xf>
    <xf numFmtId="165" fontId="58" fillId="0" borderId="0" xfId="1931" applyNumberFormat="1" applyFont="1" applyFill="1" applyBorder="1" applyAlignment="1">
      <alignment horizontal="center" vertical="center"/>
    </xf>
    <xf numFmtId="165" fontId="59" fillId="0" borderId="0" xfId="1931" applyNumberFormat="1" applyFont="1" applyFill="1" applyBorder="1" applyAlignment="1">
      <alignment horizontal="center" vertical="center"/>
    </xf>
    <xf numFmtId="165" fontId="59" fillId="0" borderId="0" xfId="1919" quotePrefix="1" applyNumberFormat="1" applyFont="1" applyAlignment="1">
      <alignment horizontal="center" vertical="center"/>
    </xf>
    <xf numFmtId="165" fontId="59" fillId="0" borderId="0" xfId="1923" applyNumberFormat="1" applyFont="1" applyAlignment="1">
      <alignment horizontal="center" vertical="center"/>
    </xf>
    <xf numFmtId="165" fontId="59" fillId="0" borderId="0" xfId="1932" applyNumberFormat="1" applyFont="1" applyFill="1" applyBorder="1" applyAlignment="1">
      <alignment horizontal="center" vertical="center"/>
    </xf>
    <xf numFmtId="0" fontId="80" fillId="0" borderId="0" xfId="1923" applyFont="1" applyAlignment="1">
      <alignment vertical="center"/>
    </xf>
    <xf numFmtId="0" fontId="108" fillId="0" borderId="0" xfId="1862" applyFont="1" applyAlignment="1">
      <alignment horizontal="center" vertical="center" wrapText="1"/>
    </xf>
    <xf numFmtId="165" fontId="59" fillId="0" borderId="0" xfId="1881" applyNumberFormat="1" applyFont="1" applyFill="1" applyBorder="1" applyAlignment="1">
      <alignment horizontal="center" vertical="center"/>
    </xf>
    <xf numFmtId="181" fontId="79" fillId="0" borderId="0" xfId="1881" applyNumberFormat="1" applyFont="1" applyFill="1" applyBorder="1" applyAlignment="1">
      <alignment horizontal="center" vertical="center" wrapText="1"/>
    </xf>
    <xf numFmtId="0" fontId="80" fillId="0" borderId="0" xfId="1919" applyFont="1" applyAlignment="1">
      <alignment vertical="center"/>
    </xf>
    <xf numFmtId="0" fontId="101" fillId="0" borderId="0" xfId="1862" applyFont="1" applyAlignment="1">
      <alignment horizontal="center" vertical="center" wrapText="1"/>
    </xf>
    <xf numFmtId="0" fontId="84" fillId="0" borderId="0" xfId="1910" applyFont="1" applyAlignment="1">
      <alignment horizontal="left" vertical="center" wrapText="1" indent="1"/>
    </xf>
    <xf numFmtId="165" fontId="80" fillId="0" borderId="0" xfId="1919" applyNumberFormat="1" applyFont="1" applyAlignment="1">
      <alignment horizontal="center" vertical="center"/>
    </xf>
    <xf numFmtId="165" fontId="80" fillId="0" borderId="0" xfId="0" applyNumberFormat="1" applyFont="1" applyFill="1" applyBorder="1" applyAlignment="1">
      <alignment horizontal="center" vertical="center"/>
    </xf>
    <xf numFmtId="165" fontId="79" fillId="0" borderId="0" xfId="1919" applyNumberFormat="1" applyFont="1" applyAlignment="1">
      <alignment horizontal="center" vertical="center"/>
    </xf>
    <xf numFmtId="165" fontId="79" fillId="0" borderId="0" xfId="1908" applyNumberFormat="1" applyFont="1" applyFill="1" applyBorder="1" applyAlignment="1">
      <alignment horizontal="center" vertical="center"/>
    </xf>
    <xf numFmtId="165" fontId="79" fillId="0" borderId="0" xfId="1919" applyNumberFormat="1" applyFont="1" applyAlignment="1">
      <alignment horizontal="center" vertical="center" wrapText="1"/>
    </xf>
    <xf numFmtId="181" fontId="79" fillId="0" borderId="0" xfId="1907" applyNumberFormat="1" applyFont="1" applyFill="1" applyBorder="1" applyAlignment="1">
      <alignment horizontal="center" vertical="center" wrapText="1"/>
    </xf>
    <xf numFmtId="181" fontId="80" fillId="0" borderId="0" xfId="1907" applyNumberFormat="1" applyFont="1" applyFill="1" applyBorder="1" applyAlignment="1">
      <alignment horizontal="center" vertical="center" wrapText="1"/>
    </xf>
    <xf numFmtId="0" fontId="103" fillId="0" borderId="0" xfId="1919" applyFont="1"/>
    <xf numFmtId="165" fontId="80" fillId="26" borderId="0" xfId="0" applyNumberFormat="1" applyFont="1" applyFill="1" applyBorder="1" applyAlignment="1">
      <alignment horizontal="center" vertical="center" wrapText="1"/>
    </xf>
    <xf numFmtId="165" fontId="80" fillId="26" borderId="0" xfId="1487" applyNumberFormat="1" applyFont="1" applyFill="1" applyAlignment="1">
      <alignment horizontal="center" vertical="center"/>
    </xf>
    <xf numFmtId="0" fontId="80" fillId="26" borderId="0" xfId="1487" applyFont="1" applyFill="1" applyAlignment="1">
      <alignment horizontal="center" vertical="center" wrapText="1"/>
    </xf>
    <xf numFmtId="165" fontId="79" fillId="26" borderId="0" xfId="0" applyNumberFormat="1" applyFont="1" applyFill="1" applyBorder="1" applyAlignment="1">
      <alignment horizontal="center" vertical="center" wrapText="1"/>
    </xf>
    <xf numFmtId="165" fontId="79" fillId="26" borderId="0" xfId="1487" applyNumberFormat="1" applyFont="1" applyFill="1" applyAlignment="1">
      <alignment horizontal="center" vertical="center"/>
    </xf>
    <xf numFmtId="0" fontId="93" fillId="0" borderId="0" xfId="1863" applyFont="1" applyAlignment="1">
      <alignment horizontal="center" vertical="center" wrapText="1"/>
    </xf>
    <xf numFmtId="0" fontId="83" fillId="0" borderId="0" xfId="1863" applyFont="1" applyAlignment="1">
      <alignment horizontal="center" vertical="center" wrapText="1"/>
    </xf>
    <xf numFmtId="165" fontId="62" fillId="0" borderId="0" xfId="1919" applyNumberFormat="1" applyFont="1" applyAlignment="1">
      <alignment vertical="center"/>
    </xf>
    <xf numFmtId="165" fontId="62" fillId="0" borderId="0" xfId="1919" applyNumberFormat="1" applyFont="1" applyAlignment="1">
      <alignment horizontal="center" vertical="center"/>
    </xf>
    <xf numFmtId="165" fontId="62" fillId="0" borderId="0" xfId="0" applyNumberFormat="1" applyFont="1" applyFill="1" applyBorder="1" applyAlignment="1">
      <alignment horizontal="center" vertical="center"/>
    </xf>
    <xf numFmtId="165" fontId="83" fillId="0" borderId="0" xfId="1931" applyNumberFormat="1" applyFont="1" applyFill="1" applyBorder="1" applyAlignment="1">
      <alignment horizontal="center" vertical="center"/>
    </xf>
    <xf numFmtId="165" fontId="83" fillId="0" borderId="0" xfId="1923" applyNumberFormat="1" applyFont="1" applyAlignment="1">
      <alignment horizontal="center" vertical="center"/>
    </xf>
    <xf numFmtId="165" fontId="21" fillId="0" borderId="0" xfId="1919" applyNumberFormat="1" applyAlignment="1">
      <alignment vertical="center"/>
    </xf>
    <xf numFmtId="165" fontId="21" fillId="0" borderId="0" xfId="1919" applyNumberFormat="1" applyAlignment="1">
      <alignment horizontal="center" vertical="center"/>
    </xf>
    <xf numFmtId="165" fontId="21" fillId="0" borderId="0" xfId="0" applyNumberFormat="1" applyFont="1" applyFill="1" applyBorder="1" applyAlignment="1">
      <alignment horizontal="center" vertical="center"/>
    </xf>
    <xf numFmtId="165" fontId="82" fillId="0" borderId="0" xfId="1931" applyNumberFormat="1" applyFont="1" applyFill="1" applyBorder="1" applyAlignment="1">
      <alignment horizontal="center" vertical="center"/>
    </xf>
    <xf numFmtId="165" fontId="82" fillId="0" borderId="0" xfId="1923" applyNumberFormat="1" applyFont="1" applyAlignment="1">
      <alignment horizontal="center" vertical="center"/>
    </xf>
    <xf numFmtId="0" fontId="80" fillId="0" borderId="0" xfId="1919" applyFont="1"/>
    <xf numFmtId="0" fontId="69" fillId="0" borderId="0" xfId="1919" applyFont="1" applyAlignment="1">
      <alignment horizontal="left" indent="5"/>
    </xf>
    <xf numFmtId="0" fontId="83" fillId="0" borderId="0" xfId="1919" applyFont="1" applyAlignment="1">
      <alignment vertical="top"/>
    </xf>
    <xf numFmtId="0" fontId="109" fillId="0" borderId="0" xfId="1924" applyFont="1"/>
    <xf numFmtId="0" fontId="83" fillId="0" borderId="0" xfId="1919" applyFont="1" applyAlignment="1">
      <alignment horizontal="center" vertical="center"/>
    </xf>
    <xf numFmtId="165" fontId="61" fillId="0" borderId="0" xfId="1932" applyNumberFormat="1" applyFont="1" applyFill="1" applyBorder="1" applyAlignment="1">
      <alignment horizontal="right"/>
    </xf>
    <xf numFmtId="0" fontId="81" fillId="26" borderId="0" xfId="1923" applyFont="1" applyFill="1" applyAlignment="1">
      <alignment horizontal="center"/>
    </xf>
    <xf numFmtId="0" fontId="90" fillId="0" borderId="0" xfId="1919" applyFont="1" applyAlignment="1">
      <alignment horizontal="center"/>
    </xf>
    <xf numFmtId="0" fontId="102" fillId="26" borderId="0" xfId="1919" applyFont="1" applyFill="1" applyAlignment="1">
      <alignment horizontal="center" vertical="top"/>
    </xf>
    <xf numFmtId="0" fontId="90" fillId="26" borderId="0" xfId="1919" applyFont="1" applyFill="1" applyAlignment="1">
      <alignment horizontal="center" vertical="center"/>
    </xf>
    <xf numFmtId="0" fontId="103" fillId="0" borderId="0" xfId="1919" applyFont="1" applyAlignment="1">
      <alignment horizontal="center"/>
    </xf>
    <xf numFmtId="0" fontId="102" fillId="0" borderId="0" xfId="1919" applyFont="1" applyAlignment="1">
      <alignment horizontal="center" vertical="top"/>
    </xf>
    <xf numFmtId="0" fontId="102" fillId="26" borderId="0" xfId="1919" applyFont="1" applyFill="1" applyAlignment="1">
      <alignment horizontal="center"/>
    </xf>
    <xf numFmtId="0" fontId="112" fillId="0" borderId="0" xfId="1919" applyFont="1"/>
    <xf numFmtId="0" fontId="93" fillId="0" borderId="14" xfId="1862" applyFont="1" applyBorder="1" applyAlignment="1">
      <alignment horizontal="center" vertical="center" wrapText="1"/>
    </xf>
    <xf numFmtId="0" fontId="116" fillId="0" borderId="0" xfId="1919" applyFont="1"/>
    <xf numFmtId="165" fontId="58" fillId="0" borderId="0" xfId="1881" applyNumberFormat="1" applyFont="1" applyFill="1" applyBorder="1" applyAlignment="1">
      <alignment horizontal="center" vertical="center" wrapText="1"/>
    </xf>
    <xf numFmtId="165" fontId="59" fillId="0" borderId="0" xfId="1881" applyNumberFormat="1" applyFont="1" applyFill="1" applyBorder="1" applyAlignment="1">
      <alignment horizontal="center" vertical="center" wrapText="1"/>
    </xf>
    <xf numFmtId="0" fontId="65" fillId="0" borderId="0" xfId="1924" applyFont="1"/>
    <xf numFmtId="0" fontId="80" fillId="0" borderId="0" xfId="1923" applyFont="1" applyAlignment="1">
      <alignment horizontal="left" vertical="center" indent="1"/>
    </xf>
    <xf numFmtId="0" fontId="79" fillId="0" borderId="0" xfId="1910" applyFont="1" applyAlignment="1">
      <alignment horizontal="left" vertical="center" wrapText="1" indent="2"/>
    </xf>
    <xf numFmtId="0" fontId="80" fillId="0" borderId="0" xfId="1919" applyFont="1" applyAlignment="1">
      <alignment horizontal="left" vertical="center" indent="1"/>
    </xf>
    <xf numFmtId="0" fontId="84" fillId="0" borderId="0" xfId="1910" applyFont="1" applyAlignment="1">
      <alignment horizontal="left" vertical="center" wrapText="1" indent="2"/>
    </xf>
    <xf numFmtId="165" fontId="82" fillId="0" borderId="0" xfId="1919" applyNumberFormat="1" applyFont="1" applyAlignment="1">
      <alignment horizontal="center" vertical="center"/>
    </xf>
    <xf numFmtId="0" fontId="118" fillId="0" borderId="0" xfId="1910" applyFont="1" applyAlignment="1">
      <alignment horizontal="left" vertical="center" wrapText="1" indent="1"/>
    </xf>
    <xf numFmtId="0" fontId="82" fillId="26" borderId="0" xfId="1910" applyFont="1" applyFill="1" applyAlignment="1">
      <alignment horizontal="left" vertical="center" wrapText="1"/>
    </xf>
    <xf numFmtId="181" fontId="82" fillId="0" borderId="0" xfId="1907" applyNumberFormat="1" applyFont="1" applyFill="1" applyBorder="1" applyAlignment="1">
      <alignment horizontal="center" vertical="center" wrapText="1"/>
    </xf>
    <xf numFmtId="0" fontId="79" fillId="0" borderId="0" xfId="1910" applyFont="1" applyAlignment="1">
      <alignment horizontal="left" vertical="center" wrapText="1" indent="1"/>
    </xf>
    <xf numFmtId="165" fontId="59" fillId="0" borderId="0" xfId="1924" applyNumberFormat="1" applyFont="1" applyAlignment="1">
      <alignment horizontal="center"/>
    </xf>
    <xf numFmtId="0" fontId="100" fillId="0" borderId="0" xfId="1910" applyFont="1" applyAlignment="1">
      <alignment horizontal="left" vertical="center" wrapText="1" indent="1"/>
    </xf>
    <xf numFmtId="165" fontId="99" fillId="0" borderId="0" xfId="1924" applyNumberFormat="1" applyFont="1" applyAlignment="1">
      <alignment horizontal="center"/>
    </xf>
    <xf numFmtId="165" fontId="99" fillId="0" borderId="0" xfId="1931" applyNumberFormat="1" applyFont="1" applyFill="1" applyBorder="1" applyAlignment="1">
      <alignment horizontal="center"/>
    </xf>
    <xf numFmtId="0" fontId="71" fillId="0" borderId="0" xfId="1910" applyFont="1" applyAlignment="1">
      <alignment horizontal="left" vertical="center" wrapText="1" indent="1"/>
    </xf>
    <xf numFmtId="165" fontId="59" fillId="0" borderId="0" xfId="1932" applyNumberFormat="1" applyFont="1" applyFill="1" applyBorder="1" applyAlignment="1">
      <alignment horizontal="center"/>
    </xf>
    <xf numFmtId="0" fontId="59" fillId="0" borderId="0" xfId="1919" applyFont="1" applyAlignment="1">
      <alignment horizontal="center"/>
    </xf>
    <xf numFmtId="0" fontId="60" fillId="0" borderId="0" xfId="1910" applyFont="1" applyAlignment="1">
      <alignment horizontal="left" vertical="center" wrapText="1" indent="1"/>
    </xf>
    <xf numFmtId="165" fontId="80" fillId="0" borderId="0" xfId="1931" applyNumberFormat="1" applyFont="1" applyFill="1" applyBorder="1" applyAlignment="1">
      <alignment horizontal="center" vertical="center"/>
    </xf>
    <xf numFmtId="165" fontId="80" fillId="0" borderId="0" xfId="1923" applyNumberFormat="1" applyFont="1" applyAlignment="1">
      <alignment horizontal="center" vertical="center"/>
    </xf>
    <xf numFmtId="165" fontId="79" fillId="0" borderId="0" xfId="1931" applyNumberFormat="1" applyFont="1" applyFill="1" applyBorder="1" applyAlignment="1">
      <alignment horizontal="center" vertical="center"/>
    </xf>
    <xf numFmtId="165" fontId="79" fillId="0" borderId="0" xfId="1923" applyNumberFormat="1" applyFont="1" applyAlignment="1">
      <alignment horizontal="center" vertical="center"/>
    </xf>
    <xf numFmtId="0" fontId="80" fillId="0" borderId="0" xfId="1922" applyFont="1" applyAlignment="1">
      <alignment vertical="center"/>
    </xf>
    <xf numFmtId="0" fontId="80" fillId="0" borderId="0" xfId="1922" applyFont="1"/>
    <xf numFmtId="0" fontId="79" fillId="0" borderId="0" xfId="1922" applyFont="1" applyAlignment="1">
      <alignment vertical="center"/>
    </xf>
    <xf numFmtId="165" fontId="80" fillId="0" borderId="0" xfId="1930" applyNumberFormat="1" applyFont="1" applyFill="1" applyBorder="1" applyAlignment="1">
      <alignment horizontal="center" vertical="center"/>
    </xf>
    <xf numFmtId="165" fontId="80" fillId="0" borderId="0" xfId="1922" applyNumberFormat="1" applyFont="1" applyAlignment="1">
      <alignment horizontal="center" vertical="center"/>
    </xf>
    <xf numFmtId="165" fontId="79" fillId="0" borderId="0" xfId="1930" applyNumberFormat="1" applyFont="1" applyFill="1" applyBorder="1" applyAlignment="1">
      <alignment horizontal="center" vertical="center"/>
    </xf>
    <xf numFmtId="165" fontId="79" fillId="0" borderId="0" xfId="1922" applyNumberFormat="1" applyFont="1" applyAlignment="1">
      <alignment horizontal="center" vertical="center"/>
    </xf>
    <xf numFmtId="0" fontId="79" fillId="0" borderId="0" xfId="1922" applyFont="1" applyAlignment="1">
      <alignment horizontal="center" vertical="center"/>
    </xf>
    <xf numFmtId="165" fontId="79" fillId="0" borderId="0" xfId="1922" quotePrefix="1" applyNumberFormat="1" applyFont="1" applyAlignment="1">
      <alignment horizontal="center" vertical="center"/>
    </xf>
    <xf numFmtId="0" fontId="110" fillId="26" borderId="0" xfId="1862" applyFont="1" applyFill="1" applyAlignment="1">
      <alignment horizontal="center" vertical="center" textRotation="90"/>
    </xf>
    <xf numFmtId="165" fontId="80" fillId="0" borderId="0" xfId="1926" applyNumberFormat="1" applyFont="1" applyFill="1" applyBorder="1" applyAlignment="1">
      <alignment horizontal="center" vertical="center"/>
    </xf>
    <xf numFmtId="0" fontId="79" fillId="0" borderId="0" xfId="1919" applyFont="1" applyAlignment="1">
      <alignment vertical="center"/>
    </xf>
    <xf numFmtId="165" fontId="79" fillId="0" borderId="0" xfId="1926" applyNumberFormat="1" applyFont="1" applyFill="1" applyBorder="1" applyAlignment="1">
      <alignment horizontal="center"/>
    </xf>
    <xf numFmtId="165" fontId="79" fillId="0" borderId="0" xfId="1919" applyNumberFormat="1" applyFont="1" applyAlignment="1">
      <alignment horizontal="center"/>
    </xf>
    <xf numFmtId="165" fontId="79" fillId="0" borderId="0" xfId="1926" quotePrefix="1" applyNumberFormat="1" applyFont="1" applyFill="1" applyBorder="1" applyAlignment="1">
      <alignment horizontal="center" vertical="center"/>
    </xf>
    <xf numFmtId="165" fontId="79" fillId="0" borderId="0" xfId="1919" quotePrefix="1" applyNumberFormat="1" applyFont="1" applyAlignment="1">
      <alignment horizontal="center" vertical="center"/>
    </xf>
    <xf numFmtId="0" fontId="112" fillId="26" borderId="0" xfId="1919" applyFont="1" applyFill="1"/>
    <xf numFmtId="0" fontId="80" fillId="0" borderId="0" xfId="1862" applyFont="1" applyAlignment="1">
      <alignment horizontal="left" vertical="center" wrapText="1"/>
    </xf>
    <xf numFmtId="0" fontId="80" fillId="0" borderId="0" xfId="1923" applyFont="1" applyAlignment="1">
      <alignment horizontal="left" vertical="center"/>
    </xf>
    <xf numFmtId="0" fontId="79" fillId="0" borderId="0" xfId="1910" applyFont="1" applyAlignment="1">
      <alignment horizontal="left" vertical="center" wrapText="1"/>
    </xf>
    <xf numFmtId="0" fontId="82" fillId="0" borderId="0" xfId="1910" applyFont="1" applyAlignment="1">
      <alignment horizontal="left" vertical="center" wrapText="1" indent="1"/>
    </xf>
    <xf numFmtId="181" fontId="80" fillId="0" borderId="0" xfId="1907" applyNumberFormat="1" applyFont="1" applyFill="1" applyBorder="1" applyAlignment="1">
      <alignment horizontal="right" vertical="top" wrapText="1"/>
    </xf>
    <xf numFmtId="0" fontId="112" fillId="26" borderId="0" xfId="1923" applyFont="1" applyFill="1"/>
    <xf numFmtId="0" fontId="119" fillId="26" borderId="0" xfId="1919" applyFont="1" applyFill="1" applyAlignment="1">
      <alignment horizontal="center"/>
    </xf>
    <xf numFmtId="0" fontId="80" fillId="26" borderId="0" xfId="1919" applyFont="1" applyFill="1" applyAlignment="1">
      <alignment horizontal="left" vertical="center" indent="1"/>
    </xf>
    <xf numFmtId="165" fontId="79" fillId="0" borderId="0" xfId="1920" applyNumberFormat="1" applyFont="1" applyAlignment="1">
      <alignment horizontal="center" vertical="center"/>
    </xf>
    <xf numFmtId="0" fontId="87" fillId="0" borderId="0" xfId="1470" applyFont="1" applyAlignment="1">
      <alignment horizontal="center"/>
    </xf>
    <xf numFmtId="0" fontId="87" fillId="0" borderId="0" xfId="1470" applyFont="1"/>
    <xf numFmtId="0" fontId="82" fillId="26" borderId="0" xfId="1610" applyFont="1" applyFill="1" applyAlignment="1">
      <alignment horizontal="center"/>
    </xf>
    <xf numFmtId="0" fontId="79" fillId="0" borderId="0" xfId="1919" applyFont="1" applyAlignment="1">
      <alignment horizontal="center"/>
    </xf>
    <xf numFmtId="165" fontId="21" fillId="0" borderId="0" xfId="1919" applyNumberFormat="1"/>
    <xf numFmtId="165" fontId="21" fillId="0" borderId="0" xfId="1919" applyNumberFormat="1" applyAlignment="1">
      <alignment horizontal="center"/>
    </xf>
    <xf numFmtId="165" fontId="21" fillId="0" borderId="0" xfId="0" applyNumberFormat="1" applyFont="1" applyFill="1" applyBorder="1" applyAlignment="1">
      <alignment horizontal="center"/>
    </xf>
    <xf numFmtId="165" fontId="80" fillId="0" borderId="0" xfId="1932" applyNumberFormat="1" applyFont="1" applyFill="1" applyBorder="1" applyAlignment="1">
      <alignment horizontal="center" vertical="center"/>
    </xf>
    <xf numFmtId="165" fontId="79" fillId="0" borderId="0" xfId="1932" applyNumberFormat="1" applyFont="1" applyFill="1" applyBorder="1" applyAlignment="1">
      <alignment horizontal="center" vertical="center"/>
    </xf>
    <xf numFmtId="165" fontId="80" fillId="0" borderId="0" xfId="1931" applyNumberFormat="1" applyFont="1" applyFill="1" applyBorder="1" applyAlignment="1">
      <alignment horizontal="center"/>
    </xf>
    <xf numFmtId="165" fontId="80" fillId="0" borderId="0" xfId="1919" applyNumberFormat="1" applyFont="1" applyAlignment="1">
      <alignment horizontal="center"/>
    </xf>
    <xf numFmtId="165" fontId="79" fillId="0" borderId="0" xfId="1931" applyNumberFormat="1" applyFont="1" applyFill="1" applyBorder="1" applyAlignment="1">
      <alignment horizontal="center"/>
    </xf>
    <xf numFmtId="165" fontId="79" fillId="0" borderId="0" xfId="1919" quotePrefix="1" applyNumberFormat="1" applyFont="1" applyAlignment="1">
      <alignment horizontal="center"/>
    </xf>
    <xf numFmtId="165" fontId="80" fillId="0" borderId="0" xfId="1610" applyNumberFormat="1" applyFont="1" applyAlignment="1">
      <alignment horizontal="center" vertical="center"/>
    </xf>
    <xf numFmtId="165" fontId="80" fillId="0" borderId="0" xfId="1932" applyNumberFormat="1" applyFont="1" applyFill="1" applyBorder="1" applyAlignment="1">
      <alignment horizontal="center"/>
    </xf>
    <xf numFmtId="165" fontId="79" fillId="0" borderId="0" xfId="1932" applyNumberFormat="1" applyFont="1" applyFill="1" applyBorder="1" applyAlignment="1">
      <alignment horizontal="center"/>
    </xf>
    <xf numFmtId="0" fontId="80" fillId="0" borderId="0" xfId="1919" applyFont="1" applyAlignment="1">
      <alignment wrapText="1"/>
    </xf>
    <xf numFmtId="0" fontId="79" fillId="0" borderId="0" xfId="1923" applyFont="1" applyAlignment="1">
      <alignment vertical="center"/>
    </xf>
    <xf numFmtId="181" fontId="79" fillId="0" borderId="0" xfId="0" applyNumberFormat="1" applyFont="1" applyFill="1" applyBorder="1" applyAlignment="1">
      <alignment horizontal="center" vertical="center" wrapText="1"/>
    </xf>
    <xf numFmtId="174" fontId="79" fillId="26" borderId="0" xfId="1911" applyNumberFormat="1" applyFont="1" applyFill="1" applyAlignment="1">
      <alignment horizontal="center" vertical="top"/>
    </xf>
    <xf numFmtId="165" fontId="80" fillId="0" borderId="0" xfId="1610" applyNumberFormat="1" applyFont="1" applyAlignment="1">
      <alignment horizontal="center" vertical="center" wrapText="1"/>
    </xf>
    <xf numFmtId="165" fontId="80" fillId="0" borderId="0" xfId="1933" applyNumberFormat="1" applyFont="1" applyFill="1" applyBorder="1" applyAlignment="1">
      <alignment horizontal="center" vertical="center"/>
    </xf>
    <xf numFmtId="165" fontId="79" fillId="0" borderId="0" xfId="1933" applyNumberFormat="1" applyFont="1" applyFill="1" applyBorder="1" applyAlignment="1">
      <alignment horizontal="center" vertical="center"/>
    </xf>
    <xf numFmtId="0" fontId="79" fillId="0" borderId="0" xfId="1919" quotePrefix="1" applyFont="1" applyAlignment="1">
      <alignment horizontal="center" vertical="center"/>
    </xf>
    <xf numFmtId="174" fontId="79" fillId="0" borderId="0" xfId="1914" applyNumberFormat="1" applyFont="1" applyAlignment="1">
      <alignment horizontal="center" vertical="top"/>
    </xf>
    <xf numFmtId="174" fontId="79" fillId="0" borderId="0" xfId="1913" applyNumberFormat="1" applyFont="1" applyAlignment="1">
      <alignment horizontal="center" vertical="top"/>
    </xf>
    <xf numFmtId="174" fontId="79" fillId="0" borderId="0" xfId="1910" applyNumberFormat="1" applyFont="1" applyAlignment="1">
      <alignment horizontal="center" vertical="top"/>
    </xf>
    <xf numFmtId="174" fontId="79" fillId="0" borderId="0" xfId="1918" applyNumberFormat="1" applyFont="1" applyAlignment="1">
      <alignment horizontal="center" vertical="top"/>
    </xf>
    <xf numFmtId="174" fontId="79" fillId="0" borderId="0" xfId="1917" applyNumberFormat="1" applyFont="1" applyAlignment="1">
      <alignment horizontal="center" vertical="top"/>
    </xf>
    <xf numFmtId="174" fontId="79" fillId="0" borderId="0" xfId="1916" applyNumberFormat="1" applyFont="1" applyAlignment="1">
      <alignment horizontal="center" vertical="top"/>
    </xf>
    <xf numFmtId="174" fontId="79" fillId="0" borderId="0" xfId="1915" applyNumberFormat="1" applyFont="1" applyAlignment="1">
      <alignment horizontal="center" vertical="top"/>
    </xf>
    <xf numFmtId="174" fontId="79" fillId="0" borderId="0" xfId="1912" applyNumberFormat="1" applyFont="1" applyAlignment="1">
      <alignment horizontal="center" vertical="top"/>
    </xf>
    <xf numFmtId="174" fontId="79" fillId="0" borderId="0" xfId="1911" applyNumberFormat="1" applyFont="1" applyAlignment="1">
      <alignment horizontal="center" vertical="top"/>
    </xf>
    <xf numFmtId="0" fontId="103" fillId="26" borderId="0" xfId="1919" applyFont="1" applyFill="1"/>
    <xf numFmtId="0" fontId="80" fillId="0" borderId="0" xfId="1919" applyFont="1" applyAlignment="1">
      <alignment horizontal="left" vertical="center"/>
    </xf>
    <xf numFmtId="165" fontId="79" fillId="0" borderId="0" xfId="1920" applyNumberFormat="1" applyFont="1" applyAlignment="1">
      <alignment horizontal="center"/>
    </xf>
    <xf numFmtId="0" fontId="80" fillId="26" borderId="0" xfId="1864" applyFont="1" applyFill="1" applyAlignment="1">
      <alignment horizontal="left" vertical="center" wrapText="1"/>
    </xf>
    <xf numFmtId="0" fontId="110" fillId="26" borderId="0" xfId="1923" applyFont="1" applyFill="1" applyAlignment="1">
      <alignment horizontal="center"/>
    </xf>
    <xf numFmtId="0" fontId="121" fillId="26" borderId="0" xfId="1610" applyFont="1" applyFill="1"/>
    <xf numFmtId="165" fontId="82" fillId="26" borderId="0" xfId="1919" applyNumberFormat="1" applyFont="1" applyFill="1" applyAlignment="1">
      <alignment horizontal="center" vertical="center"/>
    </xf>
    <xf numFmtId="0" fontId="79" fillId="0" borderId="0" xfId="1920" applyFont="1" applyAlignment="1">
      <alignment horizontal="center"/>
    </xf>
    <xf numFmtId="0" fontId="79" fillId="0" borderId="0" xfId="1920" applyFont="1"/>
    <xf numFmtId="165" fontId="79" fillId="0" borderId="0" xfId="1928" applyNumberFormat="1" applyFont="1" applyFill="1" applyBorder="1" applyAlignment="1">
      <alignment horizontal="center"/>
    </xf>
    <xf numFmtId="165" fontId="79" fillId="0" borderId="0" xfId="1920" quotePrefix="1" applyNumberFormat="1" applyFont="1" applyAlignment="1">
      <alignment horizontal="center"/>
    </xf>
    <xf numFmtId="0" fontId="93" fillId="0" borderId="0" xfId="1855" applyFont="1" applyAlignment="1">
      <alignment horizontal="center" vertical="center" wrapText="1"/>
    </xf>
    <xf numFmtId="0" fontId="113" fillId="26" borderId="0" xfId="1919" applyFont="1" applyFill="1" applyAlignment="1">
      <alignment horizontal="center" vertical="center"/>
    </xf>
    <xf numFmtId="165" fontId="100" fillId="0" borderId="0" xfId="1910" applyNumberFormat="1" applyFont="1" applyAlignment="1">
      <alignment horizontal="center" vertical="center" wrapText="1"/>
    </xf>
    <xf numFmtId="165" fontId="71" fillId="0" borderId="0" xfId="1910" applyNumberFormat="1" applyFont="1" applyAlignment="1">
      <alignment horizontal="center" vertical="center" wrapText="1"/>
    </xf>
    <xf numFmtId="165" fontId="71" fillId="0" borderId="0" xfId="1910" applyNumberFormat="1" applyFont="1" applyAlignment="1">
      <alignment horizontal="left" vertical="center" wrapText="1" indent="1"/>
    </xf>
    <xf numFmtId="165" fontId="59" fillId="0" borderId="0" xfId="1919" applyNumberFormat="1" applyFont="1" applyAlignment="1">
      <alignment vertical="center"/>
    </xf>
    <xf numFmtId="165" fontId="59" fillId="0" borderId="0" xfId="1924" applyNumberFormat="1" applyFont="1" applyAlignment="1">
      <alignment horizontal="center" vertical="center"/>
    </xf>
    <xf numFmtId="165" fontId="99" fillId="0" borderId="0" xfId="1924" applyNumberFormat="1" applyFont="1" applyAlignment="1">
      <alignment horizontal="center" vertical="center"/>
    </xf>
    <xf numFmtId="165" fontId="99" fillId="0" borderId="0" xfId="1931" applyNumberFormat="1" applyFont="1" applyFill="1" applyBorder="1" applyAlignment="1">
      <alignment horizontal="center" vertical="center"/>
    </xf>
    <xf numFmtId="0" fontId="59" fillId="0" borderId="0" xfId="1919" applyFont="1" applyAlignment="1">
      <alignment horizontal="center" vertical="center"/>
    </xf>
    <xf numFmtId="0" fontId="58" fillId="0" borderId="0" xfId="1919" applyFont="1" applyAlignment="1">
      <alignment horizontal="left" vertical="center" indent="1"/>
    </xf>
    <xf numFmtId="0" fontId="59" fillId="0" borderId="0" xfId="1923" applyFont="1" applyAlignment="1">
      <alignment horizontal="left" vertical="center" indent="1"/>
    </xf>
    <xf numFmtId="0" fontId="59" fillId="0" borderId="0" xfId="1910" applyFont="1" applyAlignment="1">
      <alignment horizontal="left" vertical="center" wrapText="1" indent="2"/>
    </xf>
    <xf numFmtId="0" fontId="58" fillId="0" borderId="0" xfId="1923" applyFont="1" applyAlignment="1">
      <alignment horizontal="left" vertical="center" indent="1"/>
    </xf>
    <xf numFmtId="0" fontId="23" fillId="0" borderId="13" xfId="1919" applyFont="1" applyBorder="1"/>
    <xf numFmtId="0" fontId="22" fillId="0" borderId="12" xfId="1919" applyFont="1" applyBorder="1"/>
    <xf numFmtId="0" fontId="83" fillId="26" borderId="0" xfId="1487" applyFont="1" applyFill="1" applyAlignment="1">
      <alignment horizontal="right" vertical="center" wrapText="1"/>
    </xf>
    <xf numFmtId="0" fontId="79" fillId="26" borderId="0" xfId="1910" applyFont="1" applyFill="1" applyAlignment="1">
      <alignment horizontal="left" wrapText="1" indent="1"/>
    </xf>
    <xf numFmtId="0" fontId="80" fillId="26" borderId="0" xfId="1487" applyFont="1" applyFill="1" applyAlignment="1">
      <alignment horizontal="left" vertical="center" indent="1"/>
    </xf>
    <xf numFmtId="0" fontId="122" fillId="26" borderId="0" xfId="1622" applyFont="1" applyFill="1"/>
    <xf numFmtId="0" fontId="70" fillId="26" borderId="0" xfId="1919" applyFont="1" applyFill="1" applyAlignment="1">
      <alignment horizontal="center"/>
    </xf>
    <xf numFmtId="0" fontId="68" fillId="0" borderId="0" xfId="1622" applyFont="1"/>
    <xf numFmtId="0" fontId="58" fillId="0" borderId="0" xfId="1921" applyFont="1" applyAlignment="1">
      <alignment horizontal="left" indent="1"/>
    </xf>
    <xf numFmtId="0" fontId="58" fillId="0" borderId="0" xfId="1921" applyFont="1"/>
    <xf numFmtId="175" fontId="58" fillId="0" borderId="0" xfId="1622" applyNumberFormat="1" applyFont="1" applyAlignment="1">
      <alignment horizontal="center" vertical="center"/>
    </xf>
    <xf numFmtId="165" fontId="58" fillId="0" borderId="0" xfId="1622" applyNumberFormat="1" applyFont="1" applyAlignment="1">
      <alignment horizontal="center"/>
    </xf>
    <xf numFmtId="0" fontId="59" fillId="0" borderId="0" xfId="1921" applyFont="1" applyAlignment="1">
      <alignment horizontal="left" indent="2"/>
    </xf>
    <xf numFmtId="0" fontId="59" fillId="0" borderId="0" xfId="1921" applyFont="1" applyAlignment="1">
      <alignment horizontal="left" indent="1"/>
    </xf>
    <xf numFmtId="175" fontId="59" fillId="0" borderId="0" xfId="1622" applyNumberFormat="1" applyFont="1" applyAlignment="1">
      <alignment horizontal="center" vertical="center"/>
    </xf>
    <xf numFmtId="165" fontId="59" fillId="0" borderId="0" xfId="1622" applyNumberFormat="1" applyFont="1" applyAlignment="1">
      <alignment horizontal="center"/>
    </xf>
    <xf numFmtId="0" fontId="80" fillId="0" borderId="0" xfId="1612" applyFont="1" applyAlignment="1">
      <alignment vertical="center"/>
    </xf>
    <xf numFmtId="0" fontId="80" fillId="0" borderId="0" xfId="1612" applyFont="1" applyAlignment="1">
      <alignment horizontal="center" vertical="center"/>
    </xf>
    <xf numFmtId="0" fontId="79" fillId="0" borderId="0" xfId="1612" applyFont="1" applyAlignment="1">
      <alignment vertical="center"/>
    </xf>
    <xf numFmtId="0" fontId="79" fillId="0" borderId="0" xfId="1612" applyFont="1" applyAlignment="1">
      <alignment horizontal="center" vertical="center"/>
    </xf>
    <xf numFmtId="0" fontId="93" fillId="0" borderId="0" xfId="1612" applyFont="1" applyAlignment="1">
      <alignment horizontal="center" vertical="center"/>
    </xf>
    <xf numFmtId="0" fontId="93" fillId="0" borderId="0" xfId="1612" applyFont="1" applyAlignment="1">
      <alignment horizontal="center" vertical="center" wrapText="1"/>
    </xf>
    <xf numFmtId="0" fontId="80" fillId="0" borderId="0" xfId="1612" applyFont="1" applyAlignment="1">
      <alignment horizontal="left" vertical="center" indent="1"/>
    </xf>
    <xf numFmtId="0" fontId="117" fillId="26" borderId="0" xfId="1923" applyFont="1" applyFill="1"/>
    <xf numFmtId="0" fontId="115" fillId="26" borderId="0" xfId="1919" applyFont="1" applyFill="1" applyAlignment="1">
      <alignment horizontal="center"/>
    </xf>
    <xf numFmtId="0" fontId="119" fillId="26" borderId="0" xfId="0" applyFont="1" applyFill="1" applyAlignment="1">
      <alignment horizontal="right" vertical="center" textRotation="90"/>
    </xf>
    <xf numFmtId="2" fontId="125" fillId="26" borderId="0" xfId="0" applyNumberFormat="1" applyFont="1" applyFill="1" applyAlignment="1">
      <alignment horizontal="left" vertical="center"/>
    </xf>
    <xf numFmtId="0" fontId="84" fillId="0" borderId="0" xfId="1910" applyFont="1" applyAlignment="1">
      <alignment horizontal="left" vertical="center" wrapText="1"/>
    </xf>
    <xf numFmtId="0" fontId="126" fillId="26" borderId="0" xfId="0" applyFont="1" applyFill="1"/>
    <xf numFmtId="165" fontId="58" fillId="0" borderId="0" xfId="1932" applyNumberFormat="1" applyFont="1" applyFill="1" applyBorder="1" applyAlignment="1">
      <alignment horizontal="center" vertical="center"/>
    </xf>
    <xf numFmtId="0" fontId="98" fillId="26" borderId="0" xfId="1919" applyFont="1" applyFill="1" applyAlignment="1">
      <alignment vertical="center"/>
    </xf>
    <xf numFmtId="0" fontId="79" fillId="26" borderId="0" xfId="1910" applyFont="1" applyFill="1" applyAlignment="1">
      <alignment horizontal="left"/>
    </xf>
    <xf numFmtId="0" fontId="85" fillId="0" borderId="0" xfId="1924" applyFont="1" applyAlignment="1">
      <alignment vertical="center"/>
    </xf>
    <xf numFmtId="0" fontId="97" fillId="0" borderId="0" xfId="1919" applyFont="1" applyAlignment="1">
      <alignment wrapText="1"/>
    </xf>
    <xf numFmtId="0" fontId="80" fillId="0" borderId="0" xfId="1923" applyFont="1" applyAlignment="1">
      <alignment horizontal="center" vertical="center" wrapText="1"/>
    </xf>
    <xf numFmtId="165" fontId="83" fillId="0" borderId="0" xfId="1932" applyNumberFormat="1" applyFont="1" applyFill="1" applyBorder="1" applyAlignment="1">
      <alignment horizontal="center" vertical="center"/>
    </xf>
    <xf numFmtId="165" fontId="83" fillId="0" borderId="0" xfId="0" applyNumberFormat="1" applyFont="1" applyFill="1" applyBorder="1" applyAlignment="1">
      <alignment horizontal="center" vertical="center"/>
    </xf>
    <xf numFmtId="0" fontId="61" fillId="0" borderId="0" xfId="1923" applyFont="1" applyAlignment="1">
      <alignment vertical="center"/>
    </xf>
    <xf numFmtId="165" fontId="82" fillId="0" borderId="0" xfId="1932" applyNumberFormat="1" applyFont="1" applyFill="1" applyBorder="1" applyAlignment="1">
      <alignment horizontal="center" vertical="center"/>
    </xf>
    <xf numFmtId="0" fontId="127" fillId="0" borderId="0" xfId="1919" applyFont="1"/>
    <xf numFmtId="165" fontId="83" fillId="0" borderId="0" xfId="1931" applyNumberFormat="1" applyFont="1" applyFill="1" applyBorder="1" applyAlignment="1">
      <alignment horizontal="center"/>
    </xf>
    <xf numFmtId="165" fontId="82" fillId="0" borderId="0" xfId="1931" applyNumberFormat="1" applyFont="1" applyFill="1" applyBorder="1" applyAlignment="1">
      <alignment horizontal="center"/>
    </xf>
    <xf numFmtId="0" fontId="83" fillId="0" borderId="0" xfId="1919" applyFont="1" applyAlignment="1">
      <alignment horizontal="left" vertical="center" indent="1"/>
    </xf>
    <xf numFmtId="0" fontId="87" fillId="0" borderId="0" xfId="1919" applyFont="1" applyAlignment="1">
      <alignment horizontal="center"/>
    </xf>
    <xf numFmtId="165" fontId="82" fillId="0" borderId="0" xfId="1920" applyNumberFormat="1" applyFont="1" applyAlignment="1">
      <alignment horizontal="center" vertical="center"/>
    </xf>
    <xf numFmtId="0" fontId="82" fillId="26" borderId="0" xfId="1610" applyFont="1" applyFill="1" applyAlignment="1">
      <alignment horizontal="center" vertical="center"/>
    </xf>
    <xf numFmtId="0" fontId="82" fillId="26" borderId="0" xfId="1610" applyFont="1" applyFill="1" applyAlignment="1">
      <alignment vertical="center"/>
    </xf>
    <xf numFmtId="0" fontId="82" fillId="26" borderId="0" xfId="1910" applyFont="1" applyFill="1" applyAlignment="1">
      <alignment horizontal="left" vertical="center" wrapText="1" indent="1"/>
    </xf>
    <xf numFmtId="0" fontId="80" fillId="26" borderId="0" xfId="1910" applyFont="1" applyFill="1" applyAlignment="1">
      <alignment vertical="center" wrapText="1"/>
    </xf>
    <xf numFmtId="182" fontId="80" fillId="26" borderId="0" xfId="1612" applyNumberFormat="1" applyFont="1" applyFill="1" applyAlignment="1">
      <alignment horizontal="center" vertical="center"/>
    </xf>
    <xf numFmtId="182" fontId="79" fillId="26" borderId="0" xfId="1612" applyNumberFormat="1" applyFont="1" applyFill="1" applyAlignment="1">
      <alignment horizontal="center" vertical="center"/>
    </xf>
    <xf numFmtId="0" fontId="129" fillId="0" borderId="0" xfId="1919" applyFont="1"/>
    <xf numFmtId="0" fontId="126" fillId="0" borderId="0" xfId="0" applyFont="1" applyFill="1"/>
    <xf numFmtId="0" fontId="61" fillId="0" borderId="0" xfId="1919" applyFont="1" applyAlignment="1">
      <alignment horizontal="left" vertical="center" indent="1"/>
    </xf>
    <xf numFmtId="0" fontId="85" fillId="0" borderId="0" xfId="1919" applyFont="1" applyAlignment="1">
      <alignment vertical="top"/>
    </xf>
    <xf numFmtId="0" fontId="85" fillId="26" borderId="0" xfId="1919" applyFont="1" applyFill="1" applyAlignment="1">
      <alignment horizontal="left" vertical="center"/>
    </xf>
    <xf numFmtId="0" fontId="79" fillId="26" borderId="0" xfId="1610" applyFont="1" applyFill="1" applyAlignment="1">
      <alignment horizontal="center"/>
    </xf>
    <xf numFmtId="0" fontId="79" fillId="26" borderId="0" xfId="1610" applyFont="1" applyFill="1"/>
    <xf numFmtId="0" fontId="80" fillId="26" borderId="0" xfId="1923" applyFont="1" applyFill="1" applyAlignment="1">
      <alignment horizontal="left" vertical="center" indent="1"/>
    </xf>
    <xf numFmtId="181" fontId="80" fillId="26" borderId="0" xfId="1907" applyNumberFormat="1" applyFont="1" applyFill="1" applyBorder="1" applyAlignment="1">
      <alignment horizontal="center" vertical="center" wrapText="1"/>
    </xf>
    <xf numFmtId="181" fontId="79" fillId="0" borderId="0" xfId="0" applyNumberFormat="1" applyFont="1" applyFill="1" applyBorder="1" applyAlignment="1">
      <alignment vertical="center" wrapText="1"/>
    </xf>
    <xf numFmtId="181" fontId="80" fillId="0" borderId="0" xfId="0" applyNumberFormat="1" applyFont="1" applyFill="1" applyBorder="1" applyAlignment="1">
      <alignment horizontal="center" vertical="center" wrapText="1"/>
    </xf>
    <xf numFmtId="0" fontId="112" fillId="26" borderId="0" xfId="1919" applyFont="1" applyFill="1" applyAlignment="1">
      <alignment horizontal="center" vertical="center" wrapText="1"/>
    </xf>
    <xf numFmtId="0" fontId="85" fillId="0" borderId="0" xfId="1919" applyFont="1" applyAlignment="1">
      <alignment horizontal="left" vertical="top"/>
    </xf>
    <xf numFmtId="181" fontId="80" fillId="0" borderId="0" xfId="1881" applyNumberFormat="1" applyFont="1" applyFill="1" applyBorder="1" applyAlignment="1">
      <alignment horizontal="center" vertical="center" wrapText="1"/>
    </xf>
    <xf numFmtId="181" fontId="80" fillId="0" borderId="16" xfId="1907" applyNumberFormat="1" applyFont="1" applyFill="1" applyBorder="1" applyAlignment="1">
      <alignment horizontal="right" vertical="center"/>
    </xf>
    <xf numFmtId="181" fontId="80" fillId="0" borderId="15" xfId="1907" applyNumberFormat="1" applyFont="1" applyFill="1" applyBorder="1" applyAlignment="1">
      <alignment vertical="top"/>
    </xf>
    <xf numFmtId="181" fontId="80" fillId="0" borderId="15" xfId="1907" applyNumberFormat="1" applyFont="1" applyFill="1" applyBorder="1" applyAlignment="1">
      <alignment horizontal="right" vertical="center"/>
    </xf>
    <xf numFmtId="181" fontId="80" fillId="0" borderId="0" xfId="1907" applyNumberFormat="1" applyFont="1" applyFill="1" applyBorder="1" applyAlignment="1">
      <alignment horizontal="right" vertical="top"/>
    </xf>
    <xf numFmtId="0" fontId="112" fillId="26" borderId="0" xfId="1923" applyFont="1" applyFill="1" applyAlignment="1">
      <alignment vertical="center"/>
    </xf>
    <xf numFmtId="0" fontId="21" fillId="0" borderId="0" xfId="1610" applyAlignment="1">
      <alignment vertical="center"/>
    </xf>
    <xf numFmtId="165" fontId="79" fillId="26" borderId="0" xfId="1612" applyNumberFormat="1" applyFont="1" applyFill="1" applyAlignment="1">
      <alignment horizontal="center" vertical="center"/>
    </xf>
    <xf numFmtId="165" fontId="79" fillId="26" borderId="0" xfId="1612" applyNumberFormat="1" applyFont="1" applyFill="1" applyAlignment="1">
      <alignment horizontal="left" vertical="center"/>
    </xf>
    <xf numFmtId="165" fontId="80" fillId="26" borderId="0" xfId="1907" applyNumberFormat="1" applyFont="1" applyFill="1" applyBorder="1" applyAlignment="1">
      <alignment horizontal="right" vertical="center" wrapText="1"/>
    </xf>
    <xf numFmtId="183" fontId="80" fillId="26" borderId="0" xfId="1612" applyNumberFormat="1" applyFont="1" applyFill="1" applyAlignment="1">
      <alignment horizontal="center" vertical="center"/>
    </xf>
    <xf numFmtId="0" fontId="117" fillId="26" borderId="0" xfId="1923" applyFont="1" applyFill="1" applyAlignment="1">
      <alignment vertical="center"/>
    </xf>
    <xf numFmtId="165" fontId="65" fillId="0" borderId="0" xfId="1920" applyNumberFormat="1" applyFont="1" applyAlignment="1">
      <alignment horizontal="center" vertical="center"/>
    </xf>
    <xf numFmtId="165" fontId="65" fillId="0" borderId="0" xfId="1928" applyNumberFormat="1" applyFont="1" applyFill="1" applyAlignment="1">
      <alignment horizontal="center" vertical="center"/>
    </xf>
    <xf numFmtId="165" fontId="66" fillId="0" borderId="0" xfId="1920" applyNumberFormat="1" applyFont="1" applyAlignment="1">
      <alignment horizontal="center" vertical="center"/>
    </xf>
    <xf numFmtId="165" fontId="66" fillId="0" borderId="0" xfId="1928" applyNumberFormat="1" applyFont="1" applyFill="1" applyAlignment="1">
      <alignment horizontal="center" vertical="center"/>
    </xf>
    <xf numFmtId="165" fontId="66" fillId="0" borderId="0" xfId="1610" applyNumberFormat="1" applyFont="1" applyAlignment="1">
      <alignment horizontal="center" vertical="center" wrapText="1"/>
    </xf>
    <xf numFmtId="165" fontId="66" fillId="0" borderId="0" xfId="1929" applyNumberFormat="1" applyFont="1" applyFill="1" applyAlignment="1">
      <alignment horizontal="center" vertical="center"/>
    </xf>
    <xf numFmtId="165" fontId="66" fillId="0" borderId="0" xfId="1846" applyNumberFormat="1" applyFont="1" applyAlignment="1">
      <alignment horizontal="center" vertical="center" wrapText="1"/>
    </xf>
    <xf numFmtId="165" fontId="66" fillId="0" borderId="0" xfId="1928" applyNumberFormat="1" applyFont="1" applyFill="1" applyBorder="1" applyAlignment="1">
      <alignment horizontal="center" vertical="center"/>
    </xf>
    <xf numFmtId="165" fontId="66" fillId="0" borderId="0" xfId="1920" quotePrefix="1" applyNumberFormat="1" applyFont="1" applyAlignment="1">
      <alignment horizontal="center" vertical="center"/>
    </xf>
    <xf numFmtId="165" fontId="58" fillId="0" borderId="0" xfId="1928" applyNumberFormat="1" applyFont="1" applyFill="1" applyBorder="1" applyAlignment="1">
      <alignment horizontal="center" vertical="center"/>
    </xf>
    <xf numFmtId="0" fontId="71" fillId="0" borderId="0" xfId="1910" applyFont="1" applyAlignment="1">
      <alignment horizontal="center" vertical="center" wrapText="1"/>
    </xf>
    <xf numFmtId="165" fontId="59" fillId="0" borderId="0" xfId="1928" applyNumberFormat="1" applyFont="1" applyFill="1" applyBorder="1" applyAlignment="1">
      <alignment horizontal="center" vertical="center"/>
    </xf>
    <xf numFmtId="165" fontId="59" fillId="0" borderId="0" xfId="1920" applyNumberFormat="1" applyFont="1" applyAlignment="1">
      <alignment horizontal="center" vertical="center"/>
    </xf>
    <xf numFmtId="165" fontId="59" fillId="0" borderId="0" xfId="1846" applyNumberFormat="1" applyFont="1" applyAlignment="1">
      <alignment horizontal="center" vertical="center" wrapText="1"/>
    </xf>
    <xf numFmtId="165" fontId="59" fillId="0" borderId="0" xfId="1920" quotePrefix="1" applyNumberFormat="1" applyFont="1" applyAlignment="1">
      <alignment horizontal="center" vertical="center"/>
    </xf>
    <xf numFmtId="0" fontId="58" fillId="0" borderId="0" xfId="1910" applyFont="1" applyAlignment="1">
      <alignment horizontal="left" vertical="center" wrapText="1" indent="1"/>
    </xf>
    <xf numFmtId="1" fontId="130" fillId="26" borderId="0" xfId="1612" applyNumberFormat="1" applyFont="1" applyFill="1" applyAlignment="1">
      <alignment horizontal="center" vertical="center"/>
    </xf>
    <xf numFmtId="0" fontId="59" fillId="26" borderId="0" xfId="1910" applyFont="1" applyFill="1" applyAlignment="1">
      <alignment horizontal="left" vertical="center" wrapText="1" indent="1"/>
    </xf>
    <xf numFmtId="0" fontId="59" fillId="26" borderId="0" xfId="1612" applyFont="1" applyFill="1" applyAlignment="1">
      <alignment horizontal="left" vertical="center" indent="1"/>
    </xf>
    <xf numFmtId="1" fontId="131" fillId="26" borderId="0" xfId="1612" applyNumberFormat="1" applyFont="1" applyFill="1" applyAlignment="1">
      <alignment horizontal="center" vertical="center"/>
    </xf>
    <xf numFmtId="165" fontId="89" fillId="26" borderId="0" xfId="1707" applyNumberFormat="1" applyFont="1" applyFill="1" applyAlignment="1">
      <alignment horizontal="center"/>
    </xf>
    <xf numFmtId="165" fontId="79" fillId="26" borderId="0" xfId="1707" applyNumberFormat="1" applyFont="1" applyFill="1" applyAlignment="1">
      <alignment horizontal="center"/>
    </xf>
    <xf numFmtId="165" fontId="89" fillId="0" borderId="0" xfId="1707" applyNumberFormat="1" applyFont="1" applyAlignment="1">
      <alignment horizontal="center"/>
    </xf>
    <xf numFmtId="165" fontId="132" fillId="26" borderId="0" xfId="1707" applyNumberFormat="1" applyFont="1" applyFill="1" applyAlignment="1">
      <alignment horizontal="center"/>
    </xf>
    <xf numFmtId="0" fontId="0" fillId="25" borderId="0" xfId="1612" applyFont="1" applyFill="1" applyAlignment="1">
      <alignment vertical="center"/>
    </xf>
    <xf numFmtId="0" fontId="81" fillId="26" borderId="0" xfId="1924" applyFont="1" applyFill="1"/>
    <xf numFmtId="0" fontId="59" fillId="26" borderId="0" xfId="1924" applyFont="1" applyFill="1"/>
    <xf numFmtId="165" fontId="58" fillId="26" borderId="0" xfId="1931" applyNumberFormat="1" applyFont="1" applyFill="1" applyBorder="1" applyAlignment="1">
      <alignment horizontal="center" vertical="center"/>
    </xf>
    <xf numFmtId="165" fontId="59" fillId="26" borderId="0" xfId="1931" applyNumberFormat="1" applyFont="1" applyFill="1" applyBorder="1" applyAlignment="1">
      <alignment horizontal="center" vertical="center"/>
    </xf>
    <xf numFmtId="165" fontId="99" fillId="26" borderId="0" xfId="1931" applyNumberFormat="1" applyFont="1" applyFill="1" applyBorder="1" applyAlignment="1">
      <alignment horizontal="center" vertical="center"/>
    </xf>
    <xf numFmtId="165" fontId="58" fillId="26" borderId="0" xfId="1932" applyNumberFormat="1" applyFont="1" applyFill="1" applyBorder="1" applyAlignment="1">
      <alignment horizontal="center" vertical="center"/>
    </xf>
    <xf numFmtId="165" fontId="59" fillId="26" borderId="0" xfId="1932" applyNumberFormat="1" applyFont="1" applyFill="1" applyBorder="1" applyAlignment="1">
      <alignment horizontal="center" vertical="center"/>
    </xf>
    <xf numFmtId="0" fontId="59" fillId="26" borderId="0" xfId="1919" applyFont="1" applyFill="1"/>
    <xf numFmtId="165" fontId="72" fillId="26" borderId="0" xfId="1927" applyNumberFormat="1" applyFont="1" applyFill="1" applyAlignment="1">
      <alignment horizontal="center"/>
    </xf>
    <xf numFmtId="165" fontId="77" fillId="0" borderId="0" xfId="1874" applyNumberFormat="1" applyFont="1"/>
    <xf numFmtId="165" fontId="76" fillId="0" borderId="0" xfId="1874" applyNumberFormat="1"/>
    <xf numFmtId="165" fontId="66" fillId="0" borderId="0" xfId="1929" applyNumberFormat="1" applyFont="1" applyFill="1" applyBorder="1" applyAlignment="1">
      <alignment horizontal="center" vertical="center"/>
    </xf>
    <xf numFmtId="165" fontId="23" fillId="26" borderId="0" xfId="1919" applyNumberFormat="1" applyFont="1" applyFill="1" applyAlignment="1">
      <alignment horizontal="center"/>
    </xf>
    <xf numFmtId="165" fontId="23" fillId="26" borderId="0" xfId="1927" applyNumberFormat="1" applyFont="1" applyFill="1" applyAlignment="1">
      <alignment horizontal="center"/>
    </xf>
    <xf numFmtId="184" fontId="80" fillId="25" borderId="0" xfId="0" applyNumberFormat="1" applyFont="1" applyFill="1" applyBorder="1" applyAlignment="1">
      <alignment horizontal="right" vertical="center"/>
    </xf>
    <xf numFmtId="0" fontId="97" fillId="0" borderId="0" xfId="1473" applyFont="1" applyAlignment="1">
      <alignment horizontal="center" wrapText="1"/>
    </xf>
    <xf numFmtId="0" fontId="85" fillId="0" borderId="0" xfId="1923" applyFont="1" applyAlignment="1">
      <alignment vertical="center"/>
    </xf>
    <xf numFmtId="0" fontId="120" fillId="26" borderId="0" xfId="1919" applyFont="1" applyFill="1"/>
    <xf numFmtId="0" fontId="80" fillId="26" borderId="0" xfId="1919" applyFont="1" applyFill="1" applyAlignment="1">
      <alignment horizontal="left"/>
    </xf>
    <xf numFmtId="0" fontId="0" fillId="26" borderId="0" xfId="0" applyFill="1" applyBorder="1"/>
    <xf numFmtId="0" fontId="85" fillId="26" borderId="0" xfId="1923" applyFont="1" applyFill="1" applyAlignment="1">
      <alignment horizontal="left" vertical="center"/>
    </xf>
    <xf numFmtId="165" fontId="79" fillId="26" borderId="0" xfId="1934" applyNumberFormat="1" applyFont="1" applyFill="1"/>
    <xf numFmtId="165" fontId="92" fillId="26" borderId="0" xfId="1934" applyNumberFormat="1" applyFont="1" applyFill="1"/>
    <xf numFmtId="165" fontId="133" fillId="26" borderId="0" xfId="1920" applyNumberFormat="1" applyFont="1" applyFill="1" applyAlignment="1">
      <alignment horizontal="center"/>
    </xf>
    <xf numFmtId="0" fontId="79" fillId="0" borderId="0" xfId="1923" applyFont="1" applyAlignment="1">
      <alignment horizontal="center" vertical="center"/>
    </xf>
    <xf numFmtId="165" fontId="61" fillId="0" borderId="0" xfId="1932" applyNumberFormat="1" applyFont="1" applyFill="1" applyBorder="1" applyAlignment="1">
      <alignment horizontal="center" vertical="center"/>
    </xf>
    <xf numFmtId="165" fontId="60" fillId="0" borderId="0" xfId="1932" applyNumberFormat="1" applyFont="1" applyFill="1" applyBorder="1" applyAlignment="1">
      <alignment horizontal="center" vertical="center"/>
    </xf>
    <xf numFmtId="165" fontId="61" fillId="0" borderId="0" xfId="1932" applyNumberFormat="1" applyFont="1" applyFill="1" applyBorder="1" applyAlignment="1">
      <alignment horizontal="right" vertical="center"/>
    </xf>
    <xf numFmtId="165" fontId="60" fillId="0" borderId="0" xfId="1932" applyNumberFormat="1" applyFont="1" applyFill="1" applyBorder="1" applyAlignment="1">
      <alignment horizontal="center"/>
    </xf>
    <xf numFmtId="165" fontId="83" fillId="0" borderId="0" xfId="1932" applyNumberFormat="1" applyFont="1" applyFill="1" applyBorder="1" applyAlignment="1">
      <alignment horizontal="center"/>
    </xf>
    <xf numFmtId="181" fontId="80" fillId="0" borderId="0" xfId="1907" applyNumberFormat="1" applyFont="1" applyFill="1" applyBorder="1" applyAlignment="1">
      <alignment horizontal="right" vertical="center"/>
    </xf>
    <xf numFmtId="165" fontId="79" fillId="0" borderId="0" xfId="1930" applyNumberFormat="1" applyFont="1" applyFill="1" applyAlignment="1">
      <alignment horizontal="center"/>
    </xf>
    <xf numFmtId="165" fontId="58" fillId="0" borderId="0" xfId="1931" applyNumberFormat="1" applyFont="1" applyFill="1" applyAlignment="1">
      <alignment horizontal="center"/>
    </xf>
    <xf numFmtId="165" fontId="59" fillId="0" borderId="0" xfId="1931" applyNumberFormat="1" applyFont="1" applyFill="1" applyAlignment="1">
      <alignment horizontal="center"/>
    </xf>
    <xf numFmtId="165" fontId="65" fillId="0" borderId="0" xfId="1932" applyNumberFormat="1" applyFont="1" applyFill="1" applyBorder="1" applyAlignment="1">
      <alignment horizontal="right" vertical="center"/>
    </xf>
    <xf numFmtId="174" fontId="80" fillId="0" borderId="0" xfId="1913" applyNumberFormat="1" applyFont="1" applyAlignment="1">
      <alignment horizontal="center" vertical="top"/>
    </xf>
    <xf numFmtId="174" fontId="79" fillId="0" borderId="0" xfId="1935" applyNumberFormat="1" applyFont="1" applyAlignment="1">
      <alignment horizontal="center" vertical="center"/>
    </xf>
    <xf numFmtId="181" fontId="80" fillId="0" borderId="0" xfId="1907" applyNumberFormat="1" applyFont="1" applyFill="1" applyBorder="1" applyAlignment="1">
      <alignment vertical="top" wrapText="1"/>
    </xf>
    <xf numFmtId="0" fontId="81" fillId="0" borderId="16" xfId="1923" applyFont="1" applyBorder="1"/>
    <xf numFmtId="0" fontId="137" fillId="0" borderId="0" xfId="1919" applyFont="1"/>
    <xf numFmtId="0" fontId="138" fillId="0" borderId="0" xfId="1919" applyFont="1"/>
    <xf numFmtId="165" fontId="80" fillId="26" borderId="0" xfId="1927" applyNumberFormat="1" applyFont="1" applyFill="1" applyBorder="1" applyAlignment="1">
      <alignment horizontal="center" vertical="center"/>
    </xf>
    <xf numFmtId="0" fontId="76" fillId="0" borderId="0" xfId="1874" applyAlignment="1">
      <alignment vertical="center"/>
    </xf>
    <xf numFmtId="165" fontId="61" fillId="0" borderId="0" xfId="1920" applyNumberFormat="1" applyFont="1" applyAlignment="1">
      <alignment horizontal="center" vertical="center"/>
    </xf>
    <xf numFmtId="165" fontId="61" fillId="0" borderId="0" xfId="1928" applyNumberFormat="1" applyFont="1" applyFill="1" applyAlignment="1">
      <alignment horizontal="center" vertical="center"/>
    </xf>
    <xf numFmtId="165" fontId="61" fillId="0" borderId="0" xfId="1928" applyNumberFormat="1" applyFont="1" applyFill="1" applyBorder="1" applyAlignment="1">
      <alignment horizontal="center" vertical="center"/>
    </xf>
    <xf numFmtId="165" fontId="61" fillId="0" borderId="0" xfId="1846" applyNumberFormat="1" applyFont="1" applyAlignment="1">
      <alignment horizontal="center" vertical="center"/>
    </xf>
    <xf numFmtId="165" fontId="60" fillId="0" borderId="0" xfId="1920" applyNumberFormat="1" applyFont="1" applyAlignment="1">
      <alignment horizontal="center" vertical="center"/>
    </xf>
    <xf numFmtId="165" fontId="60" fillId="0" borderId="0" xfId="1928" applyNumberFormat="1" applyFont="1" applyFill="1" applyAlignment="1">
      <alignment horizontal="center" vertical="center"/>
    </xf>
    <xf numFmtId="165" fontId="60" fillId="0" borderId="0" xfId="1610" applyNumberFormat="1" applyFont="1" applyAlignment="1">
      <alignment horizontal="center" vertical="center" wrapText="1"/>
    </xf>
    <xf numFmtId="165" fontId="60" fillId="0" borderId="0" xfId="1929" applyNumberFormat="1" applyFont="1" applyFill="1" applyAlignment="1">
      <alignment horizontal="center" vertical="center"/>
    </xf>
    <xf numFmtId="165" fontId="60" fillId="0" borderId="0" xfId="1928" applyNumberFormat="1" applyFont="1" applyFill="1" applyBorder="1" applyAlignment="1">
      <alignment horizontal="center" vertical="center"/>
    </xf>
    <xf numFmtId="165" fontId="60" fillId="0" borderId="0" xfId="1846" applyNumberFormat="1" applyFont="1" applyAlignment="1">
      <alignment horizontal="center" vertical="center" wrapText="1"/>
    </xf>
    <xf numFmtId="165" fontId="60" fillId="0" borderId="0" xfId="1920" quotePrefix="1" applyNumberFormat="1" applyFont="1" applyAlignment="1">
      <alignment horizontal="center" vertical="center"/>
    </xf>
    <xf numFmtId="165" fontId="60" fillId="0" borderId="0" xfId="1846" applyNumberFormat="1" applyFont="1" applyAlignment="1">
      <alignment horizontal="center" vertical="center"/>
    </xf>
    <xf numFmtId="165" fontId="82" fillId="0" borderId="0" xfId="1920" quotePrefix="1" applyNumberFormat="1" applyFont="1" applyAlignment="1">
      <alignment horizontal="center"/>
    </xf>
    <xf numFmtId="165" fontId="82" fillId="0" borderId="0" xfId="1928" applyNumberFormat="1" applyFont="1" applyFill="1" applyBorder="1" applyAlignment="1">
      <alignment horizontal="center"/>
    </xf>
    <xf numFmtId="165" fontId="82" fillId="0" borderId="0" xfId="1920" applyNumberFormat="1" applyFont="1" applyAlignment="1">
      <alignment horizontal="center"/>
    </xf>
    <xf numFmtId="165" fontId="82" fillId="0" borderId="0" xfId="1846" applyNumberFormat="1" applyFont="1" applyAlignment="1">
      <alignment horizontal="center" wrapText="1"/>
    </xf>
    <xf numFmtId="0" fontId="97" fillId="26" borderId="0" xfId="1919" applyFont="1" applyFill="1" applyAlignment="1">
      <alignment horizontal="left" vertical="center" indent="1"/>
    </xf>
    <xf numFmtId="0" fontId="97" fillId="26" borderId="0" xfId="1919" applyFont="1" applyFill="1" applyAlignment="1">
      <alignment vertical="center"/>
    </xf>
    <xf numFmtId="165" fontId="102" fillId="26" borderId="0" xfId="1934" applyNumberFormat="1" applyFont="1" applyFill="1" applyAlignment="1">
      <alignment horizontal="center"/>
    </xf>
    <xf numFmtId="165" fontId="139" fillId="26" borderId="0" xfId="1934" applyNumberFormat="1" applyFont="1" applyFill="1" applyAlignment="1">
      <alignment horizontal="center"/>
    </xf>
    <xf numFmtId="165" fontId="136" fillId="26" borderId="0" xfId="1934" applyNumberFormat="1" applyFont="1" applyFill="1" applyAlignment="1">
      <alignment horizontal="center"/>
    </xf>
    <xf numFmtId="0" fontId="103" fillId="0" borderId="0" xfId="1919" applyFont="1" applyAlignment="1">
      <alignment horizontal="left" vertical="center" indent="1"/>
    </xf>
    <xf numFmtId="0" fontId="90" fillId="0" borderId="0" xfId="1610" applyFont="1" applyAlignment="1">
      <alignment horizontal="center"/>
    </xf>
    <xf numFmtId="0" fontId="90" fillId="0" borderId="0" xfId="1610" applyFont="1"/>
    <xf numFmtId="0" fontId="90" fillId="0" borderId="0" xfId="1910" applyFont="1" applyAlignment="1">
      <alignment horizontal="left" vertical="center" wrapText="1" indent="1"/>
    </xf>
    <xf numFmtId="165" fontId="90" fillId="0" borderId="0" xfId="1919" applyNumberFormat="1" applyFont="1" applyAlignment="1">
      <alignment horizontal="center"/>
    </xf>
    <xf numFmtId="0" fontId="83" fillId="26" borderId="0" xfId="1919" applyFont="1" applyFill="1" applyAlignment="1">
      <alignment horizontal="left" vertical="center" indent="1"/>
    </xf>
    <xf numFmtId="165" fontId="60" fillId="0" borderId="0" xfId="1920" applyNumberFormat="1" applyFont="1" applyAlignment="1">
      <alignment horizontal="center"/>
    </xf>
    <xf numFmtId="0" fontId="58" fillId="26" borderId="0" xfId="1612" applyFont="1" applyFill="1" applyAlignment="1">
      <alignment vertical="top" wrapText="1"/>
    </xf>
    <xf numFmtId="183" fontId="61" fillId="26" borderId="0" xfId="1612" applyNumberFormat="1" applyFont="1" applyFill="1" applyAlignment="1">
      <alignment horizontal="center" vertical="center"/>
    </xf>
    <xf numFmtId="1" fontId="61" fillId="26" borderId="0" xfId="1612" applyNumberFormat="1" applyFont="1" applyFill="1" applyAlignment="1">
      <alignment horizontal="center" vertical="center"/>
    </xf>
    <xf numFmtId="165" fontId="140" fillId="26" borderId="0" xfId="1707" applyNumberFormat="1" applyFont="1" applyFill="1" applyAlignment="1">
      <alignment horizontal="center"/>
    </xf>
    <xf numFmtId="165" fontId="60" fillId="26" borderId="0" xfId="1707" applyNumberFormat="1" applyFont="1" applyFill="1" applyAlignment="1">
      <alignment horizontal="center"/>
    </xf>
    <xf numFmtId="165" fontId="140" fillId="26" borderId="0" xfId="1707" applyNumberFormat="1" applyFont="1" applyFill="1" applyAlignment="1">
      <alignment horizontal="center" vertical="center"/>
    </xf>
    <xf numFmtId="165" fontId="60" fillId="26" borderId="0" xfId="1612" applyNumberFormat="1" applyFont="1" applyFill="1" applyAlignment="1">
      <alignment horizontal="center" vertical="center"/>
    </xf>
    <xf numFmtId="165" fontId="60" fillId="26" borderId="0" xfId="1612" applyNumberFormat="1" applyFont="1" applyFill="1" applyAlignment="1">
      <alignment horizontal="left" vertical="center"/>
    </xf>
    <xf numFmtId="165" fontId="61" fillId="26" borderId="0" xfId="1907" applyNumberFormat="1" applyFont="1" applyFill="1" applyBorder="1" applyAlignment="1">
      <alignment horizontal="right" vertical="center" wrapText="1"/>
    </xf>
    <xf numFmtId="0" fontId="70" fillId="0" borderId="0" xfId="1919" applyFont="1" applyAlignment="1">
      <alignment horizontal="center"/>
    </xf>
    <xf numFmtId="165" fontId="79" fillId="0" borderId="0" xfId="1707" applyNumberFormat="1" applyFont="1" applyAlignment="1">
      <alignment horizontal="center"/>
    </xf>
    <xf numFmtId="182" fontId="79" fillId="0" borderId="0" xfId="1612" applyNumberFormat="1" applyFont="1" applyAlignment="1">
      <alignment horizontal="center" vertical="center"/>
    </xf>
    <xf numFmtId="0" fontId="141" fillId="25" borderId="0" xfId="1612" applyFont="1" applyFill="1" applyAlignment="1">
      <alignment vertical="center"/>
    </xf>
    <xf numFmtId="0" fontId="21" fillId="0" borderId="0" xfId="2872"/>
    <xf numFmtId="0" fontId="21" fillId="0" borderId="0" xfId="2873"/>
    <xf numFmtId="0" fontId="21" fillId="0" borderId="0" xfId="2874"/>
    <xf numFmtId="186" fontId="79" fillId="0" borderId="0" xfId="1923" applyNumberFormat="1" applyFont="1" applyAlignment="1">
      <alignment horizontal="center" vertical="center"/>
    </xf>
    <xf numFmtId="0" fontId="21" fillId="0" borderId="0" xfId="2875"/>
    <xf numFmtId="0" fontId="89" fillId="26" borderId="0" xfId="1910" applyFont="1" applyFill="1" applyAlignment="1">
      <alignment horizontal="left" vertical="center" wrapText="1" indent="2"/>
    </xf>
    <xf numFmtId="165" fontId="143" fillId="0" borderId="0" xfId="1910" applyNumberFormat="1" applyFont="1" applyAlignment="1">
      <alignment horizontal="center" vertical="center" wrapText="1"/>
    </xf>
    <xf numFmtId="165" fontId="143" fillId="0" borderId="0" xfId="1931" applyNumberFormat="1" applyFont="1" applyFill="1" applyBorder="1" applyAlignment="1">
      <alignment horizontal="center" vertical="center"/>
    </xf>
    <xf numFmtId="165" fontId="143" fillId="0" borderId="0" xfId="1924" applyNumberFormat="1" applyFont="1" applyAlignment="1">
      <alignment horizontal="center" vertical="center"/>
    </xf>
    <xf numFmtId="0" fontId="144" fillId="0" borderId="0" xfId="1919" applyFont="1" applyAlignment="1">
      <alignment horizontal="left" vertical="center" indent="1"/>
    </xf>
    <xf numFmtId="0" fontId="21" fillId="0" borderId="0" xfId="2876"/>
    <xf numFmtId="165" fontId="59" fillId="0" borderId="0" xfId="1931" applyNumberFormat="1" applyFont="1" applyBorder="1" applyAlignment="1">
      <alignment horizontal="center" vertical="center"/>
    </xf>
    <xf numFmtId="0" fontId="59" fillId="0" borderId="0" xfId="1910" applyFont="1" applyAlignment="1">
      <alignment horizontal="left" vertical="center" wrapText="1"/>
    </xf>
    <xf numFmtId="174" fontId="79" fillId="0" borderId="0" xfId="1911" applyNumberFormat="1" applyFont="1" applyAlignment="1">
      <alignment horizontal="center" vertical="center"/>
    </xf>
    <xf numFmtId="165" fontId="79" fillId="0" borderId="0" xfId="1910" applyNumberFormat="1" applyFont="1" applyAlignment="1">
      <alignment horizontal="center" vertical="center" wrapText="1"/>
    </xf>
    <xf numFmtId="165" fontId="59" fillId="0" borderId="0" xfId="1910" applyNumberFormat="1" applyFont="1" applyAlignment="1">
      <alignment horizontal="left" vertical="center" wrapText="1"/>
    </xf>
    <xf numFmtId="0" fontId="74" fillId="0" borderId="0" xfId="2876" applyFont="1" applyAlignment="1">
      <alignment horizontal="center" wrapText="1"/>
    </xf>
    <xf numFmtId="0" fontId="135" fillId="0" borderId="0" xfId="2876" applyFont="1" applyAlignment="1">
      <alignment horizontal="left" vertical="top" wrapText="1"/>
    </xf>
    <xf numFmtId="185" fontId="135" fillId="0" borderId="0" xfId="2876" applyNumberFormat="1" applyFont="1" applyAlignment="1">
      <alignment horizontal="right" vertical="top"/>
    </xf>
    <xf numFmtId="174" fontId="135" fillId="0" borderId="0" xfId="2876" applyNumberFormat="1" applyFont="1" applyAlignment="1">
      <alignment horizontal="right" vertical="top"/>
    </xf>
    <xf numFmtId="0" fontId="74" fillId="0" borderId="0" xfId="2876" applyFont="1" applyAlignment="1">
      <alignment horizontal="left" vertical="top" wrapText="1"/>
    </xf>
    <xf numFmtId="185" fontId="74" fillId="0" borderId="0" xfId="2876" applyNumberFormat="1" applyFont="1" applyAlignment="1">
      <alignment horizontal="right" vertical="top"/>
    </xf>
    <xf numFmtId="174" fontId="74" fillId="0" borderId="0" xfId="2876" applyNumberFormat="1" applyFont="1" applyAlignment="1">
      <alignment horizontal="right" vertical="top"/>
    </xf>
    <xf numFmtId="0" fontId="81" fillId="0" borderId="0" xfId="1924" applyFont="1" applyAlignment="1">
      <alignment vertical="center"/>
    </xf>
    <xf numFmtId="0" fontId="22" fillId="0" borderId="0" xfId="1924" applyFont="1" applyAlignment="1">
      <alignment vertical="center"/>
    </xf>
    <xf numFmtId="165" fontId="79" fillId="0" borderId="0" xfId="1924" applyNumberFormat="1" applyFont="1" applyAlignment="1">
      <alignment horizontal="center" vertical="center"/>
    </xf>
    <xf numFmtId="0" fontId="81" fillId="0" borderId="0" xfId="1919" applyFont="1" applyAlignment="1">
      <alignment vertical="center"/>
    </xf>
    <xf numFmtId="0" fontId="24" fillId="0" borderId="0" xfId="1924" applyFont="1" applyAlignment="1">
      <alignment horizontal="center" vertical="center"/>
    </xf>
    <xf numFmtId="165" fontId="142" fillId="0" borderId="0" xfId="1910" applyNumberFormat="1" applyFont="1" applyAlignment="1">
      <alignment horizontal="center" vertical="center" wrapText="1"/>
    </xf>
    <xf numFmtId="165" fontId="142" fillId="0" borderId="0" xfId="1931" applyNumberFormat="1" applyFont="1" applyFill="1" applyBorder="1" applyAlignment="1">
      <alignment horizontal="center" vertical="center"/>
    </xf>
    <xf numFmtId="0" fontId="58" fillId="0" borderId="0" xfId="1909" applyFont="1" applyAlignment="1">
      <alignment horizontal="left" vertical="center" indent="1"/>
    </xf>
    <xf numFmtId="174" fontId="21" fillId="0" borderId="0" xfId="2997" applyNumberFormat="1" applyAlignment="1">
      <alignment horizontal="center" vertical="top"/>
    </xf>
    <xf numFmtId="174" fontId="62" fillId="0" borderId="0" xfId="2997" applyNumberFormat="1" applyFont="1" applyAlignment="1">
      <alignment horizontal="center" vertical="top"/>
    </xf>
    <xf numFmtId="0" fontId="80" fillId="0" borderId="0" xfId="1837" applyFont="1" applyAlignment="1">
      <alignment horizontal="left" indent="1"/>
    </xf>
    <xf numFmtId="165" fontId="146" fillId="0" borderId="0" xfId="1837" applyNumberFormat="1" applyFont="1"/>
    <xf numFmtId="165" fontId="80" fillId="0" borderId="0" xfId="1837" applyNumberFormat="1" applyFont="1" applyAlignment="1">
      <alignment horizontal="center" vertical="center"/>
    </xf>
    <xf numFmtId="0" fontId="79" fillId="0" borderId="0" xfId="1837" applyFont="1" applyAlignment="1">
      <alignment horizontal="left" indent="2"/>
    </xf>
    <xf numFmtId="165" fontId="79" fillId="0" borderId="0" xfId="1837" applyNumberFormat="1" applyFont="1" applyAlignment="1">
      <alignment horizontal="center" vertical="center"/>
    </xf>
    <xf numFmtId="0" fontId="21" fillId="26" borderId="0" xfId="0" applyFont="1" applyFill="1" applyBorder="1"/>
    <xf numFmtId="0" fontId="83" fillId="0" borderId="0" xfId="1862" applyFont="1" applyAlignment="1">
      <alignment horizontal="center" vertical="center" wrapText="1"/>
    </xf>
    <xf numFmtId="0" fontId="21" fillId="0" borderId="0" xfId="0" applyFont="1" applyBorder="1"/>
    <xf numFmtId="174" fontId="80" fillId="0" borderId="0" xfId="2998" applyNumberFormat="1" applyFont="1" applyAlignment="1">
      <alignment horizontal="center" vertical="top"/>
    </xf>
    <xf numFmtId="165" fontId="24" fillId="0" borderId="0" xfId="1932" applyNumberFormat="1" applyFont="1" applyFill="1" applyBorder="1" applyAlignment="1">
      <alignment horizontal="right" vertical="center"/>
    </xf>
    <xf numFmtId="181" fontId="24" fillId="0" borderId="0" xfId="1907" applyNumberFormat="1" applyFont="1" applyFill="1" applyBorder="1" applyAlignment="1">
      <alignment horizontal="right" vertical="center"/>
    </xf>
    <xf numFmtId="165" fontId="24" fillId="0" borderId="0" xfId="1926" applyNumberFormat="1" applyFont="1" applyFill="1" applyBorder="1" applyAlignment="1">
      <alignment horizontal="center" vertical="center"/>
    </xf>
    <xf numFmtId="184" fontId="24" fillId="0" borderId="0" xfId="0" applyNumberFormat="1" applyFont="1" applyFill="1" applyBorder="1" applyAlignment="1">
      <alignment horizontal="right" vertical="center"/>
    </xf>
    <xf numFmtId="0" fontId="81" fillId="26" borderId="0" xfId="1919" applyFont="1" applyFill="1" applyAlignment="1">
      <alignment vertical="top"/>
    </xf>
    <xf numFmtId="165" fontId="81" fillId="26" borderId="0" xfId="1925" applyNumberFormat="1" applyFont="1" applyFill="1" applyBorder="1"/>
    <xf numFmtId="165" fontId="24" fillId="26" borderId="0" xfId="1907" applyNumberFormat="1" applyFont="1" applyFill="1" applyBorder="1" applyAlignment="1">
      <alignment horizontal="right" wrapText="1"/>
    </xf>
    <xf numFmtId="165" fontId="24" fillId="26" borderId="0" xfId="1907" applyNumberFormat="1" applyFont="1" applyFill="1" applyBorder="1" applyAlignment="1">
      <alignment horizontal="right" vertical="center" wrapText="1"/>
    </xf>
    <xf numFmtId="165" fontId="24" fillId="0" borderId="0" xfId="1932" applyNumberFormat="1" applyFont="1" applyFill="1" applyBorder="1" applyAlignment="1">
      <alignment horizontal="right"/>
    </xf>
    <xf numFmtId="165" fontId="24" fillId="0" borderId="15" xfId="1932" applyNumberFormat="1" applyFont="1" applyFill="1" applyBorder="1" applyAlignment="1">
      <alignment horizontal="right"/>
    </xf>
    <xf numFmtId="165" fontId="79" fillId="26" borderId="0" xfId="1931" applyNumberFormat="1" applyFont="1" applyFill="1" applyBorder="1" applyAlignment="1">
      <alignment horizontal="center" vertical="center"/>
    </xf>
    <xf numFmtId="165" fontId="79" fillId="26" borderId="0" xfId="1923" applyNumberFormat="1" applyFont="1" applyFill="1" applyAlignment="1">
      <alignment horizontal="center" vertical="center"/>
    </xf>
    <xf numFmtId="0" fontId="22" fillId="0" borderId="0" xfId="1924" applyFont="1" applyAlignment="1">
      <alignment horizontal="center" vertical="center"/>
    </xf>
    <xf numFmtId="0" fontId="79" fillId="0" borderId="0" xfId="1924" applyFont="1" applyAlignment="1">
      <alignment horizontal="center"/>
    </xf>
    <xf numFmtId="0" fontId="79" fillId="0" borderId="0" xfId="1924" applyFont="1"/>
    <xf numFmtId="0" fontId="81" fillId="0" borderId="0" xfId="1924" applyFont="1" applyAlignment="1">
      <alignment horizontal="center" vertical="center"/>
    </xf>
    <xf numFmtId="0" fontId="79" fillId="0" borderId="0" xfId="1924" applyFont="1" applyAlignment="1">
      <alignment horizontal="center" vertical="center"/>
    </xf>
    <xf numFmtId="0" fontId="145" fillId="0" borderId="0" xfId="1910" applyFont="1" applyAlignment="1">
      <alignment horizontal="left" vertical="center" wrapText="1"/>
    </xf>
    <xf numFmtId="0" fontId="99" fillId="0" borderId="0" xfId="1910" applyFont="1" applyAlignment="1">
      <alignment horizontal="left" vertical="center" wrapText="1"/>
    </xf>
    <xf numFmtId="0" fontId="147" fillId="0" borderId="0" xfId="1919" applyFont="1" applyAlignment="1">
      <alignment vertical="center"/>
    </xf>
    <xf numFmtId="174" fontId="131" fillId="0" borderId="0" xfId="1935" applyNumberFormat="1" applyFont="1" applyAlignment="1">
      <alignment horizontal="center" vertical="center"/>
    </xf>
    <xf numFmtId="165" fontId="23" fillId="26" borderId="0" xfId="1920" applyNumberFormat="1" applyFont="1" applyFill="1" applyAlignment="1">
      <alignment horizontal="center"/>
    </xf>
    <xf numFmtId="0" fontId="80" fillId="27" borderId="0" xfId="1923" applyFont="1" applyFill="1" applyAlignment="1">
      <alignment horizontal="left" vertical="center"/>
    </xf>
    <xf numFmtId="0" fontId="79" fillId="27" borderId="0" xfId="1910" applyFont="1" applyFill="1" applyAlignment="1">
      <alignment horizontal="left" vertical="center" wrapText="1" indent="1"/>
    </xf>
    <xf numFmtId="165" fontId="79" fillId="27" borderId="0" xfId="1881" applyNumberFormat="1" applyFont="1" applyFill="1" applyBorder="1" applyAlignment="1">
      <alignment horizontal="center" vertical="center"/>
    </xf>
    <xf numFmtId="181" fontId="79" fillId="27" borderId="0" xfId="1881" applyNumberFormat="1" applyFont="1" applyFill="1" applyBorder="1" applyAlignment="1">
      <alignment horizontal="center" vertical="center" wrapText="1"/>
    </xf>
    <xf numFmtId="165" fontId="79" fillId="27" borderId="0" xfId="1881" applyNumberFormat="1" applyFont="1" applyFill="1" applyBorder="1" applyAlignment="1">
      <alignment horizontal="center" vertical="center" wrapText="1"/>
    </xf>
    <xf numFmtId="0" fontId="80" fillId="27" borderId="0" xfId="1923" applyFont="1" applyFill="1" applyAlignment="1">
      <alignment horizontal="left" vertical="center" indent="1"/>
    </xf>
    <xf numFmtId="0" fontId="80" fillId="27" borderId="0" xfId="1923" applyFont="1" applyFill="1" applyAlignment="1">
      <alignment vertical="center"/>
    </xf>
    <xf numFmtId="181" fontId="79" fillId="27" borderId="0" xfId="1907" applyNumberFormat="1" applyFont="1" applyFill="1" applyBorder="1" applyAlignment="1">
      <alignment horizontal="center" vertical="center" wrapText="1"/>
    </xf>
    <xf numFmtId="0" fontId="82" fillId="0" borderId="0" xfId="1923" applyFont="1" applyAlignment="1">
      <alignment horizontal="left" vertical="center"/>
    </xf>
    <xf numFmtId="165" fontId="148" fillId="26" borderId="0" xfId="1927" applyNumberFormat="1" applyFont="1" applyFill="1" applyAlignment="1">
      <alignment horizontal="center"/>
    </xf>
    <xf numFmtId="165" fontId="148" fillId="26" borderId="0" xfId="1919" applyNumberFormat="1" applyFont="1" applyFill="1" applyAlignment="1">
      <alignment horizontal="center"/>
    </xf>
    <xf numFmtId="165" fontId="148" fillId="26" borderId="0" xfId="0" applyNumberFormat="1" applyFont="1" applyFill="1" applyBorder="1" applyAlignment="1">
      <alignment horizontal="center" vertical="center" wrapText="1"/>
    </xf>
    <xf numFmtId="165" fontId="148" fillId="26" borderId="0" xfId="1487" applyNumberFormat="1" applyFont="1" applyFill="1" applyAlignment="1">
      <alignment horizontal="center" vertical="center"/>
    </xf>
    <xf numFmtId="165" fontId="79" fillId="0" borderId="0" xfId="1927" applyNumberFormat="1" applyFont="1" applyFill="1" applyBorder="1" applyAlignment="1">
      <alignment horizontal="center"/>
    </xf>
    <xf numFmtId="165" fontId="23" fillId="0" borderId="0" xfId="1927" applyNumberFormat="1" applyFont="1" applyFill="1" applyAlignment="1">
      <alignment horizontal="center"/>
    </xf>
    <xf numFmtId="165" fontId="72" fillId="0" borderId="0" xfId="1927" applyNumberFormat="1" applyFont="1" applyFill="1" applyAlignment="1">
      <alignment horizontal="center"/>
    </xf>
    <xf numFmtId="165" fontId="23" fillId="0" borderId="0" xfId="1919" applyNumberFormat="1" applyFont="1" applyAlignment="1">
      <alignment horizontal="center"/>
    </xf>
    <xf numFmtId="165" fontId="79" fillId="0" borderId="0" xfId="1927" quotePrefix="1" applyNumberFormat="1" applyFont="1" applyFill="1" applyBorder="1" applyAlignment="1">
      <alignment horizontal="center"/>
    </xf>
    <xf numFmtId="165" fontId="24" fillId="0" borderId="0" xfId="1919" applyNumberFormat="1" applyFont="1" applyAlignment="1">
      <alignment horizontal="center"/>
    </xf>
    <xf numFmtId="165" fontId="23" fillId="0" borderId="0" xfId="1919" quotePrefix="1" applyNumberFormat="1" applyFont="1" applyAlignment="1">
      <alignment horizontal="center"/>
    </xf>
    <xf numFmtId="165" fontId="23" fillId="0" borderId="0" xfId="1927" applyNumberFormat="1" applyFont="1" applyFill="1" applyBorder="1" applyAlignment="1">
      <alignment horizontal="center"/>
    </xf>
    <xf numFmtId="165" fontId="75" fillId="0" borderId="0" xfId="1934" applyNumberFormat="1" applyFont="1" applyAlignment="1">
      <alignment horizontal="center"/>
    </xf>
    <xf numFmtId="165" fontId="102" fillId="0" borderId="0" xfId="1934" applyNumberFormat="1" applyFont="1" applyAlignment="1">
      <alignment horizontal="center"/>
    </xf>
    <xf numFmtId="0" fontId="97" fillId="0" borderId="0" xfId="1919" applyFont="1" applyAlignment="1">
      <alignment horizontal="left" vertical="center" indent="1"/>
    </xf>
    <xf numFmtId="0" fontId="97" fillId="0" borderId="0" xfId="1919" applyFont="1" applyAlignment="1">
      <alignment vertical="center"/>
    </xf>
    <xf numFmtId="0" fontId="102" fillId="0" borderId="0" xfId="1910" applyFont="1" applyAlignment="1">
      <alignment horizontal="left" wrapText="1" indent="2"/>
    </xf>
    <xf numFmtId="0" fontId="102" fillId="0" borderId="0" xfId="1910" applyFont="1" applyAlignment="1">
      <alignment horizontal="left" wrapText="1"/>
    </xf>
    <xf numFmtId="174" fontId="80" fillId="0" borderId="0" xfId="3016" applyNumberFormat="1" applyFont="1" applyAlignment="1">
      <alignment horizontal="center" vertical="top"/>
    </xf>
    <xf numFmtId="0" fontId="79" fillId="26" borderId="0" xfId="1838" applyFont="1" applyFill="1" applyAlignment="1">
      <alignment horizontal="left" indent="2"/>
    </xf>
    <xf numFmtId="165" fontId="79" fillId="26" borderId="0" xfId="1838" applyNumberFormat="1" applyFont="1" applyFill="1" applyAlignment="1">
      <alignment horizontal="center" vertical="center"/>
    </xf>
    <xf numFmtId="0" fontId="67" fillId="0" borderId="0" xfId="1622" applyFont="1" applyAlignment="1">
      <alignment horizontal="center"/>
    </xf>
    <xf numFmtId="0" fontId="149" fillId="0" borderId="0" xfId="1921" applyFont="1" applyAlignment="1">
      <alignment horizontal="left" indent="1"/>
    </xf>
    <xf numFmtId="174" fontId="135" fillId="0" borderId="0" xfId="2996" applyNumberFormat="1" applyFont="1" applyAlignment="1">
      <alignment horizontal="center" vertical="top"/>
    </xf>
    <xf numFmtId="165" fontId="89" fillId="26" borderId="0" xfId="1919" applyNumberFormat="1" applyFont="1" applyFill="1" applyAlignment="1">
      <alignment horizontal="center"/>
    </xf>
    <xf numFmtId="0" fontId="80" fillId="26" borderId="0" xfId="1838" applyFont="1" applyFill="1" applyAlignment="1">
      <alignment horizontal="left" indent="1"/>
    </xf>
    <xf numFmtId="0" fontId="142" fillId="0" borderId="0" xfId="1921" applyFont="1" applyAlignment="1">
      <alignment horizontal="left" indent="1"/>
    </xf>
    <xf numFmtId="174" fontId="79" fillId="0" borderId="0" xfId="3016" applyNumberFormat="1" applyFont="1" applyAlignment="1">
      <alignment horizontal="center" vertical="top"/>
    </xf>
    <xf numFmtId="165" fontId="80" fillId="26" borderId="0" xfId="1838" applyNumberFormat="1" applyFont="1" applyFill="1" applyAlignment="1">
      <alignment horizontal="center" vertical="center"/>
    </xf>
    <xf numFmtId="0" fontId="89" fillId="26" borderId="0" xfId="1910" applyFont="1" applyFill="1" applyAlignment="1">
      <alignment horizontal="left" vertical="center" wrapText="1"/>
    </xf>
    <xf numFmtId="0" fontId="80" fillId="26" borderId="0" xfId="1864" applyFont="1" applyFill="1" applyAlignment="1">
      <alignment horizontal="center" vertical="center" wrapText="1"/>
    </xf>
    <xf numFmtId="174" fontId="74" fillId="0" borderId="0" xfId="2996" applyNumberFormat="1" applyFont="1" applyAlignment="1">
      <alignment horizontal="center" vertical="top"/>
    </xf>
    <xf numFmtId="0" fontId="89" fillId="26" borderId="0" xfId="1910" applyFont="1" applyFill="1" applyAlignment="1">
      <alignment horizontal="left" vertical="center" wrapText="1" indent="1"/>
    </xf>
    <xf numFmtId="165" fontId="24" fillId="26" borderId="0" xfId="1907" applyNumberFormat="1" applyFont="1" applyFill="1" applyBorder="1" applyAlignment="1">
      <alignment horizontal="center" vertical="center" wrapText="1"/>
    </xf>
    <xf numFmtId="165" fontId="149" fillId="0" borderId="0" xfId="1931" applyNumberFormat="1" applyFont="1" applyFill="1" applyBorder="1" applyAlignment="1">
      <alignment horizontal="center"/>
    </xf>
    <xf numFmtId="0" fontId="59" fillId="0" borderId="0" xfId="1924" applyFont="1" applyAlignment="1">
      <alignment horizontal="center"/>
    </xf>
    <xf numFmtId="174" fontId="71" fillId="0" borderId="0" xfId="1910" applyNumberFormat="1" applyFont="1" applyAlignment="1">
      <alignment horizontal="center"/>
    </xf>
    <xf numFmtId="174" fontId="74" fillId="0" borderId="0" xfId="3893" applyNumberFormat="1" applyFont="1" applyAlignment="1">
      <alignment horizontal="center" vertical="top"/>
    </xf>
    <xf numFmtId="0" fontId="82" fillId="0" borderId="0" xfId="1924" applyFont="1" applyAlignment="1">
      <alignment horizontal="center"/>
    </xf>
    <xf numFmtId="174" fontId="80" fillId="0" borderId="0" xfId="3894" applyNumberFormat="1" applyFont="1" applyAlignment="1">
      <alignment horizontal="center"/>
    </xf>
    <xf numFmtId="174" fontId="79" fillId="0" borderId="0" xfId="3894" applyNumberFormat="1" applyFont="1" applyAlignment="1">
      <alignment horizontal="center"/>
    </xf>
    <xf numFmtId="165" fontId="149" fillId="0" borderId="0" xfId="1931" applyNumberFormat="1" applyFont="1" applyFill="1" applyBorder="1" applyAlignment="1">
      <alignment horizontal="center" vertical="center"/>
    </xf>
    <xf numFmtId="165" fontId="22" fillId="0" borderId="0" xfId="1932" applyNumberFormat="1" applyFont="1" applyFill="1" applyBorder="1" applyAlignment="1">
      <alignment horizontal="right"/>
    </xf>
    <xf numFmtId="174" fontId="59" fillId="0" borderId="0" xfId="3895" applyNumberFormat="1" applyFont="1" applyAlignment="1">
      <alignment horizontal="center" vertical="top"/>
    </xf>
    <xf numFmtId="165" fontId="65" fillId="0" borderId="0" xfId="1932" applyNumberFormat="1" applyFont="1" applyFill="1" applyBorder="1" applyAlignment="1">
      <alignment horizontal="center"/>
    </xf>
    <xf numFmtId="0" fontId="97" fillId="0" borderId="0" xfId="1473" applyFont="1" applyAlignment="1">
      <alignment vertical="center" wrapText="1"/>
    </xf>
    <xf numFmtId="0" fontId="102" fillId="0" borderId="0" xfId="1473" applyFont="1"/>
    <xf numFmtId="165" fontId="22" fillId="0" borderId="0" xfId="1924" applyNumberFormat="1" applyFont="1"/>
    <xf numFmtId="165" fontId="22" fillId="0" borderId="0" xfId="1924" applyNumberFormat="1" applyFont="1" applyAlignment="1">
      <alignment horizontal="center" vertical="center"/>
    </xf>
    <xf numFmtId="165" fontId="81" fillId="0" borderId="0" xfId="1924" applyNumberFormat="1" applyFont="1" applyAlignment="1">
      <alignment horizontal="center" vertical="center"/>
    </xf>
    <xf numFmtId="165" fontId="24" fillId="26" borderId="0" xfId="1907" applyNumberFormat="1" applyFont="1" applyFill="1" applyBorder="1" applyAlignment="1">
      <alignment horizontal="center" wrapText="1"/>
    </xf>
    <xf numFmtId="165" fontId="24" fillId="0" borderId="0" xfId="1932" applyNumberFormat="1" applyFont="1" applyFill="1" applyBorder="1" applyAlignment="1">
      <alignment horizontal="center"/>
    </xf>
    <xf numFmtId="165" fontId="79" fillId="0" borderId="0" xfId="1924" applyNumberFormat="1" applyFont="1" applyAlignment="1">
      <alignment horizontal="center"/>
    </xf>
    <xf numFmtId="0" fontId="81" fillId="0" borderId="0" xfId="1924" applyFont="1" applyAlignment="1">
      <alignment wrapText="1"/>
    </xf>
    <xf numFmtId="0" fontId="23" fillId="0" borderId="0" xfId="1924" applyFont="1" applyAlignment="1">
      <alignment wrapText="1"/>
    </xf>
    <xf numFmtId="0" fontId="93" fillId="26" borderId="20" xfId="2045" applyFont="1" applyFill="1" applyBorder="1" applyAlignment="1">
      <alignment horizontal="center" vertical="center" wrapText="1"/>
    </xf>
    <xf numFmtId="0" fontId="75" fillId="0" borderId="21" xfId="1924" applyFont="1" applyBorder="1" applyAlignment="1">
      <alignment vertical="center"/>
    </xf>
    <xf numFmtId="181" fontId="75" fillId="0" borderId="21" xfId="1881" applyNumberFormat="1" applyFont="1" applyFill="1" applyBorder="1" applyAlignment="1">
      <alignment horizontal="center" vertical="center" wrapText="1"/>
    </xf>
    <xf numFmtId="165" fontId="75" fillId="0" borderId="21" xfId="1881" applyNumberFormat="1" applyFont="1" applyFill="1" applyBorder="1" applyAlignment="1">
      <alignment horizontal="center" vertical="center" wrapText="1"/>
    </xf>
    <xf numFmtId="0" fontId="22" fillId="0" borderId="21" xfId="1924" applyFont="1" applyBorder="1"/>
    <xf numFmtId="0" fontId="97" fillId="0" borderId="21" xfId="1919" applyFont="1" applyBorder="1" applyAlignment="1">
      <alignment horizontal="center"/>
    </xf>
    <xf numFmtId="0" fontId="82" fillId="0" borderId="22" xfId="1924" applyFont="1" applyBorder="1"/>
    <xf numFmtId="0" fontId="59" fillId="0" borderId="21" xfId="1910" applyFont="1" applyBorder="1" applyAlignment="1">
      <alignment horizontal="left" vertical="center" wrapText="1" indent="1"/>
    </xf>
    <xf numFmtId="0" fontId="71" fillId="0" borderId="21" xfId="1910" applyFont="1" applyBorder="1" applyAlignment="1">
      <alignment horizontal="left" vertical="center" wrapText="1" indent="1"/>
    </xf>
    <xf numFmtId="165" fontId="59" fillId="0" borderId="21" xfId="1919" quotePrefix="1" applyNumberFormat="1" applyFont="1" applyBorder="1" applyAlignment="1">
      <alignment horizontal="center" vertical="center"/>
    </xf>
    <xf numFmtId="165" fontId="59" fillId="0" borderId="21" xfId="1932" applyNumberFormat="1" applyFont="1" applyFill="1" applyBorder="1" applyAlignment="1">
      <alignment horizontal="center" vertical="center"/>
    </xf>
    <xf numFmtId="165" fontId="59" fillId="0" borderId="21" xfId="1931" applyNumberFormat="1" applyFont="1" applyFill="1" applyBorder="1" applyAlignment="1">
      <alignment horizontal="center" vertical="center"/>
    </xf>
    <xf numFmtId="0" fontId="23" fillId="0" borderId="21" xfId="1919" applyFont="1" applyBorder="1"/>
    <xf numFmtId="0" fontId="22" fillId="0" borderId="21" xfId="1919" applyFont="1" applyBorder="1"/>
    <xf numFmtId="0" fontId="22" fillId="26" borderId="21" xfId="1919" applyFont="1" applyFill="1" applyBorder="1"/>
    <xf numFmtId="0" fontId="67" fillId="0" borderId="21" xfId="1919" applyFont="1" applyBorder="1"/>
    <xf numFmtId="0" fontId="79" fillId="0" borderId="21" xfId="1919" applyFont="1" applyBorder="1"/>
    <xf numFmtId="0" fontId="93" fillId="0" borderId="20" xfId="1862" applyFont="1" applyBorder="1" applyAlignment="1">
      <alignment horizontal="center" vertical="center" wrapText="1"/>
    </xf>
    <xf numFmtId="0" fontId="93" fillId="26" borderId="20" xfId="1862" applyFont="1" applyFill="1" applyBorder="1" applyAlignment="1">
      <alignment horizontal="center" vertical="center" wrapText="1"/>
    </xf>
    <xf numFmtId="165" fontId="59" fillId="0" borderId="21" xfId="1931" applyNumberFormat="1" applyFont="1" applyFill="1" applyBorder="1" applyAlignment="1">
      <alignment horizontal="center"/>
    </xf>
    <xf numFmtId="165" fontId="59" fillId="0" borderId="21" xfId="1919" applyNumberFormat="1" applyFont="1" applyBorder="1" applyAlignment="1">
      <alignment horizontal="center"/>
    </xf>
    <xf numFmtId="181" fontId="80" fillId="0" borderId="0" xfId="1907" applyNumberFormat="1" applyFont="1" applyFill="1" applyBorder="1" applyAlignment="1">
      <alignment horizontal="center" vertical="center"/>
    </xf>
    <xf numFmtId="0" fontId="79" fillId="0" borderId="21" xfId="1910" applyFont="1" applyBorder="1" applyAlignment="1">
      <alignment horizontal="left" vertical="center" wrapText="1" indent="1"/>
    </xf>
    <xf numFmtId="165" fontId="79" fillId="0" borderId="21" xfId="1931" applyNumberFormat="1" applyFont="1" applyFill="1" applyBorder="1" applyAlignment="1">
      <alignment horizontal="center"/>
    </xf>
    <xf numFmtId="165" fontId="79" fillId="0" borderId="21" xfId="1919" applyNumberFormat="1" applyFont="1" applyBorder="1" applyAlignment="1">
      <alignment horizontal="center"/>
    </xf>
    <xf numFmtId="181" fontId="80" fillId="0" borderId="0" xfId="1907" applyNumberFormat="1" applyFont="1" applyFill="1" applyBorder="1" applyAlignment="1">
      <alignment vertical="top"/>
    </xf>
    <xf numFmtId="0" fontId="81" fillId="0" borderId="21" xfId="1919" applyFont="1" applyBorder="1" applyAlignment="1">
      <alignment vertical="center"/>
    </xf>
    <xf numFmtId="0" fontId="84" fillId="0" borderId="21" xfId="1910" applyFont="1" applyBorder="1" applyAlignment="1">
      <alignment horizontal="left" vertical="center" wrapText="1" indent="1"/>
    </xf>
    <xf numFmtId="165" fontId="79" fillId="0" borderId="21" xfId="1922" applyNumberFormat="1" applyFont="1" applyBorder="1" applyAlignment="1">
      <alignment horizontal="center" vertical="center"/>
    </xf>
    <xf numFmtId="165" fontId="79" fillId="0" borderId="21" xfId="1930" applyNumberFormat="1" applyFont="1" applyFill="1" applyBorder="1" applyAlignment="1">
      <alignment horizontal="center" vertical="center"/>
    </xf>
    <xf numFmtId="0" fontId="22" fillId="0" borderId="21" xfId="1923" applyFont="1" applyBorder="1"/>
    <xf numFmtId="165" fontId="65" fillId="0" borderId="0" xfId="1932" applyNumberFormat="1" applyFont="1" applyFill="1" applyBorder="1" applyAlignment="1">
      <alignment horizontal="right"/>
    </xf>
    <xf numFmtId="165" fontId="79" fillId="0" borderId="21" xfId="1926" applyNumberFormat="1" applyFont="1" applyFill="1" applyBorder="1" applyAlignment="1">
      <alignment horizontal="center"/>
    </xf>
    <xf numFmtId="165" fontId="79" fillId="0" borderId="21" xfId="1926" applyNumberFormat="1" applyFont="1" applyFill="1" applyBorder="1" applyAlignment="1">
      <alignment horizontal="center" vertical="center"/>
    </xf>
    <xf numFmtId="165" fontId="79" fillId="0" borderId="21" xfId="1919" applyNumberFormat="1" applyFont="1" applyBorder="1" applyAlignment="1">
      <alignment horizontal="center" vertical="center"/>
    </xf>
    <xf numFmtId="0" fontId="83" fillId="0" borderId="20" xfId="1862" applyFont="1" applyBorder="1" applyAlignment="1">
      <alignment horizontal="center" vertical="center" wrapText="1"/>
    </xf>
    <xf numFmtId="0" fontId="82" fillId="0" borderId="0" xfId="1923" applyFont="1"/>
    <xf numFmtId="174" fontId="79" fillId="0" borderId="21" xfId="1914" applyNumberFormat="1" applyFont="1" applyBorder="1" applyAlignment="1">
      <alignment horizontal="center" vertical="top"/>
    </xf>
    <xf numFmtId="174" fontId="79" fillId="0" borderId="21" xfId="1913" applyNumberFormat="1" applyFont="1" applyBorder="1" applyAlignment="1">
      <alignment horizontal="center" vertical="top"/>
    </xf>
    <xf numFmtId="174" fontId="79" fillId="0" borderId="21" xfId="1910" applyNumberFormat="1" applyFont="1" applyBorder="1" applyAlignment="1">
      <alignment horizontal="center" vertical="top"/>
    </xf>
    <xf numFmtId="174" fontId="79" fillId="0" borderId="21" xfId="1918" applyNumberFormat="1" applyFont="1" applyBorder="1" applyAlignment="1">
      <alignment horizontal="center" vertical="top"/>
    </xf>
    <xf numFmtId="174" fontId="79" fillId="0" borderId="21" xfId="1917" applyNumberFormat="1" applyFont="1" applyBorder="1" applyAlignment="1">
      <alignment horizontal="center" vertical="top"/>
    </xf>
    <xf numFmtId="174" fontId="79" fillId="0" borderId="21" xfId="1916" applyNumberFormat="1" applyFont="1" applyBorder="1" applyAlignment="1">
      <alignment horizontal="center" vertical="top"/>
    </xf>
    <xf numFmtId="174" fontId="79" fillId="0" borderId="21" xfId="1915" applyNumberFormat="1" applyFont="1" applyBorder="1" applyAlignment="1">
      <alignment horizontal="center" vertical="top"/>
    </xf>
    <xf numFmtId="174" fontId="79" fillId="0" borderId="21" xfId="1912" applyNumberFormat="1" applyFont="1" applyBorder="1" applyAlignment="1">
      <alignment horizontal="center" vertical="top"/>
    </xf>
    <xf numFmtId="174" fontId="79" fillId="0" borderId="21" xfId="1911" applyNumberFormat="1" applyFont="1" applyBorder="1" applyAlignment="1">
      <alignment horizontal="center" vertical="top"/>
    </xf>
    <xf numFmtId="0" fontId="79" fillId="0" borderId="21" xfId="1923" applyFont="1" applyBorder="1"/>
    <xf numFmtId="165" fontId="79" fillId="0" borderId="21" xfId="1933" applyNumberFormat="1" applyFont="1" applyFill="1" applyBorder="1" applyAlignment="1">
      <alignment horizontal="center" vertical="center"/>
    </xf>
    <xf numFmtId="0" fontId="93" fillId="0" borderId="20" xfId="1855" applyFont="1" applyBorder="1" applyAlignment="1">
      <alignment horizontal="center" vertical="center" wrapText="1"/>
    </xf>
    <xf numFmtId="165" fontId="24" fillId="0" borderId="0" xfId="1907" applyNumberFormat="1" applyFont="1" applyFill="1" applyBorder="1" applyAlignment="1">
      <alignment vertical="center" wrapText="1"/>
    </xf>
    <xf numFmtId="165" fontId="24" fillId="0" borderId="0" xfId="1907" applyNumberFormat="1" applyFont="1" applyFill="1" applyBorder="1" applyAlignment="1">
      <alignment vertical="center"/>
    </xf>
    <xf numFmtId="165" fontId="24" fillId="0" borderId="0" xfId="1907" applyNumberFormat="1" applyFont="1" applyFill="1" applyBorder="1" applyAlignment="1">
      <alignment vertical="top" wrapText="1"/>
    </xf>
    <xf numFmtId="0" fontId="77" fillId="0" borderId="21" xfId="1874" applyFont="1" applyBorder="1"/>
    <xf numFmtId="165" fontId="77" fillId="0" borderId="21" xfId="1874" applyNumberFormat="1" applyFont="1" applyBorder="1"/>
    <xf numFmtId="0" fontId="0" fillId="0" borderId="21" xfId="0" applyBorder="1"/>
    <xf numFmtId="0" fontId="59" fillId="0" borderId="21" xfId="1910" applyFont="1" applyBorder="1" applyAlignment="1">
      <alignment horizontal="left" vertical="center" wrapText="1"/>
    </xf>
    <xf numFmtId="165" fontId="59" fillId="0" borderId="21" xfId="1919" applyNumberFormat="1" applyFont="1" applyBorder="1" applyAlignment="1">
      <alignment horizontal="center" vertical="center"/>
    </xf>
    <xf numFmtId="0" fontId="22" fillId="0" borderId="21" xfId="1924" applyFont="1" applyBorder="1" applyAlignment="1">
      <alignment vertical="center"/>
    </xf>
    <xf numFmtId="0" fontId="21" fillId="0" borderId="21" xfId="0" applyFont="1" applyFill="1" applyBorder="1"/>
    <xf numFmtId="0" fontId="21" fillId="0" borderId="21" xfId="0" applyFont="1" applyBorder="1"/>
    <xf numFmtId="165" fontId="59" fillId="0" borderId="21" xfId="1932" applyNumberFormat="1" applyFont="1" applyFill="1" applyBorder="1" applyAlignment="1">
      <alignment horizontal="center"/>
    </xf>
    <xf numFmtId="165" fontId="71" fillId="0" borderId="21" xfId="1910" applyNumberFormat="1" applyFont="1" applyBorder="1" applyAlignment="1">
      <alignment horizontal="left" vertical="center" wrapText="1" indent="1"/>
    </xf>
    <xf numFmtId="165" fontId="24" fillId="0" borderId="0" xfId="1907" applyNumberFormat="1" applyFont="1" applyFill="1" applyBorder="1" applyAlignment="1">
      <alignment horizontal="right" vertical="center"/>
    </xf>
    <xf numFmtId="165" fontId="24" fillId="0" borderId="0" xfId="1907" applyNumberFormat="1" applyFont="1" applyFill="1" applyBorder="1" applyAlignment="1">
      <alignment horizontal="right" vertical="top" wrapText="1"/>
    </xf>
    <xf numFmtId="165" fontId="81" fillId="26" borderId="21" xfId="1934" applyNumberFormat="1" applyFont="1" applyFill="1" applyBorder="1"/>
    <xf numFmtId="165" fontId="81" fillId="26" borderId="21" xfId="1925" applyNumberFormat="1" applyFont="1" applyFill="1" applyBorder="1"/>
    <xf numFmtId="0" fontId="81" fillId="26" borderId="21" xfId="1919" applyFont="1" applyFill="1" applyBorder="1"/>
    <xf numFmtId="0" fontId="93" fillId="26" borderId="20" xfId="3896" applyFont="1" applyFill="1" applyBorder="1" applyAlignment="1">
      <alignment horizontal="center" vertical="center" wrapText="1"/>
    </xf>
    <xf numFmtId="165" fontId="81" fillId="26" borderId="21" xfId="1919" applyNumberFormat="1" applyFont="1" applyFill="1" applyBorder="1"/>
    <xf numFmtId="0" fontId="82" fillId="26" borderId="21" xfId="1470" applyFont="1" applyFill="1" applyBorder="1"/>
    <xf numFmtId="0" fontId="21" fillId="0" borderId="21" xfId="1470" applyBorder="1"/>
    <xf numFmtId="165" fontId="0" fillId="0" borderId="0" xfId="0" applyNumberFormat="1"/>
    <xf numFmtId="1" fontId="0" fillId="0" borderId="0" xfId="0" applyNumberFormat="1"/>
    <xf numFmtId="0" fontId="0" fillId="28" borderId="0" xfId="0" applyFill="1"/>
    <xf numFmtId="165" fontId="0" fillId="28" borderId="0" xfId="0" applyNumberFormat="1" applyFill="1"/>
    <xf numFmtId="0" fontId="93" fillId="26" borderId="20" xfId="1855" applyFont="1" applyFill="1" applyBorder="1" applyAlignment="1">
      <alignment horizontal="center" vertical="center" wrapText="1"/>
    </xf>
    <xf numFmtId="0" fontId="79" fillId="0" borderId="21" xfId="1910" applyFont="1" applyBorder="1" applyAlignment="1">
      <alignment horizontal="left" vertical="center" wrapText="1" indent="2"/>
    </xf>
    <xf numFmtId="165" fontId="23" fillId="0" borderId="21" xfId="1919" applyNumberFormat="1" applyFont="1" applyBorder="1" applyAlignment="1">
      <alignment horizontal="center"/>
    </xf>
    <xf numFmtId="0" fontId="76" fillId="0" borderId="21" xfId="1874" applyBorder="1"/>
    <xf numFmtId="0" fontId="79" fillId="26" borderId="21" xfId="1910" applyFont="1" applyFill="1" applyBorder="1" applyAlignment="1">
      <alignment horizontal="left" wrapText="1" indent="1"/>
    </xf>
    <xf numFmtId="0" fontId="79" fillId="26" borderId="21" xfId="1910" applyFont="1" applyFill="1" applyBorder="1" applyAlignment="1">
      <alignment horizontal="left" wrapText="1"/>
    </xf>
    <xf numFmtId="165" fontId="79" fillId="26" borderId="21" xfId="1487" applyNumberFormat="1" applyFont="1" applyFill="1" applyBorder="1" applyAlignment="1">
      <alignment horizontal="center" vertical="center"/>
    </xf>
    <xf numFmtId="165" fontId="79" fillId="26" borderId="21" xfId="1487" applyNumberFormat="1" applyFont="1" applyFill="1" applyBorder="1" applyAlignment="1">
      <alignment horizontal="center" vertical="top"/>
    </xf>
    <xf numFmtId="0" fontId="21" fillId="0" borderId="21" xfId="1487" applyBorder="1"/>
    <xf numFmtId="165" fontId="24" fillId="0" borderId="0" xfId="1919" applyNumberFormat="1" applyFont="1" applyAlignment="1">
      <alignment horizontal="right"/>
    </xf>
    <xf numFmtId="165" fontId="79" fillId="0" borderId="21" xfId="1927" applyNumberFormat="1" applyFont="1" applyFill="1" applyBorder="1" applyAlignment="1">
      <alignment horizontal="center"/>
    </xf>
    <xf numFmtId="0" fontId="76" fillId="0" borderId="21" xfId="1799" applyBorder="1"/>
    <xf numFmtId="0" fontId="79" fillId="26" borderId="21" xfId="1910" applyFont="1" applyFill="1" applyBorder="1" applyAlignment="1">
      <alignment horizontal="left" vertical="center" wrapText="1" indent="1"/>
    </xf>
    <xf numFmtId="165" fontId="79" fillId="26" borderId="21" xfId="1927" applyNumberFormat="1" applyFont="1" applyFill="1" applyBorder="1" applyAlignment="1">
      <alignment horizontal="center"/>
    </xf>
    <xf numFmtId="0" fontId="58" fillId="0" borderId="0" xfId="1919" applyFont="1" applyAlignment="1">
      <alignment horizontal="left" vertical="center"/>
    </xf>
    <xf numFmtId="0" fontId="91" fillId="0" borderId="0" xfId="1919" applyFont="1" applyAlignment="1">
      <alignment horizontal="center"/>
    </xf>
    <xf numFmtId="0" fontId="91" fillId="0" borderId="21" xfId="1919" applyFont="1" applyBorder="1" applyAlignment="1">
      <alignment horizontal="center"/>
    </xf>
    <xf numFmtId="0" fontId="87" fillId="0" borderId="21" xfId="1470" applyFont="1" applyBorder="1" applyAlignment="1">
      <alignment horizontal="center"/>
    </xf>
    <xf numFmtId="0" fontId="87" fillId="0" borderId="21" xfId="1470" applyFont="1" applyBorder="1"/>
    <xf numFmtId="0" fontId="82" fillId="0" borderId="0" xfId="1919" applyFont="1" applyAlignment="1">
      <alignment horizontal="center"/>
    </xf>
    <xf numFmtId="0" fontId="82" fillId="0" borderId="0" xfId="1610" applyFont="1" applyAlignment="1">
      <alignment horizontal="center"/>
    </xf>
    <xf numFmtId="0" fontId="82" fillId="0" borderId="21" xfId="1919" applyFont="1" applyBorder="1"/>
    <xf numFmtId="0" fontId="82" fillId="0" borderId="21" xfId="1919" applyFont="1" applyBorder="1" applyAlignment="1">
      <alignment horizontal="center"/>
    </xf>
    <xf numFmtId="0" fontId="82" fillId="0" borderId="21" xfId="1610" applyFont="1" applyBorder="1" applyAlignment="1">
      <alignment horizontal="center"/>
    </xf>
    <xf numFmtId="0" fontId="82" fillId="0" borderId="21" xfId="1610" applyFont="1" applyBorder="1"/>
    <xf numFmtId="0" fontId="21" fillId="0" borderId="21" xfId="1610" applyBorder="1"/>
    <xf numFmtId="0" fontId="81" fillId="0" borderId="0" xfId="1919" applyFont="1" applyAlignment="1">
      <alignment horizontal="center"/>
    </xf>
    <xf numFmtId="0" fontId="100" fillId="0" borderId="21" xfId="1919" applyFont="1" applyBorder="1" applyAlignment="1">
      <alignment horizontal="center"/>
    </xf>
    <xf numFmtId="0" fontId="100" fillId="0" borderId="21" xfId="1919" applyFont="1" applyBorder="1"/>
    <xf numFmtId="0" fontId="82" fillId="26" borderId="21" xfId="1610" applyFont="1" applyFill="1" applyBorder="1"/>
    <xf numFmtId="0" fontId="105" fillId="26" borderId="21" xfId="1919" applyFont="1" applyFill="1" applyBorder="1"/>
    <xf numFmtId="0" fontId="93" fillId="0" borderId="20" xfId="1863" applyFont="1" applyBorder="1" applyAlignment="1">
      <alignment horizontal="center" vertical="center" wrapText="1"/>
    </xf>
    <xf numFmtId="0" fontId="82" fillId="26" borderId="21" xfId="1910" applyFont="1" applyFill="1" applyBorder="1" applyAlignment="1">
      <alignment horizontal="left" vertical="center" wrapText="1"/>
    </xf>
    <xf numFmtId="165" fontId="21" fillId="0" borderId="21" xfId="1919" applyNumberFormat="1" applyBorder="1"/>
    <xf numFmtId="165" fontId="21" fillId="0" borderId="21" xfId="1919" applyNumberFormat="1" applyBorder="1" applyAlignment="1">
      <alignment horizontal="center"/>
    </xf>
    <xf numFmtId="165" fontId="21" fillId="0" borderId="21" xfId="0" applyNumberFormat="1" applyFont="1" applyFill="1" applyBorder="1" applyAlignment="1">
      <alignment horizontal="center"/>
    </xf>
    <xf numFmtId="0" fontId="79" fillId="0" borderId="21" xfId="0" applyFont="1" applyFill="1" applyBorder="1" applyAlignment="1">
      <alignment horizontal="center" vertical="center"/>
    </xf>
    <xf numFmtId="0" fontId="107" fillId="26" borderId="20" xfId="1855" applyFont="1" applyFill="1" applyBorder="1" applyAlignment="1">
      <alignment horizontal="center" vertical="center" wrapText="1"/>
    </xf>
    <xf numFmtId="0" fontId="59" fillId="26" borderId="21" xfId="1612" applyFont="1" applyFill="1" applyBorder="1" applyAlignment="1">
      <alignment horizontal="left" vertical="center" indent="1"/>
    </xf>
    <xf numFmtId="165" fontId="60" fillId="26" borderId="21" xfId="1612" applyNumberFormat="1" applyFont="1" applyFill="1" applyBorder="1" applyAlignment="1">
      <alignment horizontal="center" vertical="center"/>
    </xf>
    <xf numFmtId="165" fontId="60" fillId="26" borderId="21" xfId="1612" applyNumberFormat="1" applyFont="1" applyFill="1" applyBorder="1" applyAlignment="1">
      <alignment horizontal="left" vertical="center"/>
    </xf>
    <xf numFmtId="0" fontId="81" fillId="25" borderId="21" xfId="1612" applyFont="1" applyFill="1" applyBorder="1" applyAlignment="1">
      <alignment vertical="center"/>
    </xf>
    <xf numFmtId="0" fontId="58" fillId="26" borderId="21" xfId="1612" applyFont="1" applyFill="1" applyBorder="1" applyAlignment="1">
      <alignment vertical="center"/>
    </xf>
    <xf numFmtId="0" fontId="59" fillId="26" borderId="21" xfId="1612" applyFont="1" applyFill="1" applyBorder="1" applyAlignment="1">
      <alignment horizontal="center" vertical="center"/>
    </xf>
    <xf numFmtId="0" fontId="21" fillId="25" borderId="21" xfId="1612" applyFill="1" applyBorder="1" applyAlignment="1">
      <alignment vertical="center"/>
    </xf>
    <xf numFmtId="1" fontId="101" fillId="26" borderId="20" xfId="1855" applyNumberFormat="1" applyFont="1" applyFill="1" applyBorder="1" applyAlignment="1">
      <alignment horizontal="center" vertical="center" wrapText="1"/>
    </xf>
    <xf numFmtId="0" fontId="79" fillId="26" borderId="21" xfId="1612" applyFont="1" applyFill="1" applyBorder="1" applyAlignment="1">
      <alignment horizontal="left" vertical="center" indent="1"/>
    </xf>
    <xf numFmtId="0" fontId="79" fillId="26" borderId="21" xfId="1612" applyFont="1" applyFill="1" applyBorder="1" applyAlignment="1">
      <alignment horizontal="left" vertical="center"/>
    </xf>
    <xf numFmtId="165" fontId="79" fillId="26" borderId="21" xfId="1612" applyNumberFormat="1" applyFont="1" applyFill="1" applyBorder="1" applyAlignment="1">
      <alignment horizontal="center" vertical="center"/>
    </xf>
    <xf numFmtId="165" fontId="79" fillId="26" borderId="21" xfId="1612" applyNumberFormat="1" applyFont="1" applyFill="1" applyBorder="1" applyAlignment="1">
      <alignment horizontal="left" vertical="center"/>
    </xf>
    <xf numFmtId="0" fontId="93" fillId="26" borderId="0" xfId="1864" applyFont="1" applyFill="1" applyAlignment="1">
      <alignment horizontal="center" vertical="center" wrapText="1"/>
    </xf>
    <xf numFmtId="0" fontId="93" fillId="26" borderId="20" xfId="1864" applyFont="1" applyFill="1" applyBorder="1" applyAlignment="1">
      <alignment horizontal="center" vertical="center" wrapText="1"/>
    </xf>
    <xf numFmtId="0" fontId="89" fillId="26" borderId="21" xfId="1838" applyFont="1" applyFill="1" applyBorder="1" applyAlignment="1">
      <alignment horizontal="left" indent="2"/>
    </xf>
    <xf numFmtId="165" fontId="89" fillId="26" borderId="21" xfId="1838" applyNumberFormat="1" applyFont="1" applyFill="1" applyBorder="1" applyAlignment="1">
      <alignment horizontal="center" vertical="center"/>
    </xf>
    <xf numFmtId="0" fontId="82" fillId="26" borderId="21" xfId="1919" applyFont="1" applyFill="1" applyBorder="1"/>
    <xf numFmtId="165" fontId="82" fillId="26" borderId="21" xfId="1919" applyNumberFormat="1" applyFont="1" applyFill="1" applyBorder="1" applyAlignment="1">
      <alignment horizontal="center"/>
    </xf>
    <xf numFmtId="165" fontId="82" fillId="26" borderId="21" xfId="1610" applyNumberFormat="1" applyFont="1" applyFill="1" applyBorder="1" applyAlignment="1">
      <alignment horizontal="center"/>
    </xf>
    <xf numFmtId="165" fontId="82" fillId="26" borderId="21" xfId="1610" applyNumberFormat="1" applyFont="1" applyFill="1" applyBorder="1"/>
    <xf numFmtId="0" fontId="83" fillId="0" borderId="20" xfId="1855" applyFont="1" applyBorder="1" applyAlignment="1">
      <alignment horizontal="center" vertical="center" wrapText="1"/>
    </xf>
    <xf numFmtId="0" fontId="59" fillId="0" borderId="21" xfId="1921" applyFont="1" applyBorder="1" applyAlignment="1">
      <alignment horizontal="left" indent="2"/>
    </xf>
    <xf numFmtId="0" fontId="59" fillId="0" borderId="21" xfId="1921" applyFont="1" applyBorder="1" applyAlignment="1">
      <alignment horizontal="left" indent="1"/>
    </xf>
    <xf numFmtId="175" fontId="59" fillId="0" borderId="21" xfId="1622" applyNumberFormat="1" applyFont="1" applyBorder="1" applyAlignment="1">
      <alignment horizontal="center" vertical="center"/>
    </xf>
    <xf numFmtId="165" fontId="59" fillId="0" borderId="21" xfId="1622" applyNumberFormat="1" applyFont="1" applyBorder="1" applyAlignment="1">
      <alignment horizontal="center"/>
    </xf>
    <xf numFmtId="165" fontId="67" fillId="0" borderId="21" xfId="1622" applyNumberFormat="1" applyFont="1" applyBorder="1"/>
    <xf numFmtId="0" fontId="67" fillId="0" borderId="21" xfId="1622" applyFont="1" applyBorder="1"/>
    <xf numFmtId="0" fontId="115" fillId="0" borderId="0" xfId="1919" applyFont="1" applyAlignment="1">
      <alignment horizontal="center" vertical="center"/>
    </xf>
    <xf numFmtId="181" fontId="79" fillId="0" borderId="21" xfId="1881" applyNumberFormat="1" applyFont="1" applyFill="1" applyBorder="1" applyAlignment="1">
      <alignment horizontal="center" vertical="center" wrapText="1"/>
    </xf>
    <xf numFmtId="0" fontId="82" fillId="0" borderId="21" xfId="1910" applyFont="1" applyBorder="1" applyAlignment="1">
      <alignment horizontal="left" vertical="center" wrapText="1"/>
    </xf>
    <xf numFmtId="181" fontId="82" fillId="0" borderId="21" xfId="1907" applyNumberFormat="1" applyFont="1" applyFill="1" applyBorder="1" applyAlignment="1">
      <alignment horizontal="center" vertical="center" wrapText="1"/>
    </xf>
    <xf numFmtId="165" fontId="24" fillId="0" borderId="0" xfId="1926" applyNumberFormat="1" applyFont="1" applyFill="1" applyBorder="1" applyAlignment="1">
      <alignment horizontal="right" vertical="center"/>
    </xf>
    <xf numFmtId="184" fontId="24" fillId="25" borderId="0" xfId="0" applyNumberFormat="1" applyFont="1" applyFill="1" applyBorder="1" applyAlignment="1">
      <alignment horizontal="right" vertical="center"/>
    </xf>
    <xf numFmtId="0" fontId="82" fillId="0" borderId="21" xfId="1924" applyFont="1" applyBorder="1"/>
    <xf numFmtId="0" fontId="83" fillId="0" borderId="21" xfId="1923" applyFont="1" applyBorder="1" applyAlignment="1">
      <alignment vertical="center"/>
    </xf>
    <xf numFmtId="0" fontId="82" fillId="0" borderId="21" xfId="1910" applyFont="1" applyBorder="1" applyAlignment="1">
      <alignment horizontal="left" vertical="center" wrapText="1" indent="1"/>
    </xf>
    <xf numFmtId="165" fontId="81" fillId="0" borderId="21" xfId="1881" applyNumberFormat="1" applyFont="1" applyFill="1" applyBorder="1" applyAlignment="1">
      <alignment horizontal="center" vertical="center"/>
    </xf>
    <xf numFmtId="181" fontId="81" fillId="0" borderId="21" xfId="1881" applyNumberFormat="1" applyFont="1" applyFill="1" applyBorder="1" applyAlignment="1">
      <alignment horizontal="center" vertical="center" wrapText="1"/>
    </xf>
    <xf numFmtId="165" fontId="81" fillId="0" borderId="21" xfId="1881" applyNumberFormat="1" applyFont="1" applyFill="1" applyBorder="1" applyAlignment="1">
      <alignment horizontal="center" vertical="center" wrapText="1"/>
    </xf>
    <xf numFmtId="0" fontId="119" fillId="0" borderId="0" xfId="1919" applyFont="1"/>
    <xf numFmtId="181" fontId="82" fillId="26" borderId="21" xfId="1907" applyNumberFormat="1" applyFont="1" applyFill="1" applyBorder="1" applyAlignment="1">
      <alignment horizontal="center" vertical="center" wrapText="1"/>
    </xf>
    <xf numFmtId="0" fontId="24" fillId="0" borderId="21" xfId="1919" applyFont="1" applyBorder="1" applyAlignment="1">
      <alignment horizontal="center"/>
    </xf>
    <xf numFmtId="0" fontId="79" fillId="0" borderId="21" xfId="1612" applyFont="1" applyBorder="1" applyAlignment="1">
      <alignment horizontal="center" vertical="center"/>
    </xf>
    <xf numFmtId="0" fontId="82" fillId="0" borderId="21" xfId="1612" applyFont="1" applyBorder="1" applyAlignment="1">
      <alignment vertical="center"/>
    </xf>
    <xf numFmtId="0" fontId="87" fillId="0" borderId="21" xfId="1612" applyFont="1" applyBorder="1" applyAlignment="1">
      <alignment horizontal="center" vertical="center"/>
    </xf>
    <xf numFmtId="1" fontId="79" fillId="26" borderId="21" xfId="1612" applyNumberFormat="1" applyFont="1" applyFill="1" applyBorder="1" applyAlignment="1">
      <alignment horizontal="center" vertical="center"/>
    </xf>
    <xf numFmtId="0" fontId="3" fillId="0" borderId="0" xfId="1874" applyFont="1"/>
    <xf numFmtId="0" fontId="3" fillId="0" borderId="0" xfId="1799" applyFont="1"/>
    <xf numFmtId="165" fontId="151" fillId="26" borderId="0" xfId="1927" applyNumberFormat="1" applyFont="1" applyFill="1" applyBorder="1" applyAlignment="1">
      <alignment horizontal="center"/>
    </xf>
    <xf numFmtId="165" fontId="152" fillId="26" borderId="0" xfId="1919" applyNumberFormat="1" applyFont="1" applyFill="1" applyAlignment="1">
      <alignment horizontal="center" vertical="center"/>
    </xf>
    <xf numFmtId="165" fontId="151" fillId="26" borderId="0" xfId="1919" applyNumberFormat="1" applyFont="1" applyFill="1" applyAlignment="1">
      <alignment horizontal="center" vertical="center"/>
    </xf>
    <xf numFmtId="165" fontId="152" fillId="26" borderId="0" xfId="1919" applyNumberFormat="1" applyFont="1" applyFill="1" applyAlignment="1">
      <alignment horizontal="center"/>
    </xf>
    <xf numFmtId="181" fontId="24" fillId="0" borderId="0" xfId="1907" applyNumberFormat="1" applyFont="1" applyFill="1" applyBorder="1" applyAlignment="1">
      <alignment horizontal="right" vertical="center" wrapText="1"/>
    </xf>
    <xf numFmtId="0" fontId="93" fillId="0" borderId="20" xfId="1612" applyFont="1" applyBorder="1" applyAlignment="1">
      <alignment horizontal="center" vertical="center"/>
    </xf>
    <xf numFmtId="0" fontId="93" fillId="0" borderId="20" xfId="1612" applyFont="1" applyBorder="1" applyAlignment="1">
      <alignment horizontal="center" vertical="center" wrapText="1"/>
    </xf>
    <xf numFmtId="181" fontId="24" fillId="26" borderId="0" xfId="1907" applyNumberFormat="1" applyFont="1" applyFill="1" applyBorder="1" applyAlignment="1">
      <alignment horizontal="right" vertical="center" wrapText="1"/>
    </xf>
    <xf numFmtId="181" fontId="80" fillId="26" borderId="0" xfId="1907" applyNumberFormat="1" applyFont="1" applyFill="1" applyBorder="1" applyAlignment="1">
      <alignment horizontal="right" vertical="center" wrapText="1"/>
    </xf>
    <xf numFmtId="0" fontId="90" fillId="0" borderId="0" xfId="1923" applyFont="1" applyAlignment="1">
      <alignment horizontal="center"/>
    </xf>
    <xf numFmtId="0" fontId="81" fillId="26" borderId="0" xfId="3035" applyFont="1" applyFill="1" applyAlignment="1">
      <alignment horizontal="left" vertical="center"/>
    </xf>
    <xf numFmtId="0" fontId="79" fillId="26" borderId="0" xfId="3035" applyFont="1" applyFill="1" applyAlignment="1">
      <alignment horizontal="left" vertical="center"/>
    </xf>
    <xf numFmtId="0" fontId="23" fillId="26" borderId="0" xfId="1923" applyFont="1" applyFill="1"/>
    <xf numFmtId="0" fontId="70" fillId="26" borderId="0" xfId="1923" applyFont="1" applyFill="1" applyAlignment="1">
      <alignment horizontal="center"/>
    </xf>
    <xf numFmtId="0" fontId="80" fillId="26" borderId="0" xfId="3035" applyFont="1" applyFill="1" applyAlignment="1">
      <alignment vertical="center"/>
    </xf>
    <xf numFmtId="0" fontId="79" fillId="26" borderId="0" xfId="3035" applyFont="1" applyFill="1" applyAlignment="1">
      <alignment vertical="center"/>
    </xf>
    <xf numFmtId="182" fontId="81" fillId="25" borderId="0" xfId="1612" applyNumberFormat="1" applyFont="1" applyFill="1" applyAlignment="1">
      <alignment vertical="center"/>
    </xf>
    <xf numFmtId="187" fontId="81" fillId="25" borderId="0" xfId="3897" applyNumberFormat="1" applyFont="1" applyFill="1" applyAlignment="1">
      <alignment vertical="center"/>
    </xf>
    <xf numFmtId="0" fontId="81" fillId="26" borderId="0" xfId="3035" applyFont="1" applyFill="1" applyAlignment="1">
      <alignment vertical="center"/>
    </xf>
    <xf numFmtId="0" fontId="93" fillId="0" borderId="0" xfId="3899" applyFont="1" applyAlignment="1">
      <alignment horizontal="center" vertical="center" wrapText="1"/>
    </xf>
    <xf numFmtId="0" fontId="107" fillId="26" borderId="20" xfId="3899" applyFont="1" applyFill="1" applyBorder="1" applyAlignment="1">
      <alignment horizontal="center" vertical="center" wrapText="1"/>
    </xf>
    <xf numFmtId="0" fontId="107" fillId="26" borderId="0" xfId="3899" applyFont="1" applyFill="1" applyAlignment="1">
      <alignment horizontal="center" vertical="center" wrapText="1"/>
    </xf>
    <xf numFmtId="2" fontId="81" fillId="25" borderId="0" xfId="1612" applyNumberFormat="1" applyFont="1" applyFill="1" applyAlignment="1">
      <alignment vertical="center"/>
    </xf>
    <xf numFmtId="0" fontId="81" fillId="25" borderId="0" xfId="1612" applyFont="1" applyFill="1" applyAlignment="1">
      <alignment horizontal="center" vertical="center"/>
    </xf>
    <xf numFmtId="2" fontId="81" fillId="25" borderId="0" xfId="1612" quotePrefix="1" applyNumberFormat="1" applyFont="1" applyFill="1" applyAlignment="1">
      <alignment horizontal="center" vertical="center"/>
    </xf>
    <xf numFmtId="0" fontId="79" fillId="26" borderId="24" xfId="1910" applyFont="1" applyFill="1" applyBorder="1" applyAlignment="1">
      <alignment horizontal="left" vertical="center" wrapText="1" indent="1"/>
    </xf>
    <xf numFmtId="182" fontId="79" fillId="26" borderId="24" xfId="1612" applyNumberFormat="1" applyFont="1" applyFill="1" applyBorder="1" applyAlignment="1">
      <alignment horizontal="center" vertical="center"/>
    </xf>
    <xf numFmtId="0" fontId="81" fillId="25" borderId="24" xfId="1612" applyFont="1" applyFill="1" applyBorder="1" applyAlignment="1">
      <alignment vertical="center"/>
    </xf>
    <xf numFmtId="1" fontId="81" fillId="25" borderId="0" xfId="1612" quotePrefix="1" applyNumberFormat="1" applyFont="1" applyFill="1" applyAlignment="1">
      <alignment horizontal="center" vertical="center"/>
    </xf>
    <xf numFmtId="1" fontId="81" fillId="25" borderId="0" xfId="1612" applyNumberFormat="1" applyFont="1" applyFill="1" applyAlignment="1">
      <alignment horizontal="center" vertical="center"/>
    </xf>
    <xf numFmtId="182" fontId="21" fillId="25" borderId="0" xfId="1612" applyNumberFormat="1" applyFill="1" applyAlignment="1">
      <alignment vertical="center"/>
    </xf>
    <xf numFmtId="0" fontId="153" fillId="26" borderId="0" xfId="1612" applyFont="1" applyFill="1" applyAlignment="1">
      <alignment horizontal="left" vertical="center" wrapText="1"/>
    </xf>
    <xf numFmtId="0" fontId="153" fillId="26" borderId="0" xfId="1612" applyFont="1" applyFill="1" applyAlignment="1">
      <alignment vertical="center" wrapText="1"/>
    </xf>
    <xf numFmtId="0" fontId="22" fillId="0" borderId="0" xfId="1924" applyFont="1" applyAlignment="1">
      <alignment horizontal="center" wrapText="1"/>
    </xf>
    <xf numFmtId="0" fontId="80" fillId="0" borderId="0" xfId="1923" applyFont="1" applyAlignment="1">
      <alignment horizontal="center" vertical="center" wrapText="1"/>
    </xf>
    <xf numFmtId="0" fontId="93" fillId="0" borderId="20" xfId="1862" applyFont="1" applyBorder="1" applyAlignment="1">
      <alignment horizontal="center" vertical="center" wrapText="1"/>
    </xf>
    <xf numFmtId="0" fontId="114" fillId="26" borderId="0" xfId="0" applyFont="1" applyFill="1" applyAlignment="1">
      <alignment horizontal="center" vertical="center" wrapText="1"/>
    </xf>
    <xf numFmtId="0" fontId="115" fillId="26" borderId="0" xfId="1924" applyFont="1" applyFill="1" applyAlignment="1">
      <alignment horizontal="center" vertical="center" wrapText="1"/>
    </xf>
    <xf numFmtId="0" fontId="114" fillId="0" borderId="0" xfId="1862" applyFont="1" applyAlignment="1">
      <alignment horizontal="center" vertical="center" wrapText="1"/>
    </xf>
    <xf numFmtId="0" fontId="113" fillId="0" borderId="0" xfId="1919" applyFont="1" applyAlignment="1">
      <alignment horizontal="center" vertical="center"/>
    </xf>
    <xf numFmtId="0" fontId="65" fillId="0" borderId="0" xfId="1919" applyFont="1" applyAlignment="1">
      <alignment vertical="center"/>
    </xf>
    <xf numFmtId="0" fontId="81" fillId="0" borderId="0" xfId="1924" applyFont="1"/>
    <xf numFmtId="0" fontId="81" fillId="0" borderId="0" xfId="1924" applyFont="1" applyAlignment="1">
      <alignment horizontal="justify" wrapText="1"/>
    </xf>
    <xf numFmtId="0" fontId="58" fillId="0" borderId="0" xfId="1923" applyFont="1" applyAlignment="1">
      <alignment horizontal="left" vertical="center" wrapText="1"/>
    </xf>
    <xf numFmtId="0" fontId="81" fillId="0" borderId="23" xfId="1924" applyFont="1" applyBorder="1" applyAlignment="1">
      <alignment horizontal="justify" wrapText="1"/>
    </xf>
    <xf numFmtId="0" fontId="114" fillId="26" borderId="0" xfId="1862" applyFont="1" applyFill="1" applyAlignment="1">
      <alignment horizontal="center" vertical="center" wrapText="1"/>
    </xf>
    <xf numFmtId="0" fontId="113" fillId="26" borderId="0" xfId="1919" applyFont="1" applyFill="1" applyAlignment="1">
      <alignment horizontal="center" vertical="center"/>
    </xf>
    <xf numFmtId="0" fontId="65" fillId="0" borderId="0" xfId="1919" applyFont="1" applyAlignment="1">
      <alignment horizontal="left" vertical="center"/>
    </xf>
    <xf numFmtId="0" fontId="80" fillId="0" borderId="0" xfId="1923" applyFont="1" applyAlignment="1">
      <alignment horizontal="center" vertical="center"/>
    </xf>
    <xf numFmtId="0" fontId="115" fillId="0" borderId="0" xfId="1919" applyFont="1" applyAlignment="1">
      <alignment horizontal="center" vertical="center"/>
    </xf>
    <xf numFmtId="0" fontId="99" fillId="0" borderId="0" xfId="1910" applyFont="1" applyAlignment="1">
      <alignment horizontal="center" vertical="center" wrapText="1"/>
    </xf>
    <xf numFmtId="0" fontId="22" fillId="0" borderId="0" xfId="1919" applyFont="1" applyAlignment="1">
      <alignment horizontal="center" vertical="center"/>
    </xf>
    <xf numFmtId="0" fontId="113" fillId="26" borderId="0" xfId="1919" applyFont="1" applyFill="1" applyAlignment="1">
      <alignment horizontal="center" vertical="top"/>
    </xf>
    <xf numFmtId="0" fontId="81" fillId="0" borderId="23" xfId="1924" applyFont="1" applyBorder="1" applyAlignment="1">
      <alignment horizontal="justify" vertical="center" wrapText="1"/>
    </xf>
    <xf numFmtId="0" fontId="114" fillId="0" borderId="0" xfId="1863" applyFont="1" applyAlignment="1">
      <alignment horizontal="center" vertical="center" wrapText="1"/>
    </xf>
    <xf numFmtId="0" fontId="115" fillId="0" borderId="21" xfId="1919" applyFont="1" applyBorder="1" applyAlignment="1">
      <alignment horizontal="center" vertical="center"/>
    </xf>
    <xf numFmtId="0" fontId="115" fillId="26" borderId="0" xfId="1919" applyFont="1" applyFill="1" applyAlignment="1">
      <alignment horizontal="center" vertical="center"/>
    </xf>
    <xf numFmtId="0" fontId="115" fillId="26" borderId="0" xfId="1919" applyFont="1" applyFill="1" applyAlignment="1">
      <alignment horizontal="center"/>
    </xf>
    <xf numFmtId="0" fontId="93" fillId="26" borderId="20" xfId="1862" applyFont="1" applyFill="1" applyBorder="1" applyAlignment="1">
      <alignment horizontal="center" vertical="center" wrapText="1"/>
    </xf>
    <xf numFmtId="0" fontId="103" fillId="26" borderId="0" xfId="1919" applyFont="1" applyFill="1" applyAlignment="1">
      <alignment horizontal="center"/>
    </xf>
    <xf numFmtId="0" fontId="81" fillId="0" borderId="0" xfId="1919" applyFont="1" applyAlignment="1">
      <alignment horizontal="justify"/>
    </xf>
    <xf numFmtId="0" fontId="113" fillId="26" borderId="0" xfId="1862" applyFont="1" applyFill="1" applyAlignment="1">
      <alignment horizontal="center" vertical="center" wrapText="1"/>
    </xf>
    <xf numFmtId="0" fontId="128" fillId="0" borderId="0" xfId="1862" applyFont="1" applyAlignment="1">
      <alignment horizontal="center" vertical="center" wrapText="1"/>
    </xf>
    <xf numFmtId="0" fontId="81" fillId="0" borderId="0" xfId="1926" applyFont="1" applyBorder="1" applyAlignment="1">
      <alignment horizontal="justify" vertical="top" wrapText="1"/>
    </xf>
    <xf numFmtId="0" fontId="113" fillId="26" borderId="0" xfId="1923" applyFont="1" applyFill="1" applyAlignment="1">
      <alignment horizontal="center" vertical="center"/>
    </xf>
    <xf numFmtId="0" fontId="85" fillId="26" borderId="0" xfId="1487" applyFont="1" applyFill="1" applyAlignment="1">
      <alignment horizontal="justify" vertical="center" wrapText="1"/>
    </xf>
    <xf numFmtId="0" fontId="114" fillId="26" borderId="0" xfId="1855" applyFont="1" applyFill="1" applyAlignment="1">
      <alignment horizontal="center" vertical="center" wrapText="1"/>
    </xf>
    <xf numFmtId="0" fontId="113" fillId="26" borderId="0" xfId="1919" applyFont="1" applyFill="1" applyAlignment="1">
      <alignment horizontal="center"/>
    </xf>
    <xf numFmtId="0" fontId="80" fillId="26" borderId="0" xfId="1919" applyFont="1" applyFill="1" applyAlignment="1">
      <alignment horizontal="center" vertical="center" wrapText="1"/>
    </xf>
    <xf numFmtId="0" fontId="24" fillId="0" borderId="17" xfId="1919" applyFont="1" applyBorder="1" applyAlignment="1">
      <alignment horizontal="center" vertical="center"/>
    </xf>
    <xf numFmtId="0" fontId="24" fillId="0" borderId="18" xfId="1919" applyFont="1" applyBorder="1" applyAlignment="1">
      <alignment horizontal="center" vertical="center"/>
    </xf>
    <xf numFmtId="0" fontId="97" fillId="0" borderId="0" xfId="1473" applyFont="1" applyAlignment="1">
      <alignment horizontal="center" vertical="center" wrapText="1"/>
    </xf>
    <xf numFmtId="0" fontId="102" fillId="0" borderId="0" xfId="1473" applyFont="1" applyAlignment="1">
      <alignment horizontal="center" vertical="top"/>
    </xf>
    <xf numFmtId="0" fontId="24" fillId="0" borderId="19" xfId="1919" applyFont="1" applyBorder="1" applyAlignment="1">
      <alignment horizontal="center" vertical="center"/>
    </xf>
    <xf numFmtId="0" fontId="93" fillId="26" borderId="20" xfId="3896" applyFont="1" applyFill="1" applyBorder="1" applyAlignment="1">
      <alignment horizontal="center" vertical="center" wrapText="1"/>
    </xf>
    <xf numFmtId="0" fontId="114" fillId="26" borderId="0" xfId="3896" applyFont="1" applyFill="1" applyAlignment="1">
      <alignment horizontal="center" vertical="center" wrapText="1"/>
    </xf>
    <xf numFmtId="0" fontId="123" fillId="26" borderId="0" xfId="1855" applyFont="1" applyFill="1" applyAlignment="1">
      <alignment horizontal="center" vertical="center" wrapText="1"/>
    </xf>
    <xf numFmtId="0" fontId="124" fillId="26" borderId="0" xfId="1919" applyFont="1" applyFill="1" applyAlignment="1">
      <alignment horizontal="center" vertical="center"/>
    </xf>
    <xf numFmtId="0" fontId="65" fillId="0" borderId="0" xfId="1919" applyFont="1" applyAlignment="1">
      <alignment horizontal="left" vertical="center" wrapText="1"/>
    </xf>
    <xf numFmtId="0" fontId="93" fillId="0" borderId="20" xfId="1855" applyFont="1" applyBorder="1" applyAlignment="1">
      <alignment horizontal="center" vertical="center" wrapText="1"/>
    </xf>
    <xf numFmtId="0" fontId="153" fillId="26" borderId="23" xfId="1612" applyFont="1" applyFill="1" applyBorder="1" applyAlignment="1">
      <alignment horizontal="left" vertical="center" wrapText="1"/>
    </xf>
    <xf numFmtId="0" fontId="81" fillId="26" borderId="23" xfId="1612" applyFont="1" applyFill="1" applyBorder="1" applyAlignment="1">
      <alignment horizontal="left" vertical="center" wrapText="1"/>
    </xf>
    <xf numFmtId="0" fontId="85" fillId="26" borderId="0" xfId="1612" applyFont="1" applyFill="1" applyAlignment="1">
      <alignment horizontal="left" vertical="center" wrapText="1"/>
    </xf>
    <xf numFmtId="0" fontId="114" fillId="0" borderId="0" xfId="3899" applyFont="1" applyAlignment="1">
      <alignment horizontal="center" vertical="center" wrapText="1"/>
    </xf>
    <xf numFmtId="0" fontId="115" fillId="0" borderId="0" xfId="1923" applyFont="1" applyAlignment="1">
      <alignment horizontal="center"/>
    </xf>
    <xf numFmtId="0" fontId="93" fillId="0" borderId="20" xfId="3899" applyFont="1" applyBorder="1" applyAlignment="1">
      <alignment horizontal="center" vertical="center" wrapText="1"/>
    </xf>
    <xf numFmtId="0" fontId="80" fillId="0" borderId="0" xfId="1612" applyFont="1" applyAlignment="1">
      <alignment horizontal="left" vertical="center" wrapText="1" indent="1"/>
    </xf>
    <xf numFmtId="0" fontId="114" fillId="26" borderId="0" xfId="3899" applyFont="1" applyFill="1" applyAlignment="1">
      <alignment horizontal="center" vertical="center" wrapText="1"/>
    </xf>
    <xf numFmtId="0" fontId="124" fillId="26" borderId="0" xfId="1923" applyFont="1" applyFill="1" applyAlignment="1">
      <alignment horizontal="center" vertical="center"/>
    </xf>
    <xf numFmtId="0" fontId="107" fillId="26" borderId="20" xfId="3899" applyFont="1" applyFill="1" applyBorder="1" applyAlignment="1">
      <alignment horizontal="center" vertical="center" wrapText="1"/>
    </xf>
    <xf numFmtId="0" fontId="153" fillId="26" borderId="25" xfId="1612" applyFont="1" applyFill="1" applyBorder="1" applyAlignment="1">
      <alignment horizontal="left" vertical="center" wrapText="1"/>
    </xf>
    <xf numFmtId="0" fontId="153" fillId="26" borderId="0" xfId="1612" applyFont="1" applyFill="1" applyAlignment="1">
      <alignment horizontal="left" vertical="center" wrapText="1"/>
    </xf>
    <xf numFmtId="165" fontId="24" fillId="26" borderId="23" xfId="1907" applyNumberFormat="1" applyFont="1" applyFill="1" applyBorder="1" applyAlignment="1">
      <alignment horizontal="right" vertical="top" wrapText="1"/>
    </xf>
    <xf numFmtId="165" fontId="24" fillId="26" borderId="21" xfId="1907" applyNumberFormat="1" applyFont="1" applyFill="1" applyBorder="1" applyAlignment="1">
      <alignment horizontal="right" wrapText="1"/>
    </xf>
    <xf numFmtId="0" fontId="150" fillId="26" borderId="0" xfId="1919" applyFont="1" applyFill="1" applyAlignment="1">
      <alignment horizontal="center" vertical="center"/>
    </xf>
    <xf numFmtId="0" fontId="80" fillId="26" borderId="0" xfId="1612" applyFont="1" applyFill="1" applyAlignment="1">
      <alignment horizontal="left" vertical="center" wrapText="1"/>
    </xf>
    <xf numFmtId="0" fontId="101" fillId="26" borderId="20" xfId="1855" applyFont="1" applyFill="1" applyBorder="1" applyAlignment="1">
      <alignment horizontal="center" vertical="center" wrapText="1"/>
    </xf>
    <xf numFmtId="0" fontId="107" fillId="26" borderId="20" xfId="1855" applyFont="1" applyFill="1" applyBorder="1" applyAlignment="1">
      <alignment horizontal="center" vertical="center" wrapText="1"/>
    </xf>
    <xf numFmtId="0" fontId="74" fillId="0" borderId="0" xfId="2876" applyFont="1" applyAlignment="1">
      <alignment horizontal="left" wrapText="1"/>
    </xf>
    <xf numFmtId="0" fontId="74" fillId="0" borderId="0" xfId="2876" applyFont="1" applyAlignment="1">
      <alignment horizontal="center" wrapText="1"/>
    </xf>
    <xf numFmtId="0" fontId="74" fillId="0" borderId="0" xfId="2876" applyFont="1" applyAlignment="1">
      <alignment horizontal="left" vertical="top" wrapText="1"/>
    </xf>
    <xf numFmtId="0" fontId="113" fillId="0" borderId="0" xfId="1919" applyFont="1" applyAlignment="1">
      <alignment horizontal="center" vertical="top"/>
    </xf>
    <xf numFmtId="0" fontId="111" fillId="0" borderId="0" xfId="1862" applyFont="1" applyAlignment="1">
      <alignment horizontal="center" vertical="center" wrapText="1"/>
    </xf>
    <xf numFmtId="0" fontId="79" fillId="26" borderId="0" xfId="1910" applyFont="1" applyFill="1" applyBorder="1" applyAlignment="1">
      <alignment horizontal="left" vertical="center" wrapText="1" indent="1"/>
    </xf>
    <xf numFmtId="182" fontId="79" fillId="26" borderId="0" xfId="1612" applyNumberFormat="1" applyFont="1" applyFill="1" applyBorder="1" applyAlignment="1">
      <alignment horizontal="center" vertical="center"/>
    </xf>
    <xf numFmtId="0" fontId="81" fillId="25" borderId="0" xfId="1612" applyFont="1" applyFill="1" applyBorder="1" applyAlignment="1">
      <alignment horizontal="center" vertical="center"/>
    </xf>
    <xf numFmtId="0" fontId="79" fillId="26" borderId="26" xfId="1910" applyFont="1" applyFill="1" applyBorder="1" applyAlignment="1">
      <alignment horizontal="left" vertical="center" wrapText="1" indent="1"/>
    </xf>
    <xf numFmtId="182" fontId="79" fillId="26" borderId="26" xfId="1612" applyNumberFormat="1" applyFont="1" applyFill="1" applyBorder="1" applyAlignment="1">
      <alignment horizontal="center" vertical="center"/>
    </xf>
    <xf numFmtId="0" fontId="81" fillId="25" borderId="26" xfId="1612" applyFont="1" applyFill="1" applyBorder="1" applyAlignment="1">
      <alignment horizontal="center" vertical="center"/>
    </xf>
    <xf numFmtId="1" fontId="81" fillId="25" borderId="0" xfId="1612" quotePrefix="1" applyNumberFormat="1" applyFont="1" applyFill="1" applyBorder="1" applyAlignment="1">
      <alignment horizontal="center" vertical="center"/>
    </xf>
    <xf numFmtId="1" fontId="81" fillId="25" borderId="0" xfId="1612" applyNumberFormat="1" applyFont="1" applyFill="1" applyBorder="1" applyAlignment="1">
      <alignment horizontal="center" vertical="center"/>
    </xf>
    <xf numFmtId="1" fontId="79" fillId="26" borderId="0" xfId="1612" applyNumberFormat="1" applyFont="1" applyFill="1" applyBorder="1" applyAlignment="1">
      <alignment horizontal="center" vertical="center"/>
    </xf>
    <xf numFmtId="1" fontId="81" fillId="25" borderId="26" xfId="1612" quotePrefix="1" applyNumberFormat="1" applyFont="1" applyFill="1" applyBorder="1" applyAlignment="1">
      <alignment horizontal="center" vertical="center"/>
    </xf>
    <xf numFmtId="1" fontId="81" fillId="25" borderId="26" xfId="1612" applyNumberFormat="1" applyFont="1" applyFill="1" applyBorder="1" applyAlignment="1">
      <alignment horizontal="center" vertical="center"/>
    </xf>
    <xf numFmtId="1" fontId="79" fillId="26" borderId="26" xfId="1612" applyNumberFormat="1" applyFont="1" applyFill="1" applyBorder="1" applyAlignment="1">
      <alignment horizontal="center" vertical="center"/>
    </xf>
  </cellXfs>
  <cellStyles count="3900">
    <cellStyle name="_02_Ingresos Reales 2004-2009 (16-04-10)" xfId="1" xr:uid="{00000000-0005-0000-0000-000000000000}"/>
    <cellStyle name="_02_Ingresos Reales 2004-2009 (16-04-10) 2" xfId="2" xr:uid="{00000000-0005-0000-0000-000001000000}"/>
    <cellStyle name="_02_Ingresos Reales 2004-2009 (16-04-10) 2 2" xfId="3" xr:uid="{00000000-0005-0000-0000-000002000000}"/>
    <cellStyle name="_02_Ingresos Reales 2004-2009 (16-04-10)_Cuadros Nor  (2)" xfId="4" xr:uid="{00000000-0005-0000-0000-000003000000}"/>
    <cellStyle name="_02_Ingresos Reales 2004-2009 (16-04-10)_DEPARTAMENTAL-NUEVO FACTOR 2010" xfId="5" xr:uid="{00000000-0005-0000-0000-000004000000}"/>
    <cellStyle name="_02_Ingresos Reales 2004-2009 (16-04-10)_EXCEL-DEPARTAMENTAL-Def" xfId="6" xr:uid="{00000000-0005-0000-0000-000005000000}"/>
    <cellStyle name="_02_Ingresos Reales 2004-2009 (16-04-10)_EXCEL-DEPARTAMENTAL-Def2" xfId="7" xr:uid="{00000000-0005-0000-0000-000006000000}"/>
    <cellStyle name="_02_Ingresos Reales 2004-2009 (16-04-10)_Libro1 (5)" xfId="8" xr:uid="{00000000-0005-0000-0000-000007000000}"/>
    <cellStyle name="_02_Ingresos Reales 2004-2009 (16-04-10)_Libro2 (4)" xfId="9" xr:uid="{00000000-0005-0000-0000-000008000000}"/>
    <cellStyle name="_02_Ingresos Reales 2004-2009 (16-04-10)_Salud y Pobreza" xfId="10" xr:uid="{00000000-0005-0000-0000-000009000000}"/>
    <cellStyle name="_09_Ingresos Reales PANEL_2008-2009 (16-04-10)" xfId="11" xr:uid="{00000000-0005-0000-0000-00000A000000}"/>
    <cellStyle name="_09_Ingresos Reales PANEL_2008-2009 (16-04-10) 2" xfId="12" xr:uid="{00000000-0005-0000-0000-00000B000000}"/>
    <cellStyle name="_09_Ingresos Reales PANEL_2008-2009 (16-04-10) 2 2" xfId="13" xr:uid="{00000000-0005-0000-0000-00000C000000}"/>
    <cellStyle name="_09_Ingresos Reales PANEL_2008-2009 (16-04-10)_Cuadros Nor  (2)" xfId="14" xr:uid="{00000000-0005-0000-0000-00000D000000}"/>
    <cellStyle name="_09_Ingresos Reales PANEL_2008-2009 (16-04-10)_DEPARTAMENTAL-NUEVO FACTOR 2010" xfId="15" xr:uid="{00000000-0005-0000-0000-00000E000000}"/>
    <cellStyle name="_09_Ingresos Reales PANEL_2008-2009 (16-04-10)_EXCEL-DEPARTAMENTAL-Def" xfId="16" xr:uid="{00000000-0005-0000-0000-00000F000000}"/>
    <cellStyle name="_09_Ingresos Reales PANEL_2008-2009 (16-04-10)_EXCEL-DEPARTAMENTAL-Def2" xfId="17" xr:uid="{00000000-0005-0000-0000-000010000000}"/>
    <cellStyle name="_09_Ingresos Reales PANEL_2008-2009 (16-04-10)_Libro1 (5)" xfId="18" xr:uid="{00000000-0005-0000-0000-000011000000}"/>
    <cellStyle name="_09_Ingresos Reales PANEL_2008-2009 (16-04-10)_Libro2 (4)" xfId="19" xr:uid="{00000000-0005-0000-0000-000012000000}"/>
    <cellStyle name="_09_Ingresos Reales PANEL_2008-2009 (16-04-10)_Salud y Pobreza" xfId="20" xr:uid="{00000000-0005-0000-0000-000013000000}"/>
    <cellStyle name="_1" xfId="21" xr:uid="{00000000-0005-0000-0000-000014000000}"/>
    <cellStyle name="_1-" xfId="22" xr:uid="{00000000-0005-0000-0000-000015000000}"/>
    <cellStyle name="_1 2" xfId="23" xr:uid="{00000000-0005-0000-0000-000016000000}"/>
    <cellStyle name="_1- 2" xfId="24" xr:uid="{00000000-0005-0000-0000-000017000000}"/>
    <cellStyle name="_1 3" xfId="25" xr:uid="{00000000-0005-0000-0000-000018000000}"/>
    <cellStyle name="_1- 3" xfId="26" xr:uid="{00000000-0005-0000-0000-000019000000}"/>
    <cellStyle name="_1 4" xfId="27" xr:uid="{00000000-0005-0000-0000-00001A000000}"/>
    <cellStyle name="_1- 4" xfId="28" xr:uid="{00000000-0005-0000-0000-00001B000000}"/>
    <cellStyle name="_1 5" xfId="29" xr:uid="{00000000-0005-0000-0000-00001C000000}"/>
    <cellStyle name="_1- 5" xfId="30" xr:uid="{00000000-0005-0000-0000-00001D000000}"/>
    <cellStyle name="_1 5 cap1 medio ambiente remitir ok" xfId="31" xr:uid="{00000000-0005-0000-0000-00001E000000}"/>
    <cellStyle name="_1 5 cap1 medio ambiente remitir ok 2" xfId="32" xr:uid="{00000000-0005-0000-0000-00001F000000}"/>
    <cellStyle name="_1 5 cap1 medio ambiente remitir ok_cuadros adicionales de brechas2002 y 2008 (2)" xfId="33" xr:uid="{00000000-0005-0000-0000-000020000000}"/>
    <cellStyle name="_1 5 cap1 medio ambiente remitir ok_cuadros adicionales de brechas2002 y 2008 (2) 2" xfId="34" xr:uid="{00000000-0005-0000-0000-000021000000}"/>
    <cellStyle name="_1 5 cap1 medio ambiente remitir ok_CUAD-TEXTO_" xfId="35" xr:uid="{00000000-0005-0000-0000-000022000000}"/>
    <cellStyle name="_1 5 cap1 medio ambiente remitir ok_CUAD-TEXTO_ 2" xfId="36" xr:uid="{00000000-0005-0000-0000-000023000000}"/>
    <cellStyle name="_1 5 cap1 medio ambiente remitir ok_GRAFICOS ODM" xfId="37" xr:uid="{00000000-0005-0000-0000-000024000000}"/>
    <cellStyle name="_1 5 cap1 medio ambiente remitir ok_GRAFICOS ODM 2" xfId="38" xr:uid="{00000000-0005-0000-0000-000025000000}"/>
    <cellStyle name="_1 5 cap1 medio ambiente remitir ok_Libro2" xfId="39" xr:uid="{00000000-0005-0000-0000-000026000000}"/>
    <cellStyle name="_1 5 cap1 medio ambiente remitir ok_Libro2 2" xfId="40" xr:uid="{00000000-0005-0000-0000-000027000000}"/>
    <cellStyle name="_1 5 cap1 medio ambiente remitir ok_solicita datos para el 2007-minedu remitio" xfId="41" xr:uid="{00000000-0005-0000-0000-000028000000}"/>
    <cellStyle name="_1 5 cap1 medio ambiente remitir ok_solicita datos para el 2007-minedu remitio 2" xfId="42" xr:uid="{00000000-0005-0000-0000-000029000000}"/>
    <cellStyle name="_1 6" xfId="43" xr:uid="{00000000-0005-0000-0000-00002A000000}"/>
    <cellStyle name="_1- 6" xfId="44" xr:uid="{00000000-0005-0000-0000-00002B000000}"/>
    <cellStyle name="_1-_1-UIRN-UTSIGnov-2008" xfId="45" xr:uid="{00000000-0005-0000-0000-00002C000000}"/>
    <cellStyle name="_1-_1-UIRN-UTSIGnov-2008 2" xfId="46" xr:uid="{00000000-0005-0000-0000-00002D000000}"/>
    <cellStyle name="_1-_1-UIRN-UTSIGnov-2008_GRAFICOS ODM" xfId="47" xr:uid="{00000000-0005-0000-0000-00002E000000}"/>
    <cellStyle name="_1-_1-UIRN-UTSIGnov-2008_GRAFICOS ODM 2" xfId="48" xr:uid="{00000000-0005-0000-0000-00002F000000}"/>
    <cellStyle name="_1_cuadros adicionales de brechas2002 y 2008 (2)" xfId="49" xr:uid="{00000000-0005-0000-0000-000030000000}"/>
    <cellStyle name="_1-_cuadros adicionales de brechas2002 y 2008 (2)" xfId="50" xr:uid="{00000000-0005-0000-0000-000031000000}"/>
    <cellStyle name="_1_cuadros adicionales de brechas2002 y 2008 (2) 2" xfId="51" xr:uid="{00000000-0005-0000-0000-000032000000}"/>
    <cellStyle name="_1-_cuadros adicionales de brechas2002 y 2008 (2) 2" xfId="52" xr:uid="{00000000-0005-0000-0000-000033000000}"/>
    <cellStyle name="_1_cuadros adicionales de brechas2002 y 2008 (2) 3" xfId="53" xr:uid="{00000000-0005-0000-0000-000034000000}"/>
    <cellStyle name="_1-_cuadros adicionales de brechas2002 y 2008 (2) 3" xfId="54" xr:uid="{00000000-0005-0000-0000-000035000000}"/>
    <cellStyle name="_1_CUAD-TEXTO_" xfId="55" xr:uid="{00000000-0005-0000-0000-000036000000}"/>
    <cellStyle name="_1-_CUAD-TEXTO_" xfId="56" xr:uid="{00000000-0005-0000-0000-000037000000}"/>
    <cellStyle name="_1_CUAD-TEXTO_ 2" xfId="57" xr:uid="{00000000-0005-0000-0000-000038000000}"/>
    <cellStyle name="_1-_CUAD-TEXTO_ 2" xfId="58" xr:uid="{00000000-0005-0000-0000-000039000000}"/>
    <cellStyle name="_1_CUAD-TEXTO_ 3" xfId="59" xr:uid="{00000000-0005-0000-0000-00003A000000}"/>
    <cellStyle name="_1-_CUAD-TEXTO_ 3" xfId="60" xr:uid="{00000000-0005-0000-0000-00003B000000}"/>
    <cellStyle name="_1_GRAFICOS ODM" xfId="61" xr:uid="{00000000-0005-0000-0000-00003C000000}"/>
    <cellStyle name="_1-_GRAFICOS ODM" xfId="62" xr:uid="{00000000-0005-0000-0000-00003D000000}"/>
    <cellStyle name="_1_GRAFICOS ODM 2" xfId="63" xr:uid="{00000000-0005-0000-0000-00003E000000}"/>
    <cellStyle name="_1-_GRAFICOS ODM 2" xfId="64" xr:uid="{00000000-0005-0000-0000-00003F000000}"/>
    <cellStyle name="_1_GRAFICOS ODM 3" xfId="65" xr:uid="{00000000-0005-0000-0000-000040000000}"/>
    <cellStyle name="_1-_GRAFICOS ODM 3" xfId="66" xr:uid="{00000000-0005-0000-0000-000041000000}"/>
    <cellStyle name="_1_GRAFICOS ODM 4" xfId="67" xr:uid="{00000000-0005-0000-0000-000042000000}"/>
    <cellStyle name="_1-_GRAFICOS ODM 4" xfId="68" xr:uid="{00000000-0005-0000-0000-000043000000}"/>
    <cellStyle name="_1_GRAFICOS ODM 5" xfId="69" xr:uid="{00000000-0005-0000-0000-000044000000}"/>
    <cellStyle name="_1-_GRAFICOS ODM 5" xfId="70" xr:uid="{00000000-0005-0000-0000-000045000000}"/>
    <cellStyle name="_1_GRAFICOS ODM 6" xfId="71" xr:uid="{00000000-0005-0000-0000-000046000000}"/>
    <cellStyle name="_1-_GRAFICOS ODM 6" xfId="72" xr:uid="{00000000-0005-0000-0000-000047000000}"/>
    <cellStyle name="_1_Libro2" xfId="73" xr:uid="{00000000-0005-0000-0000-000048000000}"/>
    <cellStyle name="_1-_Libro2" xfId="74" xr:uid="{00000000-0005-0000-0000-000049000000}"/>
    <cellStyle name="_1_Libro2 2" xfId="75" xr:uid="{00000000-0005-0000-0000-00004A000000}"/>
    <cellStyle name="_1-_Libro2 2" xfId="76" xr:uid="{00000000-0005-0000-0000-00004B000000}"/>
    <cellStyle name="_1_Libro2 3" xfId="77" xr:uid="{00000000-0005-0000-0000-00004C000000}"/>
    <cellStyle name="_1-_Libro2 3" xfId="78" xr:uid="{00000000-0005-0000-0000-00004D000000}"/>
    <cellStyle name="_1_solicita datos para el 2007-minedu remitio" xfId="79" xr:uid="{00000000-0005-0000-0000-00004E000000}"/>
    <cellStyle name="_1-_solicita datos para el 2007-minedu remitio" xfId="80" xr:uid="{00000000-0005-0000-0000-00004F000000}"/>
    <cellStyle name="_1_solicita datos para el 2007-minedu remitio 2" xfId="81" xr:uid="{00000000-0005-0000-0000-000050000000}"/>
    <cellStyle name="_1-_solicita datos para el 2007-minedu remitio 2" xfId="82" xr:uid="{00000000-0005-0000-0000-000051000000}"/>
    <cellStyle name="_1_solicita datos para el 2007-minedu remitio 3" xfId="83" xr:uid="{00000000-0005-0000-0000-000052000000}"/>
    <cellStyle name="_1-_solicita datos para el 2007-minedu remitio 3" xfId="84" xr:uid="{00000000-0005-0000-0000-000053000000}"/>
    <cellStyle name="_10-" xfId="85" xr:uid="{00000000-0005-0000-0000-000054000000}"/>
    <cellStyle name="_10- 2" xfId="86" xr:uid="{00000000-0005-0000-0000-000055000000}"/>
    <cellStyle name="_10.42 (omisos)" xfId="87" xr:uid="{00000000-0005-0000-0000-000056000000}"/>
    <cellStyle name="_10.42 (omisos) 2" xfId="88" xr:uid="{00000000-0005-0000-0000-000057000000}"/>
    <cellStyle name="_10.42 (omisos) 2 2" xfId="89" xr:uid="{00000000-0005-0000-0000-000058000000}"/>
    <cellStyle name="_10.42 (omisos) 3" xfId="2224" xr:uid="{00000000-0005-0000-0000-000059000000}"/>
    <cellStyle name="_10.42 (omisos) 3 2" xfId="3215" xr:uid="{00000000-0005-0000-0000-00005A000000}"/>
    <cellStyle name="_10-_1-UIRN-UTSIGnov-2008" xfId="90" xr:uid="{00000000-0005-0000-0000-00005B000000}"/>
    <cellStyle name="_10-_1-UIRN-UTSIGnov-2008 2" xfId="91" xr:uid="{00000000-0005-0000-0000-00005C000000}"/>
    <cellStyle name="_10-_1-UIRN-UTSIGnov-2008_GRAFICOS ODM" xfId="92" xr:uid="{00000000-0005-0000-0000-00005D000000}"/>
    <cellStyle name="_10-_1-UIRN-UTSIGnov-2008_GRAFICOS ODM 2" xfId="93" xr:uid="{00000000-0005-0000-0000-00005E000000}"/>
    <cellStyle name="_10-_cuadros adicionales de brechas2002 y 2008 (2)" xfId="94" xr:uid="{00000000-0005-0000-0000-00005F000000}"/>
    <cellStyle name="_10-_cuadros adicionales de brechas2002 y 2008 (2) 2" xfId="95" xr:uid="{00000000-0005-0000-0000-000060000000}"/>
    <cellStyle name="_10-_CUAD-TEXTO_" xfId="96" xr:uid="{00000000-0005-0000-0000-000061000000}"/>
    <cellStyle name="_10-_CUAD-TEXTO_ 2" xfId="97" xr:uid="{00000000-0005-0000-0000-000062000000}"/>
    <cellStyle name="_10-_GRAFICOS ODM" xfId="98" xr:uid="{00000000-0005-0000-0000-000063000000}"/>
    <cellStyle name="_10-_GRAFICOS ODM 2" xfId="99" xr:uid="{00000000-0005-0000-0000-000064000000}"/>
    <cellStyle name="_10-_Libro2" xfId="100" xr:uid="{00000000-0005-0000-0000-000065000000}"/>
    <cellStyle name="_10-_Libro2 2" xfId="101" xr:uid="{00000000-0005-0000-0000-000066000000}"/>
    <cellStyle name="_10-_solicita datos para el 2007-minedu remitio" xfId="102" xr:uid="{00000000-0005-0000-0000-000067000000}"/>
    <cellStyle name="_10-_solicita datos para el 2007-minedu remitio 2" xfId="103" xr:uid="{00000000-0005-0000-0000-000068000000}"/>
    <cellStyle name="_10-CALENTAMIENTOGLOBAL" xfId="104" xr:uid="{00000000-0005-0000-0000-000069000000}"/>
    <cellStyle name="_10-CALENTAMIENTOGLOBAL 2" xfId="105" xr:uid="{00000000-0005-0000-0000-00006A000000}"/>
    <cellStyle name="_10-CALENTAMIENTOGLOBAL_1-UIRN-UTSIGnov-2008" xfId="106" xr:uid="{00000000-0005-0000-0000-00006B000000}"/>
    <cellStyle name="_10-CALENTAMIENTOGLOBAL_1-UIRN-UTSIGnov-2008 2" xfId="107" xr:uid="{00000000-0005-0000-0000-00006C000000}"/>
    <cellStyle name="_10-CALENTAMIENTOGLOBAL_1-UIRN-UTSIGnov-2008_GRAFICOS ODM" xfId="108" xr:uid="{00000000-0005-0000-0000-00006D000000}"/>
    <cellStyle name="_10-CALENTAMIENTOGLOBAL_1-UIRN-UTSIGnov-2008_GRAFICOS ODM 2" xfId="109" xr:uid="{00000000-0005-0000-0000-00006E000000}"/>
    <cellStyle name="_10-CALENTAMIENTOGLOBAL_cuadros adicionales de brechas2002 y 2008 (2)" xfId="110" xr:uid="{00000000-0005-0000-0000-00006F000000}"/>
    <cellStyle name="_10-CALENTAMIENTOGLOBAL_cuadros adicionales de brechas2002 y 2008 (2) 2" xfId="111" xr:uid="{00000000-0005-0000-0000-000070000000}"/>
    <cellStyle name="_10-CALENTAMIENTOGLOBAL_CUAD-TEXTO_" xfId="112" xr:uid="{00000000-0005-0000-0000-000071000000}"/>
    <cellStyle name="_10-CALENTAMIENTOGLOBAL_CUAD-TEXTO_ 2" xfId="113" xr:uid="{00000000-0005-0000-0000-000072000000}"/>
    <cellStyle name="_10-CALENTAMIENTOGLOBAL_GRAFICOS ODM" xfId="114" xr:uid="{00000000-0005-0000-0000-000073000000}"/>
    <cellStyle name="_10-CALENTAMIENTOGLOBAL_GRAFICOS ODM 2" xfId="115" xr:uid="{00000000-0005-0000-0000-000074000000}"/>
    <cellStyle name="_10-CALENTAMIENTOGLOBAL_Libro2" xfId="116" xr:uid="{00000000-0005-0000-0000-000075000000}"/>
    <cellStyle name="_10-CALENTAMIENTOGLOBAL_Libro2 2" xfId="117" xr:uid="{00000000-0005-0000-0000-000076000000}"/>
    <cellStyle name="_10-CALENTAMIENTOGLOBAL_solicita datos para el 2007-minedu remitio" xfId="118" xr:uid="{00000000-0005-0000-0000-000077000000}"/>
    <cellStyle name="_10-CALENTAMIENTOGLOBAL_solicita datos para el 2007-minedu remitio 2" xfId="119" xr:uid="{00000000-0005-0000-0000-000078000000}"/>
    <cellStyle name="_11-12" xfId="120" xr:uid="{00000000-0005-0000-0000-000079000000}"/>
    <cellStyle name="_11-12 2" xfId="121" xr:uid="{00000000-0005-0000-0000-00007A000000}"/>
    <cellStyle name="_11-12_1-UIRN-UTSIGnov-2008" xfId="122" xr:uid="{00000000-0005-0000-0000-00007B000000}"/>
    <cellStyle name="_11-12_1-UIRN-UTSIGnov-2008 2" xfId="123" xr:uid="{00000000-0005-0000-0000-00007C000000}"/>
    <cellStyle name="_11-12_1-UIRN-UTSIGnov-2008_GRAFICOS ODM" xfId="124" xr:uid="{00000000-0005-0000-0000-00007D000000}"/>
    <cellStyle name="_11-12_1-UIRN-UTSIGnov-2008_GRAFICOS ODM 2" xfId="125" xr:uid="{00000000-0005-0000-0000-00007E000000}"/>
    <cellStyle name="_11-12_cuadros adicionales de brechas2002 y 2008 (2)" xfId="126" xr:uid="{00000000-0005-0000-0000-00007F000000}"/>
    <cellStyle name="_11-12_cuadros adicionales de brechas2002 y 2008 (2) 2" xfId="127" xr:uid="{00000000-0005-0000-0000-000080000000}"/>
    <cellStyle name="_11-12_CUAD-TEXTO_" xfId="128" xr:uid="{00000000-0005-0000-0000-000081000000}"/>
    <cellStyle name="_11-12_CUAD-TEXTO_ 2" xfId="129" xr:uid="{00000000-0005-0000-0000-000082000000}"/>
    <cellStyle name="_11-12_GRAFICOS ODM" xfId="130" xr:uid="{00000000-0005-0000-0000-000083000000}"/>
    <cellStyle name="_11-12_GRAFICOS ODM 2" xfId="131" xr:uid="{00000000-0005-0000-0000-000084000000}"/>
    <cellStyle name="_11-12_Libro2" xfId="132" xr:uid="{00000000-0005-0000-0000-000085000000}"/>
    <cellStyle name="_11-12_Libro2 2" xfId="133" xr:uid="{00000000-0005-0000-0000-000086000000}"/>
    <cellStyle name="_11-12_solicita datos para el 2007-minedu remitio" xfId="134" xr:uid="{00000000-0005-0000-0000-000087000000}"/>
    <cellStyle name="_11-12_solicita datos para el 2007-minedu remitio 2" xfId="135" xr:uid="{00000000-0005-0000-0000-000088000000}"/>
    <cellStyle name="_1-TERRITORIO Y SUELO-2008-ok" xfId="136" xr:uid="{00000000-0005-0000-0000-000089000000}"/>
    <cellStyle name="_1-TERRITORIO Y SUELO-2008-ok 2" xfId="137" xr:uid="{00000000-0005-0000-0000-00008A000000}"/>
    <cellStyle name="_1-TERRITORIO Y SUELO-2008-ok_1-UIRN-UTSIGnov-2008" xfId="138" xr:uid="{00000000-0005-0000-0000-00008B000000}"/>
    <cellStyle name="_1-TERRITORIO Y SUELO-2008-ok_1-UIRN-UTSIGnov-2008 2" xfId="139" xr:uid="{00000000-0005-0000-0000-00008C000000}"/>
    <cellStyle name="_1-TERRITORIO Y SUELO-2008-ok_1-UIRN-UTSIGnov-2008_GRAFICOS ODM" xfId="140" xr:uid="{00000000-0005-0000-0000-00008D000000}"/>
    <cellStyle name="_1-TERRITORIO Y SUELO-2008-ok_1-UIRN-UTSIGnov-2008_GRAFICOS ODM 2" xfId="141" xr:uid="{00000000-0005-0000-0000-00008E000000}"/>
    <cellStyle name="_1-TERRITORIO Y SUELO-2008-ok_cuadros adicionales de brechas2002 y 2008 (2)" xfId="142" xr:uid="{00000000-0005-0000-0000-00008F000000}"/>
    <cellStyle name="_1-TERRITORIO Y SUELO-2008-ok_cuadros adicionales de brechas2002 y 2008 (2) 2" xfId="143" xr:uid="{00000000-0005-0000-0000-000090000000}"/>
    <cellStyle name="_1-TERRITORIO Y SUELO-2008-ok_CUAD-TEXTO_" xfId="144" xr:uid="{00000000-0005-0000-0000-000091000000}"/>
    <cellStyle name="_1-TERRITORIO Y SUELO-2008-ok_CUAD-TEXTO_ 2" xfId="145" xr:uid="{00000000-0005-0000-0000-000092000000}"/>
    <cellStyle name="_1-TERRITORIO Y SUELO-2008-ok_GRAFICOS ODM" xfId="146" xr:uid="{00000000-0005-0000-0000-000093000000}"/>
    <cellStyle name="_1-TERRITORIO Y SUELO-2008-ok_GRAFICOS ODM 2" xfId="147" xr:uid="{00000000-0005-0000-0000-000094000000}"/>
    <cellStyle name="_1-TERRITORIO Y SUELO-2008-ok_Libro2" xfId="148" xr:uid="{00000000-0005-0000-0000-000095000000}"/>
    <cellStyle name="_1-TERRITORIO Y SUELO-2008-ok_Libro2 2" xfId="149" xr:uid="{00000000-0005-0000-0000-000096000000}"/>
    <cellStyle name="_1-TERRITORIO Y SUELO-2008-ok_solicita datos para el 2007-minedu remitio" xfId="150" xr:uid="{00000000-0005-0000-0000-000097000000}"/>
    <cellStyle name="_1-TERRITORIO Y SUELO-2008-ok_solicita datos para el 2007-minedu remitio 2" xfId="151" xr:uid="{00000000-0005-0000-0000-000098000000}"/>
    <cellStyle name="_2" xfId="152" xr:uid="{00000000-0005-0000-0000-000099000000}"/>
    <cellStyle name="_2-" xfId="153" xr:uid="{00000000-0005-0000-0000-00009A000000}"/>
    <cellStyle name="_2 2" xfId="154" xr:uid="{00000000-0005-0000-0000-00009B000000}"/>
    <cellStyle name="_2- 2" xfId="155" xr:uid="{00000000-0005-0000-0000-00009C000000}"/>
    <cellStyle name="_2 3" xfId="156" xr:uid="{00000000-0005-0000-0000-00009D000000}"/>
    <cellStyle name="_2- 3" xfId="157" xr:uid="{00000000-0005-0000-0000-00009E000000}"/>
    <cellStyle name="_2 4" xfId="158" xr:uid="{00000000-0005-0000-0000-00009F000000}"/>
    <cellStyle name="_2- 4" xfId="159" xr:uid="{00000000-0005-0000-0000-0000A0000000}"/>
    <cellStyle name="_2 5" xfId="160" xr:uid="{00000000-0005-0000-0000-0000A1000000}"/>
    <cellStyle name="_2- 5" xfId="161" xr:uid="{00000000-0005-0000-0000-0000A2000000}"/>
    <cellStyle name="_2 6" xfId="162" xr:uid="{00000000-0005-0000-0000-0000A3000000}"/>
    <cellStyle name="_2- 6" xfId="163" xr:uid="{00000000-0005-0000-0000-0000A4000000}"/>
    <cellStyle name="_2.4" xfId="164" xr:uid="{00000000-0005-0000-0000-0000A5000000}"/>
    <cellStyle name="_2.4 2" xfId="165" xr:uid="{00000000-0005-0000-0000-0000A6000000}"/>
    <cellStyle name="_2.4_1-UIRN-UTSIGnov-2008" xfId="166" xr:uid="{00000000-0005-0000-0000-0000A7000000}"/>
    <cellStyle name="_2.4_1-UIRN-UTSIGnov-2008 2" xfId="167" xr:uid="{00000000-0005-0000-0000-0000A8000000}"/>
    <cellStyle name="_2.4_1-UIRN-UTSIGnov-2008_GRAFICOS ODM" xfId="168" xr:uid="{00000000-0005-0000-0000-0000A9000000}"/>
    <cellStyle name="_2.4_1-UIRN-UTSIGnov-2008_GRAFICOS ODM 2" xfId="169" xr:uid="{00000000-0005-0000-0000-0000AA000000}"/>
    <cellStyle name="_2.4_cuadros adicionales de brechas2002 y 2008 (2)" xfId="170" xr:uid="{00000000-0005-0000-0000-0000AB000000}"/>
    <cellStyle name="_2.4_cuadros adicionales de brechas2002 y 2008 (2) 2" xfId="171" xr:uid="{00000000-0005-0000-0000-0000AC000000}"/>
    <cellStyle name="_2.4_CUAD-TEXTO_" xfId="172" xr:uid="{00000000-0005-0000-0000-0000AD000000}"/>
    <cellStyle name="_2.4_CUAD-TEXTO_ 2" xfId="173" xr:uid="{00000000-0005-0000-0000-0000AE000000}"/>
    <cellStyle name="_2.4_GRAFICOS ODM" xfId="174" xr:uid="{00000000-0005-0000-0000-0000AF000000}"/>
    <cellStyle name="_2.4_GRAFICOS ODM 2" xfId="175" xr:uid="{00000000-0005-0000-0000-0000B0000000}"/>
    <cellStyle name="_2.4_Libro2" xfId="176" xr:uid="{00000000-0005-0000-0000-0000B1000000}"/>
    <cellStyle name="_2.4_Libro2 2" xfId="177" xr:uid="{00000000-0005-0000-0000-0000B2000000}"/>
    <cellStyle name="_2.4_solicita datos para el 2007-minedu remitio" xfId="178" xr:uid="{00000000-0005-0000-0000-0000B3000000}"/>
    <cellStyle name="_2.4_solicita datos para el 2007-minedu remitio 2" xfId="179" xr:uid="{00000000-0005-0000-0000-0000B4000000}"/>
    <cellStyle name="_2-_1-UIRN-UTSIGnov-2008" xfId="180" xr:uid="{00000000-0005-0000-0000-0000B5000000}"/>
    <cellStyle name="_2-_1-UIRN-UTSIGnov-2008 2" xfId="181" xr:uid="{00000000-0005-0000-0000-0000B6000000}"/>
    <cellStyle name="_2-_1-UIRN-UTSIGnov-2008_GRAFICOS ODM" xfId="182" xr:uid="{00000000-0005-0000-0000-0000B7000000}"/>
    <cellStyle name="_2-_1-UIRN-UTSIGnov-2008_GRAFICOS ODM 2" xfId="183" xr:uid="{00000000-0005-0000-0000-0000B8000000}"/>
    <cellStyle name="_2_cuadros adicionales de brechas2002 y 2008 (2)" xfId="184" xr:uid="{00000000-0005-0000-0000-0000B9000000}"/>
    <cellStyle name="_2-_cuadros adicionales de brechas2002 y 2008 (2)" xfId="185" xr:uid="{00000000-0005-0000-0000-0000BA000000}"/>
    <cellStyle name="_2_cuadros adicionales de brechas2002 y 2008 (2) 2" xfId="186" xr:uid="{00000000-0005-0000-0000-0000BB000000}"/>
    <cellStyle name="_2-_cuadros adicionales de brechas2002 y 2008 (2) 2" xfId="187" xr:uid="{00000000-0005-0000-0000-0000BC000000}"/>
    <cellStyle name="_2_cuadros adicionales de brechas2002 y 2008 (2) 3" xfId="188" xr:uid="{00000000-0005-0000-0000-0000BD000000}"/>
    <cellStyle name="_2-_cuadros adicionales de brechas2002 y 2008 (2) 3" xfId="189" xr:uid="{00000000-0005-0000-0000-0000BE000000}"/>
    <cellStyle name="_2_CUAD-TEXTO_" xfId="190" xr:uid="{00000000-0005-0000-0000-0000BF000000}"/>
    <cellStyle name="_2-_CUAD-TEXTO_" xfId="191" xr:uid="{00000000-0005-0000-0000-0000C0000000}"/>
    <cellStyle name="_2_CUAD-TEXTO_ 2" xfId="192" xr:uid="{00000000-0005-0000-0000-0000C1000000}"/>
    <cellStyle name="_2-_CUAD-TEXTO_ 2" xfId="193" xr:uid="{00000000-0005-0000-0000-0000C2000000}"/>
    <cellStyle name="_2_CUAD-TEXTO_ 3" xfId="194" xr:uid="{00000000-0005-0000-0000-0000C3000000}"/>
    <cellStyle name="_2-_CUAD-TEXTO_ 3" xfId="195" xr:uid="{00000000-0005-0000-0000-0000C4000000}"/>
    <cellStyle name="_2_GRAFICOS ODM" xfId="196" xr:uid="{00000000-0005-0000-0000-0000C5000000}"/>
    <cellStyle name="_2-_GRAFICOS ODM" xfId="197" xr:uid="{00000000-0005-0000-0000-0000C6000000}"/>
    <cellStyle name="_2_GRAFICOS ODM 2" xfId="198" xr:uid="{00000000-0005-0000-0000-0000C7000000}"/>
    <cellStyle name="_2-_GRAFICOS ODM 2" xfId="199" xr:uid="{00000000-0005-0000-0000-0000C8000000}"/>
    <cellStyle name="_2_GRAFICOS ODM 3" xfId="200" xr:uid="{00000000-0005-0000-0000-0000C9000000}"/>
    <cellStyle name="_2-_GRAFICOS ODM 3" xfId="201" xr:uid="{00000000-0005-0000-0000-0000CA000000}"/>
    <cellStyle name="_2_GRAFICOS ODM 4" xfId="202" xr:uid="{00000000-0005-0000-0000-0000CB000000}"/>
    <cellStyle name="_2-_GRAFICOS ODM 4" xfId="203" xr:uid="{00000000-0005-0000-0000-0000CC000000}"/>
    <cellStyle name="_2_GRAFICOS ODM 5" xfId="204" xr:uid="{00000000-0005-0000-0000-0000CD000000}"/>
    <cellStyle name="_2-_GRAFICOS ODM 5" xfId="205" xr:uid="{00000000-0005-0000-0000-0000CE000000}"/>
    <cellStyle name="_2_GRAFICOS ODM 6" xfId="206" xr:uid="{00000000-0005-0000-0000-0000CF000000}"/>
    <cellStyle name="_2-_GRAFICOS ODM 6" xfId="207" xr:uid="{00000000-0005-0000-0000-0000D0000000}"/>
    <cellStyle name="_2_Libro2" xfId="208" xr:uid="{00000000-0005-0000-0000-0000D1000000}"/>
    <cellStyle name="_2-_Libro2" xfId="209" xr:uid="{00000000-0005-0000-0000-0000D2000000}"/>
    <cellStyle name="_2_Libro2 2" xfId="210" xr:uid="{00000000-0005-0000-0000-0000D3000000}"/>
    <cellStyle name="_2-_Libro2 2" xfId="211" xr:uid="{00000000-0005-0000-0000-0000D4000000}"/>
    <cellStyle name="_2_Libro2 3" xfId="212" xr:uid="{00000000-0005-0000-0000-0000D5000000}"/>
    <cellStyle name="_2-_Libro2 3" xfId="213" xr:uid="{00000000-0005-0000-0000-0000D6000000}"/>
    <cellStyle name="_2_solicita datos para el 2007-minedu remitio" xfId="214" xr:uid="{00000000-0005-0000-0000-0000D7000000}"/>
    <cellStyle name="_2-_solicita datos para el 2007-minedu remitio" xfId="215" xr:uid="{00000000-0005-0000-0000-0000D8000000}"/>
    <cellStyle name="_2_solicita datos para el 2007-minedu remitio 2" xfId="216" xr:uid="{00000000-0005-0000-0000-0000D9000000}"/>
    <cellStyle name="_2-_solicita datos para el 2007-minedu remitio 2" xfId="217" xr:uid="{00000000-0005-0000-0000-0000DA000000}"/>
    <cellStyle name="_2_solicita datos para el 2007-minedu remitio 3" xfId="218" xr:uid="{00000000-0005-0000-0000-0000DB000000}"/>
    <cellStyle name="_2-_solicita datos para el 2007-minedu remitio 3" xfId="219" xr:uid="{00000000-0005-0000-0000-0000DC000000}"/>
    <cellStyle name="_2009-1-TERR-COM" xfId="220" xr:uid="{00000000-0005-0000-0000-0000DD000000}"/>
    <cellStyle name="_2009-1-TERR-COM 2" xfId="221" xr:uid="{00000000-0005-0000-0000-0000DE000000}"/>
    <cellStyle name="_2009-1-TERR-COM_cuadros adicionales de brechas2002 y 2008 (2)" xfId="222" xr:uid="{00000000-0005-0000-0000-0000DF000000}"/>
    <cellStyle name="_2009-1-TERR-COM_cuadros adicionales de brechas2002 y 2008 (2) 2" xfId="223" xr:uid="{00000000-0005-0000-0000-0000E0000000}"/>
    <cellStyle name="_2009-1-TERR-COM_CUAD-TEXTO_" xfId="224" xr:uid="{00000000-0005-0000-0000-0000E1000000}"/>
    <cellStyle name="_2009-1-TERR-COM_CUAD-TEXTO_ 2" xfId="225" xr:uid="{00000000-0005-0000-0000-0000E2000000}"/>
    <cellStyle name="_2009-1-TERR-COM_GRAFICOS ODM" xfId="226" xr:uid="{00000000-0005-0000-0000-0000E3000000}"/>
    <cellStyle name="_2009-1-TERR-COM_GRAFICOS ODM 2" xfId="227" xr:uid="{00000000-0005-0000-0000-0000E4000000}"/>
    <cellStyle name="_2009-1-TERR-COM_Libro2" xfId="228" xr:uid="{00000000-0005-0000-0000-0000E5000000}"/>
    <cellStyle name="_2009-1-TERR-COM_Libro2 2" xfId="229" xr:uid="{00000000-0005-0000-0000-0000E6000000}"/>
    <cellStyle name="_2009-1-TERR-COM_solicita datos para el 2007-minedu remitio" xfId="230" xr:uid="{00000000-0005-0000-0000-0000E7000000}"/>
    <cellStyle name="_2009-1-TERR-COM_solicita datos para el 2007-minedu remitio 2" xfId="231" xr:uid="{00000000-0005-0000-0000-0000E8000000}"/>
    <cellStyle name="_2009-3agua-1-al-16-28.1" xfId="232" xr:uid="{00000000-0005-0000-0000-0000E9000000}"/>
    <cellStyle name="_2009-3agua-1-al-16-28.1 2" xfId="233" xr:uid="{00000000-0005-0000-0000-0000EA000000}"/>
    <cellStyle name="_2009-3agua-1-al-16-28.1_cuadros adicionales de brechas2002 y 2008 (2)" xfId="234" xr:uid="{00000000-0005-0000-0000-0000EB000000}"/>
    <cellStyle name="_2009-3agua-1-al-16-28.1_cuadros adicionales de brechas2002 y 2008 (2) 2" xfId="235" xr:uid="{00000000-0005-0000-0000-0000EC000000}"/>
    <cellStyle name="_2009-3agua-1-al-16-28.1_CUAD-TEXTO_" xfId="236" xr:uid="{00000000-0005-0000-0000-0000ED000000}"/>
    <cellStyle name="_2009-3agua-1-al-16-28.1_CUAD-TEXTO_ 2" xfId="237" xr:uid="{00000000-0005-0000-0000-0000EE000000}"/>
    <cellStyle name="_2009-3agua-1-al-16-28.1_GRAFICOS ODM" xfId="238" xr:uid="{00000000-0005-0000-0000-0000EF000000}"/>
    <cellStyle name="_2009-3agua-1-al-16-28.1_GRAFICOS ODM 2" xfId="239" xr:uid="{00000000-0005-0000-0000-0000F0000000}"/>
    <cellStyle name="_2009-3agua-1-al-16-28.1_Libro2" xfId="240" xr:uid="{00000000-0005-0000-0000-0000F1000000}"/>
    <cellStyle name="_2009-3agua-1-al-16-28.1_Libro2 2" xfId="241" xr:uid="{00000000-0005-0000-0000-0000F2000000}"/>
    <cellStyle name="_2009-3agua-1-al-16-28.1_solicita datos para el 2007-minedu remitio" xfId="242" xr:uid="{00000000-0005-0000-0000-0000F3000000}"/>
    <cellStyle name="_2009-3agua-1-al-16-28.1_solicita datos para el 2007-minedu remitio 2" xfId="243" xr:uid="{00000000-0005-0000-0000-0000F4000000}"/>
    <cellStyle name="_2009-6-FENO- NAT" xfId="244" xr:uid="{00000000-0005-0000-0000-0000F5000000}"/>
    <cellStyle name="_2009-6-FENO- NAT 2" xfId="245" xr:uid="{00000000-0005-0000-0000-0000F6000000}"/>
    <cellStyle name="_2009-6-FENO- NAT_cuadros adicionales de brechas2002 y 2008 (2)" xfId="246" xr:uid="{00000000-0005-0000-0000-0000F7000000}"/>
    <cellStyle name="_2009-6-FENO- NAT_cuadros adicionales de brechas2002 y 2008 (2) 2" xfId="247" xr:uid="{00000000-0005-0000-0000-0000F8000000}"/>
    <cellStyle name="_2009-6-FENO- NAT_CUAD-TEXTO_" xfId="248" xr:uid="{00000000-0005-0000-0000-0000F9000000}"/>
    <cellStyle name="_2009-6-FENO- NAT_CUAD-TEXTO_ 2" xfId="249" xr:uid="{00000000-0005-0000-0000-0000FA000000}"/>
    <cellStyle name="_2009-6-FENO- NAT_GRAFICOS ODM" xfId="250" xr:uid="{00000000-0005-0000-0000-0000FB000000}"/>
    <cellStyle name="_2009-6-FENO- NAT_GRAFICOS ODM 2" xfId="251" xr:uid="{00000000-0005-0000-0000-0000FC000000}"/>
    <cellStyle name="_2009-6-FENO- NAT_Libro2" xfId="252" xr:uid="{00000000-0005-0000-0000-0000FD000000}"/>
    <cellStyle name="_2009-6-FENO- NAT_Libro2 2" xfId="253" xr:uid="{00000000-0005-0000-0000-0000FE000000}"/>
    <cellStyle name="_2009-6-FENO- NAT_solicita datos para el 2007-minedu remitio" xfId="254" xr:uid="{00000000-0005-0000-0000-0000FF000000}"/>
    <cellStyle name="_2009-6-FENO- NAT_solicita datos para el 2007-minedu remitio 2" xfId="255" xr:uid="{00000000-0005-0000-0000-000000010000}"/>
    <cellStyle name="_2-biodiversidad" xfId="256" xr:uid="{00000000-0005-0000-0000-000001010000}"/>
    <cellStyle name="_2-biodiversidad 2" xfId="257" xr:uid="{00000000-0005-0000-0000-000002010000}"/>
    <cellStyle name="_2-biodiversidad_1-UIRN-UTSIGnov-2008" xfId="258" xr:uid="{00000000-0005-0000-0000-000003010000}"/>
    <cellStyle name="_2-biodiversidad_1-UIRN-UTSIGnov-2008 2" xfId="259" xr:uid="{00000000-0005-0000-0000-000004010000}"/>
    <cellStyle name="_2-biodiversidad_1-UIRN-UTSIGnov-2008_GRAFICOS ODM" xfId="260" xr:uid="{00000000-0005-0000-0000-000005010000}"/>
    <cellStyle name="_2-biodiversidad_1-UIRN-UTSIGnov-2008_GRAFICOS ODM 2" xfId="261" xr:uid="{00000000-0005-0000-0000-000006010000}"/>
    <cellStyle name="_2-biodiversidad_cuadros adicionales de brechas2002 y 2008 (2)" xfId="262" xr:uid="{00000000-0005-0000-0000-000007010000}"/>
    <cellStyle name="_2-biodiversidad_cuadros adicionales de brechas2002 y 2008 (2) 2" xfId="263" xr:uid="{00000000-0005-0000-0000-000008010000}"/>
    <cellStyle name="_2-biodiversidad_CUAD-TEXTO_" xfId="264" xr:uid="{00000000-0005-0000-0000-000009010000}"/>
    <cellStyle name="_2-biodiversidad_CUAD-TEXTO_ 2" xfId="265" xr:uid="{00000000-0005-0000-0000-00000A010000}"/>
    <cellStyle name="_2-biodiversidad_GRAFICOS ODM" xfId="266" xr:uid="{00000000-0005-0000-0000-00000B010000}"/>
    <cellStyle name="_2-biodiversidad_GRAFICOS ODM 2" xfId="267" xr:uid="{00000000-0005-0000-0000-00000C010000}"/>
    <cellStyle name="_2-biodiversidad_Libro2" xfId="268" xr:uid="{00000000-0005-0000-0000-00000D010000}"/>
    <cellStyle name="_2-biodiversidad_Libro2 2" xfId="269" xr:uid="{00000000-0005-0000-0000-00000E010000}"/>
    <cellStyle name="_2-biodiversidad_solicita datos para el 2007-minedu remitio" xfId="270" xr:uid="{00000000-0005-0000-0000-00000F010000}"/>
    <cellStyle name="_2-biodiversidad_solicita datos para el 2007-minedu remitio 2" xfId="271" xr:uid="{00000000-0005-0000-0000-000010010000}"/>
    <cellStyle name="_3.13--" xfId="272" xr:uid="{00000000-0005-0000-0000-000011010000}"/>
    <cellStyle name="_3.13-- 2" xfId="273" xr:uid="{00000000-0005-0000-0000-000012010000}"/>
    <cellStyle name="_3.13--_1-UIRN-UTSIGnov-2008" xfId="274" xr:uid="{00000000-0005-0000-0000-000013010000}"/>
    <cellStyle name="_3.13--_1-UIRN-UTSIGnov-2008 2" xfId="275" xr:uid="{00000000-0005-0000-0000-000014010000}"/>
    <cellStyle name="_3.13--_1-UIRN-UTSIGnov-2008_GRAFICOS ODM" xfId="276" xr:uid="{00000000-0005-0000-0000-000015010000}"/>
    <cellStyle name="_3.13--_1-UIRN-UTSIGnov-2008_GRAFICOS ODM 2" xfId="277" xr:uid="{00000000-0005-0000-0000-000016010000}"/>
    <cellStyle name="_3.13--_cuadros adicionales de brechas2002 y 2008 (2)" xfId="278" xr:uid="{00000000-0005-0000-0000-000017010000}"/>
    <cellStyle name="_3.13--_cuadros adicionales de brechas2002 y 2008 (2) 2" xfId="279" xr:uid="{00000000-0005-0000-0000-000018010000}"/>
    <cellStyle name="_3.13--_CUAD-TEXTO_" xfId="280" xr:uid="{00000000-0005-0000-0000-000019010000}"/>
    <cellStyle name="_3.13--_CUAD-TEXTO_ 2" xfId="281" xr:uid="{00000000-0005-0000-0000-00001A010000}"/>
    <cellStyle name="_3.13--_GRAFICOS ODM" xfId="282" xr:uid="{00000000-0005-0000-0000-00001B010000}"/>
    <cellStyle name="_3.13--_GRAFICOS ODM 2" xfId="283" xr:uid="{00000000-0005-0000-0000-00001C010000}"/>
    <cellStyle name="_3.13--_Libro2" xfId="284" xr:uid="{00000000-0005-0000-0000-00001D010000}"/>
    <cellStyle name="_3.13--_Libro2 2" xfId="285" xr:uid="{00000000-0005-0000-0000-00001E010000}"/>
    <cellStyle name="_3.13--_solicita datos para el 2007-minedu remitio" xfId="286" xr:uid="{00000000-0005-0000-0000-00001F010000}"/>
    <cellStyle name="_3.13--_solicita datos para el 2007-minedu remitio 2" xfId="287" xr:uid="{00000000-0005-0000-0000-000020010000}"/>
    <cellStyle name="_3a" xfId="288" xr:uid="{00000000-0005-0000-0000-000021010000}"/>
    <cellStyle name="_3a 2" xfId="289" xr:uid="{00000000-0005-0000-0000-000022010000}"/>
    <cellStyle name="_3a_cuadros adicionales de brechas2002 y 2008 (2)" xfId="290" xr:uid="{00000000-0005-0000-0000-000023010000}"/>
    <cellStyle name="_3a_cuadros adicionales de brechas2002 y 2008 (2) 2" xfId="291" xr:uid="{00000000-0005-0000-0000-000024010000}"/>
    <cellStyle name="_3a_CUAD-TEXTO_" xfId="292" xr:uid="{00000000-0005-0000-0000-000025010000}"/>
    <cellStyle name="_3a_CUAD-TEXTO_ 2" xfId="293" xr:uid="{00000000-0005-0000-0000-000026010000}"/>
    <cellStyle name="_3a_GRAFICOS ODM" xfId="294" xr:uid="{00000000-0005-0000-0000-000027010000}"/>
    <cellStyle name="_3a_GRAFICOS ODM 2" xfId="295" xr:uid="{00000000-0005-0000-0000-000028010000}"/>
    <cellStyle name="_3a_Libro2" xfId="296" xr:uid="{00000000-0005-0000-0000-000029010000}"/>
    <cellStyle name="_3a_Libro2 2" xfId="297" xr:uid="{00000000-0005-0000-0000-00002A010000}"/>
    <cellStyle name="_3a_solicita datos para el 2007-minedu remitio" xfId="298" xr:uid="{00000000-0005-0000-0000-00002B010000}"/>
    <cellStyle name="_3a_solicita datos para el 2007-minedu remitio 2" xfId="299" xr:uid="{00000000-0005-0000-0000-00002C010000}"/>
    <cellStyle name="_3agua-18-al-59" xfId="300" xr:uid="{00000000-0005-0000-0000-00002D010000}"/>
    <cellStyle name="_3agua-18-al-59 2" xfId="301" xr:uid="{00000000-0005-0000-0000-00002E010000}"/>
    <cellStyle name="_3agua-18-al-59_1-UIRN-UTSIGnov-2008" xfId="302" xr:uid="{00000000-0005-0000-0000-00002F010000}"/>
    <cellStyle name="_3agua-18-al-59_1-UIRN-UTSIGnov-2008 2" xfId="303" xr:uid="{00000000-0005-0000-0000-000030010000}"/>
    <cellStyle name="_3agua-18-al-59_1-UIRN-UTSIGnov-2008_GRAFICOS ODM" xfId="304" xr:uid="{00000000-0005-0000-0000-000031010000}"/>
    <cellStyle name="_3agua-18-al-59_1-UIRN-UTSIGnov-2008_GRAFICOS ODM 2" xfId="305" xr:uid="{00000000-0005-0000-0000-000032010000}"/>
    <cellStyle name="_3agua-18-al-59_cuadros adicionales de brechas2002 y 2008 (2)" xfId="306" xr:uid="{00000000-0005-0000-0000-000033010000}"/>
    <cellStyle name="_3agua-18-al-59_cuadros adicionales de brechas2002 y 2008 (2) 2" xfId="307" xr:uid="{00000000-0005-0000-0000-000034010000}"/>
    <cellStyle name="_3agua-18-al-59_CUAD-TEXTO_" xfId="308" xr:uid="{00000000-0005-0000-0000-000035010000}"/>
    <cellStyle name="_3agua-18-al-59_CUAD-TEXTO_ 2" xfId="309" xr:uid="{00000000-0005-0000-0000-000036010000}"/>
    <cellStyle name="_3agua-18-al-59_GRAFICOS ODM" xfId="310" xr:uid="{00000000-0005-0000-0000-000037010000}"/>
    <cellStyle name="_3agua-18-al-59_GRAFICOS ODM 2" xfId="311" xr:uid="{00000000-0005-0000-0000-000038010000}"/>
    <cellStyle name="_3agua-18-al-59_Libro2" xfId="312" xr:uid="{00000000-0005-0000-0000-000039010000}"/>
    <cellStyle name="_3agua-18-al-59_Libro2 2" xfId="313" xr:uid="{00000000-0005-0000-0000-00003A010000}"/>
    <cellStyle name="_3agua-18-al-59_solicita datos para el 2007-minedu remitio" xfId="314" xr:uid="{00000000-0005-0000-0000-00003B010000}"/>
    <cellStyle name="_3agua-18-al-59_solicita datos para el 2007-minedu remitio 2" xfId="315" xr:uid="{00000000-0005-0000-0000-00003C010000}"/>
    <cellStyle name="_3agua-1al--17" xfId="316" xr:uid="{00000000-0005-0000-0000-00003D010000}"/>
    <cellStyle name="_3agua-1al--17 2" xfId="317" xr:uid="{00000000-0005-0000-0000-00003E010000}"/>
    <cellStyle name="_3agua-1al--17_1-UIRN-UTSIGnov-2008" xfId="318" xr:uid="{00000000-0005-0000-0000-00003F010000}"/>
    <cellStyle name="_3agua-1al--17_1-UIRN-UTSIGnov-2008 2" xfId="319" xr:uid="{00000000-0005-0000-0000-000040010000}"/>
    <cellStyle name="_3agua-1al--17_1-UIRN-UTSIGnov-2008_GRAFICOS ODM" xfId="320" xr:uid="{00000000-0005-0000-0000-000041010000}"/>
    <cellStyle name="_3agua-1al--17_1-UIRN-UTSIGnov-2008_GRAFICOS ODM 2" xfId="321" xr:uid="{00000000-0005-0000-0000-000042010000}"/>
    <cellStyle name="_3agua-1al--17_cuadros adicionales de brechas2002 y 2008 (2)" xfId="322" xr:uid="{00000000-0005-0000-0000-000043010000}"/>
    <cellStyle name="_3agua-1al--17_cuadros adicionales de brechas2002 y 2008 (2) 2" xfId="323" xr:uid="{00000000-0005-0000-0000-000044010000}"/>
    <cellStyle name="_3agua-1al--17_CUAD-TEXTO_" xfId="324" xr:uid="{00000000-0005-0000-0000-000045010000}"/>
    <cellStyle name="_3agua-1al--17_CUAD-TEXTO_ 2" xfId="325" xr:uid="{00000000-0005-0000-0000-000046010000}"/>
    <cellStyle name="_3agua-1al--17_GRAFICOS ODM" xfId="326" xr:uid="{00000000-0005-0000-0000-000047010000}"/>
    <cellStyle name="_3agua-1al--17_GRAFICOS ODM 2" xfId="327" xr:uid="{00000000-0005-0000-0000-000048010000}"/>
    <cellStyle name="_3agua-1al--17_Libro2" xfId="328" xr:uid="{00000000-0005-0000-0000-000049010000}"/>
    <cellStyle name="_3agua-1al--17_Libro2 2" xfId="329" xr:uid="{00000000-0005-0000-0000-00004A010000}"/>
    <cellStyle name="_3agua-1al--17_solicita datos para el 2007-minedu remitio" xfId="330" xr:uid="{00000000-0005-0000-0000-00004B010000}"/>
    <cellStyle name="_3agua-1al--17_solicita datos para el 2007-minedu remitio 2" xfId="331" xr:uid="{00000000-0005-0000-0000-00004C010000}"/>
    <cellStyle name="_3b" xfId="332" xr:uid="{00000000-0005-0000-0000-00004D010000}"/>
    <cellStyle name="_3b 2" xfId="333" xr:uid="{00000000-0005-0000-0000-00004E010000}"/>
    <cellStyle name="_3b_cuadros adicionales de brechas2002 y 2008 (2)" xfId="334" xr:uid="{00000000-0005-0000-0000-00004F010000}"/>
    <cellStyle name="_3b_cuadros adicionales de brechas2002 y 2008 (2) 2" xfId="335" xr:uid="{00000000-0005-0000-0000-000050010000}"/>
    <cellStyle name="_3b_CUAD-TEXTO_" xfId="336" xr:uid="{00000000-0005-0000-0000-000051010000}"/>
    <cellStyle name="_3b_CUAD-TEXTO_ 2" xfId="337" xr:uid="{00000000-0005-0000-0000-000052010000}"/>
    <cellStyle name="_3b_GRAFICOS ODM" xfId="338" xr:uid="{00000000-0005-0000-0000-000053010000}"/>
    <cellStyle name="_3b_GRAFICOS ODM 2" xfId="339" xr:uid="{00000000-0005-0000-0000-000054010000}"/>
    <cellStyle name="_3b_Libro2" xfId="340" xr:uid="{00000000-0005-0000-0000-000055010000}"/>
    <cellStyle name="_3b_Libro2 2" xfId="341" xr:uid="{00000000-0005-0000-0000-000056010000}"/>
    <cellStyle name="_3b_solicita datos para el 2007-minedu remitio" xfId="342" xr:uid="{00000000-0005-0000-0000-000057010000}"/>
    <cellStyle name="_3b_solicita datos para el 2007-minedu remitio 2" xfId="343" xr:uid="{00000000-0005-0000-0000-000058010000}"/>
    <cellStyle name="_4" xfId="344" xr:uid="{00000000-0005-0000-0000-000059010000}"/>
    <cellStyle name="_4 2" xfId="345" xr:uid="{00000000-0005-0000-0000-00005A010000}"/>
    <cellStyle name="_4_cuadros adicionales de brechas2002 y 2008 (2)" xfId="346" xr:uid="{00000000-0005-0000-0000-00005B010000}"/>
    <cellStyle name="_4_cuadros adicionales de brechas2002 y 2008 (2) 2" xfId="347" xr:uid="{00000000-0005-0000-0000-00005C010000}"/>
    <cellStyle name="_4_CUAD-TEXTO_" xfId="348" xr:uid="{00000000-0005-0000-0000-00005D010000}"/>
    <cellStyle name="_4_CUAD-TEXTO_ 2" xfId="349" xr:uid="{00000000-0005-0000-0000-00005E010000}"/>
    <cellStyle name="_4_GRAFICOS ODM" xfId="350" xr:uid="{00000000-0005-0000-0000-00005F010000}"/>
    <cellStyle name="_4_GRAFICOS ODM 2" xfId="351" xr:uid="{00000000-0005-0000-0000-000060010000}"/>
    <cellStyle name="_4_Libro2" xfId="352" xr:uid="{00000000-0005-0000-0000-000061010000}"/>
    <cellStyle name="_4_Libro2 2" xfId="353" xr:uid="{00000000-0005-0000-0000-000062010000}"/>
    <cellStyle name="_4_solicita datos para el 2007-minedu remitio" xfId="354" xr:uid="{00000000-0005-0000-0000-000063010000}"/>
    <cellStyle name="_4_solicita datos para el 2007-minedu remitio 2" xfId="355" xr:uid="{00000000-0005-0000-0000-000064010000}"/>
    <cellStyle name="_4-AIRE-2" xfId="356" xr:uid="{00000000-0005-0000-0000-000065010000}"/>
    <cellStyle name="_4-AIRE-2 2" xfId="357" xr:uid="{00000000-0005-0000-0000-000066010000}"/>
    <cellStyle name="_4-AIRE-2_1-UIRN-UTSIGnov-2008" xfId="358" xr:uid="{00000000-0005-0000-0000-000067010000}"/>
    <cellStyle name="_4-AIRE-2_1-UIRN-UTSIGnov-2008 2" xfId="359" xr:uid="{00000000-0005-0000-0000-000068010000}"/>
    <cellStyle name="_4-AIRE-2_1-UIRN-UTSIGnov-2008_GRAFICOS ODM" xfId="360" xr:uid="{00000000-0005-0000-0000-000069010000}"/>
    <cellStyle name="_4-AIRE-2_1-UIRN-UTSIGnov-2008_GRAFICOS ODM 2" xfId="361" xr:uid="{00000000-0005-0000-0000-00006A010000}"/>
    <cellStyle name="_4-AIRE-2_cuadros adicionales de brechas2002 y 2008 (2)" xfId="362" xr:uid="{00000000-0005-0000-0000-00006B010000}"/>
    <cellStyle name="_4-AIRE-2_cuadros adicionales de brechas2002 y 2008 (2) 2" xfId="363" xr:uid="{00000000-0005-0000-0000-00006C010000}"/>
    <cellStyle name="_4-AIRE-2_CUAD-TEXTO_" xfId="364" xr:uid="{00000000-0005-0000-0000-00006D010000}"/>
    <cellStyle name="_4-AIRE-2_CUAD-TEXTO_ 2" xfId="365" xr:uid="{00000000-0005-0000-0000-00006E010000}"/>
    <cellStyle name="_4-AIRE-2_GRAFICOS ODM" xfId="366" xr:uid="{00000000-0005-0000-0000-00006F010000}"/>
    <cellStyle name="_4-AIRE-2_GRAFICOS ODM 2" xfId="367" xr:uid="{00000000-0005-0000-0000-000070010000}"/>
    <cellStyle name="_4-AIRE-2_Libro2" xfId="368" xr:uid="{00000000-0005-0000-0000-000071010000}"/>
    <cellStyle name="_4-AIRE-2_Libro2 2" xfId="369" xr:uid="{00000000-0005-0000-0000-000072010000}"/>
    <cellStyle name="_4-AIRE-2_solicita datos para el 2007-minedu remitio" xfId="370" xr:uid="{00000000-0005-0000-0000-000073010000}"/>
    <cellStyle name="_4-AIRE-2_solicita datos para el 2007-minedu remitio 2" xfId="371" xr:uid="{00000000-0005-0000-0000-000074010000}"/>
    <cellStyle name="_5 SIDA (anexo)" xfId="372" xr:uid="{00000000-0005-0000-0000-000075010000}"/>
    <cellStyle name="_5 SIDA (anexo) 2" xfId="373" xr:uid="{00000000-0005-0000-0000-000076010000}"/>
    <cellStyle name="_5 SIDA." xfId="374" xr:uid="{00000000-0005-0000-0000-000077010000}"/>
    <cellStyle name="_5 SIDA. 2" xfId="375" xr:uid="{00000000-0005-0000-0000-000078010000}"/>
    <cellStyle name="_8" xfId="376" xr:uid="{00000000-0005-0000-0000-000079010000}"/>
    <cellStyle name="_8 2" xfId="377" xr:uid="{00000000-0005-0000-0000-00007A010000}"/>
    <cellStyle name="_8_cuadros adicionales de brechas2002 y 2008 (2)" xfId="378" xr:uid="{00000000-0005-0000-0000-00007B010000}"/>
    <cellStyle name="_8_cuadros adicionales de brechas2002 y 2008 (2) 2" xfId="379" xr:uid="{00000000-0005-0000-0000-00007C010000}"/>
    <cellStyle name="_8_CUAD-TEXTO_" xfId="380" xr:uid="{00000000-0005-0000-0000-00007D010000}"/>
    <cellStyle name="_8_CUAD-TEXTO_ 2" xfId="381" xr:uid="{00000000-0005-0000-0000-00007E010000}"/>
    <cellStyle name="_8_GRAFICOS ODM" xfId="382" xr:uid="{00000000-0005-0000-0000-00007F010000}"/>
    <cellStyle name="_8_GRAFICOS ODM 2" xfId="383" xr:uid="{00000000-0005-0000-0000-000080010000}"/>
    <cellStyle name="_8_Libro2" xfId="384" xr:uid="{00000000-0005-0000-0000-000081010000}"/>
    <cellStyle name="_8_Libro2 2" xfId="385" xr:uid="{00000000-0005-0000-0000-000082010000}"/>
    <cellStyle name="_8_solicita datos para el 2007-minedu remitio" xfId="386" xr:uid="{00000000-0005-0000-0000-000083010000}"/>
    <cellStyle name="_8_solicita datos para el 2007-minedu remitio 2" xfId="387" xr:uid="{00000000-0005-0000-0000-000084010000}"/>
    <cellStyle name="_8-9" xfId="388" xr:uid="{00000000-0005-0000-0000-000085010000}"/>
    <cellStyle name="_8-9 2" xfId="389" xr:uid="{00000000-0005-0000-0000-000086010000}"/>
    <cellStyle name="_8-9_1-UIRN-UTSIGnov-2008" xfId="390" xr:uid="{00000000-0005-0000-0000-000087010000}"/>
    <cellStyle name="_8-9_1-UIRN-UTSIGnov-2008 2" xfId="391" xr:uid="{00000000-0005-0000-0000-000088010000}"/>
    <cellStyle name="_8-9_1-UIRN-UTSIGnov-2008_GRAFICOS ODM" xfId="392" xr:uid="{00000000-0005-0000-0000-000089010000}"/>
    <cellStyle name="_8-9_1-UIRN-UTSIGnov-2008_GRAFICOS ODM 2" xfId="393" xr:uid="{00000000-0005-0000-0000-00008A010000}"/>
    <cellStyle name="_8-9_cuadros adicionales de brechas2002 y 2008 (2)" xfId="394" xr:uid="{00000000-0005-0000-0000-00008B010000}"/>
    <cellStyle name="_8-9_cuadros adicionales de brechas2002 y 2008 (2) 2" xfId="395" xr:uid="{00000000-0005-0000-0000-00008C010000}"/>
    <cellStyle name="_8-9_CUAD-TEXTO_" xfId="396" xr:uid="{00000000-0005-0000-0000-00008D010000}"/>
    <cellStyle name="_8-9_CUAD-TEXTO_ 2" xfId="397" xr:uid="{00000000-0005-0000-0000-00008E010000}"/>
    <cellStyle name="_8-9_GRAFICOS ODM" xfId="398" xr:uid="{00000000-0005-0000-0000-00008F010000}"/>
    <cellStyle name="_8-9_GRAFICOS ODM 2" xfId="399" xr:uid="{00000000-0005-0000-0000-000090010000}"/>
    <cellStyle name="_8-9_Libro2" xfId="400" xr:uid="{00000000-0005-0000-0000-000091010000}"/>
    <cellStyle name="_8-9_Libro2 2" xfId="401" xr:uid="{00000000-0005-0000-0000-000092010000}"/>
    <cellStyle name="_8-9_solicita datos para el 2007-minedu remitio" xfId="402" xr:uid="{00000000-0005-0000-0000-000093010000}"/>
    <cellStyle name="_8-9_solicita datos para el 2007-minedu remitio 2" xfId="403" xr:uid="{00000000-0005-0000-0000-000094010000}"/>
    <cellStyle name="_9-POCK-PARTIC CIUD" xfId="404" xr:uid="{00000000-0005-0000-0000-000095010000}"/>
    <cellStyle name="_9-POCK-PARTIC CIUD 2" xfId="405" xr:uid="{00000000-0005-0000-0000-000096010000}"/>
    <cellStyle name="_9-POCK-PARTIC CIUD 2 2" xfId="406" xr:uid="{00000000-0005-0000-0000-000097010000}"/>
    <cellStyle name="_9-POCK-PARTIC CIUD 3" xfId="2229" xr:uid="{00000000-0005-0000-0000-000098010000}"/>
    <cellStyle name="_9-POCK-PARTIC CIUD 3 2" xfId="3220" xr:uid="{00000000-0005-0000-0000-000099010000}"/>
    <cellStyle name="_9-POCK-PARTIC CIUD_analfabetismo factor 2007 sexo y edad" xfId="407" xr:uid="{00000000-0005-0000-0000-00009A010000}"/>
    <cellStyle name="_9-POCK-PARTIC CIUD_analfabetismo factor 2007 sexo y edad 2" xfId="408" xr:uid="{00000000-0005-0000-0000-00009B010000}"/>
    <cellStyle name="_9-POCK-PARTIC CIUD_analfabetismo factor 2007 sexo y edad 2 2" xfId="409" xr:uid="{00000000-0005-0000-0000-00009C010000}"/>
    <cellStyle name="_9-POCK-PARTIC CIUD_analfabetismo factor 2007 sexo y edad.Norvil" xfId="410" xr:uid="{00000000-0005-0000-0000-00009D010000}"/>
    <cellStyle name="_9-POCK-PARTIC CIUD_analfabetismo factor 2007 sexo y edad.Norvil 2" xfId="411" xr:uid="{00000000-0005-0000-0000-00009E010000}"/>
    <cellStyle name="_9-POCK-PARTIC CIUD_analfabetismo factor 2007 sexo y edad.Norvil 2 2" xfId="412" xr:uid="{00000000-0005-0000-0000-00009F010000}"/>
    <cellStyle name="_9-POCK-PARTIC CIUD_analfabetismo factor 2007 sexo y edad.Norvil_Cuadros Nor  (2)" xfId="413" xr:uid="{00000000-0005-0000-0000-0000A0010000}"/>
    <cellStyle name="_9-POCK-PARTIC CIUD_analfabetismo factor 2007 sexo y edad.Norvil_DEPARTAMENTAL-NUEVO FACTOR 2010" xfId="414" xr:uid="{00000000-0005-0000-0000-0000A1010000}"/>
    <cellStyle name="_9-POCK-PARTIC CIUD_analfabetismo factor 2007 sexo y edad.Norvil_EXCEL-DEPARTAMENTAL-Def" xfId="415" xr:uid="{00000000-0005-0000-0000-0000A2010000}"/>
    <cellStyle name="_9-POCK-PARTIC CIUD_analfabetismo factor 2007 sexo y edad.Norvil_EXCEL-DEPARTAMENTAL-Def2" xfId="416" xr:uid="{00000000-0005-0000-0000-0000A3010000}"/>
    <cellStyle name="_9-POCK-PARTIC CIUD_analfabetismo factor 2007 sexo y edad.Norvil_Salud y Pobreza" xfId="417" xr:uid="{00000000-0005-0000-0000-0000A4010000}"/>
    <cellStyle name="_9-POCK-PARTIC CIUD_analfabetismo factor 2007 sexo y edad_Cuadros Nor  (2)" xfId="418" xr:uid="{00000000-0005-0000-0000-0000A5010000}"/>
    <cellStyle name="_9-POCK-PARTIC CIUD_analfabetismo factor 2007 sexo y edad_DEPARTAMENTAL-NUEVO FACTOR 2010" xfId="419" xr:uid="{00000000-0005-0000-0000-0000A6010000}"/>
    <cellStyle name="_9-POCK-PARTIC CIUD_analfabetismo factor 2007 sexo y edad_EXCEL-DEPARTAMENTAL-Def" xfId="420" xr:uid="{00000000-0005-0000-0000-0000A7010000}"/>
    <cellStyle name="_9-POCK-PARTIC CIUD_analfabetismo factor 2007 sexo y edad_EXCEL-DEPARTAMENTAL-Def2" xfId="421" xr:uid="{00000000-0005-0000-0000-0000A8010000}"/>
    <cellStyle name="_9-POCK-PARTIC CIUD_analfabetismo factor 2007 sexo y edad_Salud y Pobreza" xfId="422" xr:uid="{00000000-0005-0000-0000-0000A9010000}"/>
    <cellStyle name="_9-POCK-PARTIC CIUD_ANEXO 1 MATRICULA ESCOLAR" xfId="423" xr:uid="{00000000-0005-0000-0000-0000AA010000}"/>
    <cellStyle name="_9-POCK-PARTIC CIUD_ANEXO 1 MATRICULA ESCOLAR 2" xfId="424" xr:uid="{00000000-0005-0000-0000-0000AB010000}"/>
    <cellStyle name="_9-POCK-PARTIC CIUD_ANEXO 1 MATRICULA ESCOLAR 2 2" xfId="425" xr:uid="{00000000-0005-0000-0000-0000AC010000}"/>
    <cellStyle name="_9-POCK-PARTIC CIUD_ANEXO 1 MATRICULA ESCOLAR_Cuadros Nor  (2)" xfId="426" xr:uid="{00000000-0005-0000-0000-0000AD010000}"/>
    <cellStyle name="_9-POCK-PARTIC CIUD_ANEXO 1 MATRICULA ESCOLAR_DEPARTAMENTAL-NUEVO FACTOR 2010" xfId="427" xr:uid="{00000000-0005-0000-0000-0000AE010000}"/>
    <cellStyle name="_9-POCK-PARTIC CIUD_ANEXO 1 MATRICULA ESCOLAR_EXCEL-DEPARTAMENTAL-Def" xfId="428" xr:uid="{00000000-0005-0000-0000-0000AF010000}"/>
    <cellStyle name="_9-POCK-PARTIC CIUD_ANEXO 1 MATRICULA ESCOLAR_EXCEL-DEPARTAMENTAL-Def2" xfId="429" xr:uid="{00000000-0005-0000-0000-0000B0010000}"/>
    <cellStyle name="_9-POCK-PARTIC CIUD_ANEXO 1 MATRICULA ESCOLAR_Salud y Pobreza" xfId="430" xr:uid="{00000000-0005-0000-0000-0000B1010000}"/>
    <cellStyle name="_9-POCK-PARTIC CIUD_ANEXO 3 ACCESO A LA EDUCACIÓN editado" xfId="431" xr:uid="{00000000-0005-0000-0000-0000B2010000}"/>
    <cellStyle name="_9-POCK-PARTIC CIUD_ANEXO 3 ACCESO A LA EDUCACIÓN editado 2" xfId="432" xr:uid="{00000000-0005-0000-0000-0000B3010000}"/>
    <cellStyle name="_9-POCK-PARTIC CIUD_ANEXO 3- FINAL A ENERO 2011" xfId="433" xr:uid="{00000000-0005-0000-0000-0000B4010000}"/>
    <cellStyle name="_9-POCK-PARTIC CIUD_ANEXO 3- FINAL A ENERO 2011 2" xfId="434" xr:uid="{00000000-0005-0000-0000-0000B5010000}"/>
    <cellStyle name="_9-POCK-PARTIC CIUD_ANEXO 4 INDIC DE RESULTADOS FINAL" xfId="435" xr:uid="{00000000-0005-0000-0000-0000B6010000}"/>
    <cellStyle name="_9-POCK-PARTIC CIUD_ANEXO 4 INDIC DE RESULTADOS FINAL 2" xfId="436" xr:uid="{00000000-0005-0000-0000-0000B7010000}"/>
    <cellStyle name="_9-POCK-PARTIC CIUD_ANEXO 4 RESULTADOS(COEFICIENTE DE VAR)" xfId="437" xr:uid="{00000000-0005-0000-0000-0000B8010000}"/>
    <cellStyle name="_9-POCK-PARTIC CIUD_ANEXO 6FINAL ANALFABETISMO grupo edad (CV)" xfId="438" xr:uid="{00000000-0005-0000-0000-0000B9010000}"/>
    <cellStyle name="_9-POCK-PARTIC CIUD_anexos_educación_atraso_adelan-mary enero_" xfId="439" xr:uid="{00000000-0005-0000-0000-0000BA010000}"/>
    <cellStyle name="_9-POCK-PARTIC CIUD_anexos_educación_atraso_adelan-mary enero_ 2" xfId="440" xr:uid="{00000000-0005-0000-0000-0000BB010000}"/>
    <cellStyle name="_9-POCK-PARTIC CIUD_CAP1_ASISTENCIAF" xfId="441" xr:uid="{00000000-0005-0000-0000-0000BC010000}"/>
    <cellStyle name="_9-POCK-PARTIC CIUD_CAP1_ASISTENCIAF 2" xfId="442" xr:uid="{00000000-0005-0000-0000-0000BD010000}"/>
    <cellStyle name="_9-POCK-PARTIC CIUD_Capítulo 3 -Indic de acceso a la educación-REV-zora" xfId="443" xr:uid="{00000000-0005-0000-0000-0000BE010000}"/>
    <cellStyle name="_9-POCK-PARTIC CIUD_cuad-15.." xfId="444" xr:uid="{00000000-0005-0000-0000-0000BF010000}"/>
    <cellStyle name="_9-POCK-PARTIC CIUD_cuadros adicionales de brechas2002 y 2008 (2)" xfId="445" xr:uid="{00000000-0005-0000-0000-0000C0010000}"/>
    <cellStyle name="_9-POCK-PARTIC CIUD_cuadros adicionales de brechas2002 y 2008 (2) 2" xfId="446" xr:uid="{00000000-0005-0000-0000-0000C1010000}"/>
    <cellStyle name="_9-POCK-PARTIC CIUD_Cuadros Nor  (2)" xfId="447" xr:uid="{00000000-0005-0000-0000-0000C2010000}"/>
    <cellStyle name="_9-POCK-PARTIC CIUD_CUAD-TEXTO_" xfId="448" xr:uid="{00000000-0005-0000-0000-0000C3010000}"/>
    <cellStyle name="_9-POCK-PARTIC CIUD_CUAD-TEXTO_ 2" xfId="449" xr:uid="{00000000-0005-0000-0000-0000C4010000}"/>
    <cellStyle name="_9-POCK-PARTIC CIUD_DEPARTAMENTAL-NUEVO FACTOR 2010" xfId="450" xr:uid="{00000000-0005-0000-0000-0000C5010000}"/>
    <cellStyle name="_9-POCK-PARTIC CIUD_EXCEL-DEPARTAMENTAL-Def" xfId="451" xr:uid="{00000000-0005-0000-0000-0000C6010000}"/>
    <cellStyle name="_9-POCK-PARTIC CIUD_EXCEL-DEPARTAMENTAL-Def2" xfId="452" xr:uid="{00000000-0005-0000-0000-0000C7010000}"/>
    <cellStyle name="_9-POCK-PARTIC CIUD_Libro1 (5)" xfId="453" xr:uid="{00000000-0005-0000-0000-0000C8010000}"/>
    <cellStyle name="_9-POCK-PARTIC CIUD_Libro2" xfId="454" xr:uid="{00000000-0005-0000-0000-0000C9010000}"/>
    <cellStyle name="_9-POCK-PARTIC CIUD_Libro2 (4)" xfId="455" xr:uid="{00000000-0005-0000-0000-0000CA010000}"/>
    <cellStyle name="_9-POCK-PARTIC CIUD_Libro2 2" xfId="456" xr:uid="{00000000-0005-0000-0000-0000CB010000}"/>
    <cellStyle name="_9-POCK-PARTIC CIUD_Libro2 3" xfId="457" xr:uid="{00000000-0005-0000-0000-0000CC010000}"/>
    <cellStyle name="_9-POCK-PARTIC CIUD_Libro5" xfId="458" xr:uid="{00000000-0005-0000-0000-0000CD010000}"/>
    <cellStyle name="_9-POCK-PARTIC CIUD_Libro5 2" xfId="459" xr:uid="{00000000-0005-0000-0000-0000CE010000}"/>
    <cellStyle name="_9-POCK-PARTIC CIUD_nivel educativo  -fin fin" xfId="460" xr:uid="{00000000-0005-0000-0000-0000CF010000}"/>
    <cellStyle name="_9-POCK-PARTIC CIUD_nivel educativo  -fin fin 2" xfId="461" xr:uid="{00000000-0005-0000-0000-0000D0010000}"/>
    <cellStyle name="_9-POCK-PARTIC CIUD_nivel educativo  -fin fin 2 2" xfId="462" xr:uid="{00000000-0005-0000-0000-0000D1010000}"/>
    <cellStyle name="_9-POCK-PARTIC CIUD_nivel educativo  -fin fin_Cuadros Nor  (2)" xfId="463" xr:uid="{00000000-0005-0000-0000-0000D2010000}"/>
    <cellStyle name="_9-POCK-PARTIC CIUD_nivel educativo  -fin fin_DEPARTAMENTAL-NUEVO FACTOR 2010" xfId="464" xr:uid="{00000000-0005-0000-0000-0000D3010000}"/>
    <cellStyle name="_9-POCK-PARTIC CIUD_nivel educativo  -fin fin_EXCEL-DEPARTAMENTAL-Def" xfId="465" xr:uid="{00000000-0005-0000-0000-0000D4010000}"/>
    <cellStyle name="_9-POCK-PARTIC CIUD_nivel educativo  -fin fin_EXCEL-DEPARTAMENTAL-Def2" xfId="466" xr:uid="{00000000-0005-0000-0000-0000D5010000}"/>
    <cellStyle name="_9-POCK-PARTIC CIUD_nivel educativo  -fin fin_Salud y Pobreza" xfId="467" xr:uid="{00000000-0005-0000-0000-0000D6010000}"/>
    <cellStyle name="_9-POCK-PARTIC CIUD_no asiste de 6-16 y 17-24 de 2002-2009" xfId="468" xr:uid="{00000000-0005-0000-0000-0000D7010000}"/>
    <cellStyle name="_9-POCK-PARTIC CIUD_no asiste de 6-16 y 17-24 de 2002-2009 2" xfId="469" xr:uid="{00000000-0005-0000-0000-0000D8010000}"/>
    <cellStyle name="_9-POCK-PARTIC CIUD_QUE NO ASISTE" xfId="470" xr:uid="{00000000-0005-0000-0000-0000D9010000}"/>
    <cellStyle name="_9-POCK-PARTIC CIUD_QUE NO ASISTE 2" xfId="471" xr:uid="{00000000-0005-0000-0000-0000DA010000}"/>
    <cellStyle name="_9-POCK-PARTIC CIUD_QUE NO ASISTE 2 2" xfId="472" xr:uid="{00000000-0005-0000-0000-0000DB010000}"/>
    <cellStyle name="_9-POCK-PARTIC CIUD_QUE NO ASISTE_Cuadros Nor  (2)" xfId="473" xr:uid="{00000000-0005-0000-0000-0000DC010000}"/>
    <cellStyle name="_9-POCK-PARTIC CIUD_QUE NO ASISTE_DEPARTAMENTAL-NUEVO FACTOR 2010" xfId="474" xr:uid="{00000000-0005-0000-0000-0000DD010000}"/>
    <cellStyle name="_9-POCK-PARTIC CIUD_QUE NO ASISTE_EXCEL-DEPARTAMENTAL-Def" xfId="475" xr:uid="{00000000-0005-0000-0000-0000DE010000}"/>
    <cellStyle name="_9-POCK-PARTIC CIUD_QUE NO ASISTE_EXCEL-DEPARTAMENTAL-Def2" xfId="476" xr:uid="{00000000-0005-0000-0000-0000DF010000}"/>
    <cellStyle name="_9-POCK-PARTIC CIUD_QUE NO ASISTE_Salud y Pobreza" xfId="477" xr:uid="{00000000-0005-0000-0000-0000E0010000}"/>
    <cellStyle name="_9-POCK-PARTIC CIUD_QUINTILES CAP3 -NOBIL ENERO 2011" xfId="478" xr:uid="{00000000-0005-0000-0000-0000E1010000}"/>
    <cellStyle name="_9-POCK-PARTIC CIUD_QUINTILES CAP3 -NOBIL ENERO 2011 2" xfId="479" xr:uid="{00000000-0005-0000-0000-0000E2010000}"/>
    <cellStyle name="_9-POCK-PARTIC CIUD_QUINTILES educacion" xfId="480" xr:uid="{00000000-0005-0000-0000-0000E3010000}"/>
    <cellStyle name="_9-POCK-PARTIC CIUD_QUINTILES educacion 2" xfId="481" xr:uid="{00000000-0005-0000-0000-0000E4010000}"/>
    <cellStyle name="_9-POCK-PARTIC CIUD_resultados de estudios año anterior 2002-2009" xfId="482" xr:uid="{00000000-0005-0000-0000-0000E5010000}"/>
    <cellStyle name="_9-POCK-PARTIC CIUD_resultados de estudios año anterior 2002-2009 2" xfId="483" xr:uid="{00000000-0005-0000-0000-0000E6010000}"/>
    <cellStyle name="_9-POCK-PARTIC CIUD_resultados de estudios año anterior 2002-2009 2 2" xfId="484" xr:uid="{00000000-0005-0000-0000-0000E7010000}"/>
    <cellStyle name="_9-POCK-PARTIC CIUD_resultados de estudios año anterior 2002-2009_Cuadros Nor  (2)" xfId="485" xr:uid="{00000000-0005-0000-0000-0000E8010000}"/>
    <cellStyle name="_9-POCK-PARTIC CIUD_resultados de estudios año anterior 2002-2009_DEPARTAMENTAL-NUEVO FACTOR 2010" xfId="486" xr:uid="{00000000-0005-0000-0000-0000E9010000}"/>
    <cellStyle name="_9-POCK-PARTIC CIUD_resultados de estudios año anterior 2002-2009_EXCEL-DEPARTAMENTAL-Def" xfId="487" xr:uid="{00000000-0005-0000-0000-0000EA010000}"/>
    <cellStyle name="_9-POCK-PARTIC CIUD_resultados de estudios año anterior 2002-2009_EXCEL-DEPARTAMENTAL-Def2" xfId="488" xr:uid="{00000000-0005-0000-0000-0000EB010000}"/>
    <cellStyle name="_9-POCK-PARTIC CIUD_resultados de estudios año anterior 2002-2009_Salud y Pobreza" xfId="489" xr:uid="{00000000-0005-0000-0000-0000EC010000}"/>
    <cellStyle name="_9-POCK-PARTIC CIUD_Salud y Pobreza" xfId="490" xr:uid="{00000000-0005-0000-0000-0000ED010000}"/>
    <cellStyle name="_9-POCK-PARTIC CIUD_secundaria cap3-mariluz" xfId="491" xr:uid="{00000000-0005-0000-0000-0000EE010000}"/>
    <cellStyle name="_9-POCK-PARTIC CIUD_secundaria cap3-mariluz 2" xfId="492" xr:uid="{00000000-0005-0000-0000-0000EF010000}"/>
    <cellStyle name="_9-POCK-PARTIC CIUD_solicita datos para el 2007-minedu remitio" xfId="493" xr:uid="{00000000-0005-0000-0000-0000F0010000}"/>
    <cellStyle name="_9-POCK-PARTIC CIUD_solicita datos para el 2007-minedu remitio 2" xfId="494" xr:uid="{00000000-0005-0000-0000-0000F1010000}"/>
    <cellStyle name="_Anexos_Actualizado (15 Mayo)-2" xfId="495" xr:uid="{00000000-0005-0000-0000-0000F2010000}"/>
    <cellStyle name="_Anexos_Actualizado (15 Mayo)-2 2" xfId="496" xr:uid="{00000000-0005-0000-0000-0000F3010000}"/>
    <cellStyle name="_Anexos_Actualizado (15 Mayo)-2 2 2" xfId="497" xr:uid="{00000000-0005-0000-0000-0000F4010000}"/>
    <cellStyle name="_Anexos_Actualizado (15 Mayo)-2_Cuadros Nor  (2)" xfId="498" xr:uid="{00000000-0005-0000-0000-0000F5010000}"/>
    <cellStyle name="_Anexos_Actualizado (15 Mayo)-2_DEPARTAMENTAL-NUEVO FACTOR 2010" xfId="499" xr:uid="{00000000-0005-0000-0000-0000F6010000}"/>
    <cellStyle name="_Anexos_Actualizado (15 Mayo)-2_EXCEL-DEPARTAMENTAL-Def" xfId="500" xr:uid="{00000000-0005-0000-0000-0000F7010000}"/>
    <cellStyle name="_Anexos_Actualizado (15 Mayo)-2_EXCEL-DEPARTAMENTAL-Def2" xfId="501" xr:uid="{00000000-0005-0000-0000-0000F8010000}"/>
    <cellStyle name="_Anexos_Actualizado (15 Mayo)-2_Libro1 (5)" xfId="502" xr:uid="{00000000-0005-0000-0000-0000F9010000}"/>
    <cellStyle name="_Anexos_Actualizado (15 Mayo)-2_Libro2 (4)" xfId="503" xr:uid="{00000000-0005-0000-0000-0000FA010000}"/>
    <cellStyle name="_Anexos_Actualizado (15 Mayo)-2_Salud y Pobreza" xfId="504" xr:uid="{00000000-0005-0000-0000-0000FB010000}"/>
    <cellStyle name="_Cap02_cuadros-educación -provincias de Lim" xfId="505" xr:uid="{00000000-0005-0000-0000-0000FC010000}"/>
    <cellStyle name="_Cap02_cuadros-educación -provincias de Lim 2" xfId="506" xr:uid="{00000000-0005-0000-0000-0000FD010000}"/>
    <cellStyle name="_Cap02_cuadros-educación -provincias de Lima sin Lima" xfId="507" xr:uid="{00000000-0005-0000-0000-0000FE010000}"/>
    <cellStyle name="_Cap02_cuadros-educación -provincias de Lima sin Lima 2" xfId="508" xr:uid="{00000000-0005-0000-0000-0000FF010000}"/>
    <cellStyle name="_Cap02_cuadros-educación_-Lima_y_callao_fin" xfId="509" xr:uid="{00000000-0005-0000-0000-000000020000}"/>
    <cellStyle name="_Cap02_cuadros-educación_-Lima_y_callao_fin 2" xfId="510" xr:uid="{00000000-0005-0000-0000-000001020000}"/>
    <cellStyle name="_cap1.2009" xfId="511" xr:uid="{00000000-0005-0000-0000-000002020000}"/>
    <cellStyle name="_cap1.2009 2" xfId="512" xr:uid="{00000000-0005-0000-0000-000003020000}"/>
    <cellStyle name="_cap1.2009_cuadros adicionales de brechas2002 y 2008 (2)" xfId="513" xr:uid="{00000000-0005-0000-0000-000004020000}"/>
    <cellStyle name="_cap1.2009_cuadros adicionales de brechas2002 y 2008 (2) 2" xfId="514" xr:uid="{00000000-0005-0000-0000-000005020000}"/>
    <cellStyle name="_cap1.2009_CUAD-TEXTO_" xfId="515" xr:uid="{00000000-0005-0000-0000-000006020000}"/>
    <cellStyle name="_cap1.2009_CUAD-TEXTO_ 2" xfId="516" xr:uid="{00000000-0005-0000-0000-000007020000}"/>
    <cellStyle name="_cap1.2009_GRAFICOS ODM" xfId="517" xr:uid="{00000000-0005-0000-0000-000008020000}"/>
    <cellStyle name="_cap1.2009_GRAFICOS ODM 2" xfId="518" xr:uid="{00000000-0005-0000-0000-000009020000}"/>
    <cellStyle name="_cap1.2009_Libro2" xfId="519" xr:uid="{00000000-0005-0000-0000-00000A020000}"/>
    <cellStyle name="_cap1.2009_Libro2 2" xfId="520" xr:uid="{00000000-0005-0000-0000-00000B020000}"/>
    <cellStyle name="_cap1.2009_solicita datos para el 2007-minedu remitio" xfId="521" xr:uid="{00000000-0005-0000-0000-00000C020000}"/>
    <cellStyle name="_cap1.2009_solicita datos para el 2007-minedu remitio 2" xfId="522" xr:uid="{00000000-0005-0000-0000-00000D020000}"/>
    <cellStyle name="_Cap10.2009.xls ACTUALIZADO" xfId="523" xr:uid="{00000000-0005-0000-0000-00000E020000}"/>
    <cellStyle name="_Cap10.2009.xls ACTUALIZADO 2" xfId="524" xr:uid="{00000000-0005-0000-0000-00000F020000}"/>
    <cellStyle name="_Cap10.2009.xls ACTUALIZADO_cuadros adicionales de brechas2002 y 2008 (2)" xfId="525" xr:uid="{00000000-0005-0000-0000-000010020000}"/>
    <cellStyle name="_Cap10.2009.xls ACTUALIZADO_cuadros adicionales de brechas2002 y 2008 (2) 2" xfId="526" xr:uid="{00000000-0005-0000-0000-000011020000}"/>
    <cellStyle name="_Cap10.2009.xls ACTUALIZADO_CUAD-TEXTO_" xfId="527" xr:uid="{00000000-0005-0000-0000-000012020000}"/>
    <cellStyle name="_Cap10.2009.xls ACTUALIZADO_CUAD-TEXTO_ 2" xfId="528" xr:uid="{00000000-0005-0000-0000-000013020000}"/>
    <cellStyle name="_Cap10.2009.xls ACTUALIZADO_GRAFICOS ODM" xfId="529" xr:uid="{00000000-0005-0000-0000-000014020000}"/>
    <cellStyle name="_Cap10.2009.xls ACTUALIZADO_GRAFICOS ODM 2" xfId="530" xr:uid="{00000000-0005-0000-0000-000015020000}"/>
    <cellStyle name="_Cap10.2009.xls ACTUALIZADO_Libro2" xfId="531" xr:uid="{00000000-0005-0000-0000-000016020000}"/>
    <cellStyle name="_Cap10.2009.xls ACTUALIZADO_Libro2 2" xfId="532" xr:uid="{00000000-0005-0000-0000-000017020000}"/>
    <cellStyle name="_Cap10.2009.xls ACTUALIZADO_solicita datos para el 2007-minedu remitio" xfId="533" xr:uid="{00000000-0005-0000-0000-000018020000}"/>
    <cellStyle name="_Cap10.2009.xls ACTUALIZADO_solicita datos para el 2007-minedu remitio 2" xfId="534" xr:uid="{00000000-0005-0000-0000-000019020000}"/>
    <cellStyle name="_CAP-2-MAMBIENTE-2008" xfId="535" xr:uid="{00000000-0005-0000-0000-00001A020000}"/>
    <cellStyle name="_CAP-2-MAMBIENTE-2008 2" xfId="536" xr:uid="{00000000-0005-0000-0000-00001B020000}"/>
    <cellStyle name="_CAP-2-MAMBIENTE-2008_cuadros adicionales de brechas2002 y 2008 (2)" xfId="537" xr:uid="{00000000-0005-0000-0000-00001C020000}"/>
    <cellStyle name="_CAP-2-MAMBIENTE-2008_cuadros adicionales de brechas2002 y 2008 (2) 2" xfId="538" xr:uid="{00000000-0005-0000-0000-00001D020000}"/>
    <cellStyle name="_CAP-2-MAMBIENTE-2008_CUAD-TEXTO_" xfId="539" xr:uid="{00000000-0005-0000-0000-00001E020000}"/>
    <cellStyle name="_CAP-2-MAMBIENTE-2008_CUAD-TEXTO_ 2" xfId="540" xr:uid="{00000000-0005-0000-0000-00001F020000}"/>
    <cellStyle name="_CAP-2-MAMBIENTE-2008_GRAFICOS ODM" xfId="541" xr:uid="{00000000-0005-0000-0000-000020020000}"/>
    <cellStyle name="_CAP-2-MAMBIENTE-2008_GRAFICOS ODM 2" xfId="542" xr:uid="{00000000-0005-0000-0000-000021020000}"/>
    <cellStyle name="_CAP-2-MAMBIENTE-2008_Libro2" xfId="543" xr:uid="{00000000-0005-0000-0000-000022020000}"/>
    <cellStyle name="_CAP-2-MAMBIENTE-2008_Libro2 2" xfId="544" xr:uid="{00000000-0005-0000-0000-000023020000}"/>
    <cellStyle name="_CAP-2-MAMBIENTE-2008_solicita datos para el 2007-minedu remitio" xfId="545" xr:uid="{00000000-0005-0000-0000-000024020000}"/>
    <cellStyle name="_CAP-2-MAMBIENTE-2008_solicita datos para el 2007-minedu remitio 2" xfId="546" xr:uid="{00000000-0005-0000-0000-000025020000}"/>
    <cellStyle name="_CAP-2-MAMBIENTE-2009-corr-2" xfId="547" xr:uid="{00000000-0005-0000-0000-000026020000}"/>
    <cellStyle name="_CAP-2-MAMBIENTE-2009-corr-2 2" xfId="548" xr:uid="{00000000-0005-0000-0000-000027020000}"/>
    <cellStyle name="_CAP-2-MAMBIENTE-2009-corr-2_cuadros adicionales de brechas2002 y 2008 (2)" xfId="549" xr:uid="{00000000-0005-0000-0000-000028020000}"/>
    <cellStyle name="_CAP-2-MAMBIENTE-2009-corr-2_cuadros adicionales de brechas2002 y 2008 (2) 2" xfId="550" xr:uid="{00000000-0005-0000-0000-000029020000}"/>
    <cellStyle name="_CAP-2-MAMBIENTE-2009-corr-2_CUAD-TEXTO_" xfId="551" xr:uid="{00000000-0005-0000-0000-00002A020000}"/>
    <cellStyle name="_CAP-2-MAMBIENTE-2009-corr-2_CUAD-TEXTO_ 2" xfId="552" xr:uid="{00000000-0005-0000-0000-00002B020000}"/>
    <cellStyle name="_CAP-2-MAMBIENTE-2009-corr-2_GRAFICOS ODM" xfId="553" xr:uid="{00000000-0005-0000-0000-00002C020000}"/>
    <cellStyle name="_CAP-2-MAMBIENTE-2009-corr-2_GRAFICOS ODM 2" xfId="554" xr:uid="{00000000-0005-0000-0000-00002D020000}"/>
    <cellStyle name="_CAP-2-MAMBIENTE-2009-corr-2_Libro2" xfId="555" xr:uid="{00000000-0005-0000-0000-00002E020000}"/>
    <cellStyle name="_CAP-2-MAMBIENTE-2009-corr-2_Libro2 2" xfId="556" xr:uid="{00000000-0005-0000-0000-00002F020000}"/>
    <cellStyle name="_CAP-2-MAMBIENTE-2009-corr-2_solicita datos para el 2007-minedu remitio" xfId="557" xr:uid="{00000000-0005-0000-0000-000030020000}"/>
    <cellStyle name="_CAP-2-MAMBIENTE-2009-corr-2_solicita datos para el 2007-minedu remitio 2" xfId="558" xr:uid="{00000000-0005-0000-0000-000031020000}"/>
    <cellStyle name="_CAP-2-MA-NEW-2009" xfId="559" xr:uid="{00000000-0005-0000-0000-000032020000}"/>
    <cellStyle name="_CAP-2-MA-NEW-2009 2" xfId="560" xr:uid="{00000000-0005-0000-0000-000033020000}"/>
    <cellStyle name="_CAP-2-MA-NEW-2009_cuadros adicionales de brechas2002 y 2008 (2)" xfId="561" xr:uid="{00000000-0005-0000-0000-000034020000}"/>
    <cellStyle name="_CAP-2-MA-NEW-2009_cuadros adicionales de brechas2002 y 2008 (2) 2" xfId="562" xr:uid="{00000000-0005-0000-0000-000035020000}"/>
    <cellStyle name="_CAP-2-MA-NEW-2009_CUAD-TEXTO_" xfId="563" xr:uid="{00000000-0005-0000-0000-000036020000}"/>
    <cellStyle name="_CAP-2-MA-NEW-2009_CUAD-TEXTO_ 2" xfId="564" xr:uid="{00000000-0005-0000-0000-000037020000}"/>
    <cellStyle name="_CAP-2-MA-NEW-2009_GRAFICOS ODM" xfId="565" xr:uid="{00000000-0005-0000-0000-000038020000}"/>
    <cellStyle name="_CAP-2-MA-NEW-2009_GRAFICOS ODM 2" xfId="566" xr:uid="{00000000-0005-0000-0000-000039020000}"/>
    <cellStyle name="_CAP-2-MA-NEW-2009_Libro2" xfId="567" xr:uid="{00000000-0005-0000-0000-00003A020000}"/>
    <cellStyle name="_CAP-2-MA-NEW-2009_Libro2 2" xfId="568" xr:uid="{00000000-0005-0000-0000-00003B020000}"/>
    <cellStyle name="_CAP-2-MA-NEW-2009_solicita datos para el 2007-minedu remitio" xfId="569" xr:uid="{00000000-0005-0000-0000-00003C020000}"/>
    <cellStyle name="_CAP-2-MA-NEW-2009_solicita datos para el 2007-minedu remitio 2" xfId="570" xr:uid="{00000000-0005-0000-0000-00003D020000}"/>
    <cellStyle name="_CAP-2-Med-AMB-2008" xfId="571" xr:uid="{00000000-0005-0000-0000-00003E020000}"/>
    <cellStyle name="_CAP-2-Med-AMB-2008 2" xfId="572" xr:uid="{00000000-0005-0000-0000-00003F020000}"/>
    <cellStyle name="_CAP-2-Med-AMB-2008_1-UIRN-UTSIGnov-2008" xfId="573" xr:uid="{00000000-0005-0000-0000-000040020000}"/>
    <cellStyle name="_CAP-2-Med-AMB-2008_1-UIRN-UTSIGnov-2008 2" xfId="574" xr:uid="{00000000-0005-0000-0000-000041020000}"/>
    <cellStyle name="_CAP-2-Med-AMB-2008_1-UIRN-UTSIGnov-2008_GRAFICOS ODM" xfId="575" xr:uid="{00000000-0005-0000-0000-000042020000}"/>
    <cellStyle name="_CAP-2-Med-AMB-2008_1-UIRN-UTSIGnov-2008_GRAFICOS ODM 2" xfId="576" xr:uid="{00000000-0005-0000-0000-000043020000}"/>
    <cellStyle name="_CAP-2-Med-AMB-2008_cuadros adicionales de brechas2002 y 2008 (2)" xfId="577" xr:uid="{00000000-0005-0000-0000-000044020000}"/>
    <cellStyle name="_CAP-2-Med-AMB-2008_cuadros adicionales de brechas2002 y 2008 (2) 2" xfId="578" xr:uid="{00000000-0005-0000-0000-000045020000}"/>
    <cellStyle name="_CAP-2-Med-AMB-2008_CUAD-TEXTO_" xfId="579" xr:uid="{00000000-0005-0000-0000-000046020000}"/>
    <cellStyle name="_CAP-2-Med-AMB-2008_CUAD-TEXTO_ 2" xfId="580" xr:uid="{00000000-0005-0000-0000-000047020000}"/>
    <cellStyle name="_CAP-2-Med-AMB-2008_GRAFICOS ODM" xfId="581" xr:uid="{00000000-0005-0000-0000-000048020000}"/>
    <cellStyle name="_CAP-2-Med-AMB-2008_GRAFICOS ODM 2" xfId="582" xr:uid="{00000000-0005-0000-0000-000049020000}"/>
    <cellStyle name="_CAP-2-Med-AMB-2008_Libro2" xfId="583" xr:uid="{00000000-0005-0000-0000-00004A020000}"/>
    <cellStyle name="_CAP-2-Med-AMB-2008_Libro2 2" xfId="584" xr:uid="{00000000-0005-0000-0000-00004B020000}"/>
    <cellStyle name="_CAP-2-Med-AMB-2008_solicita datos para el 2007-minedu remitio" xfId="585" xr:uid="{00000000-0005-0000-0000-00004C020000}"/>
    <cellStyle name="_CAP-2-Med-AMB-2008_solicita datos para el 2007-minedu remitio 2" xfId="586" xr:uid="{00000000-0005-0000-0000-00004D020000}"/>
    <cellStyle name="_CAP-2-MEDIO AMBIENTE" xfId="587" xr:uid="{00000000-0005-0000-0000-00004E020000}"/>
    <cellStyle name="_CAP-2-MEDIO AMBIENTE -" xfId="588" xr:uid="{00000000-0005-0000-0000-00004F020000}"/>
    <cellStyle name="_CAP-2-MEDIO AMBIENTE - 2" xfId="589" xr:uid="{00000000-0005-0000-0000-000050020000}"/>
    <cellStyle name="_CAP-2-MEDIO AMBIENTE -_1-UIRN-UTSIGnov-2008" xfId="590" xr:uid="{00000000-0005-0000-0000-000051020000}"/>
    <cellStyle name="_CAP-2-MEDIO AMBIENTE -_1-UIRN-UTSIGnov-2008 2" xfId="591" xr:uid="{00000000-0005-0000-0000-000052020000}"/>
    <cellStyle name="_CAP-2-MEDIO AMBIENTE -_1-UIRN-UTSIGnov-2008_GRAFICOS ODM" xfId="592" xr:uid="{00000000-0005-0000-0000-000053020000}"/>
    <cellStyle name="_CAP-2-MEDIO AMBIENTE -_1-UIRN-UTSIGnov-2008_GRAFICOS ODM 2" xfId="593" xr:uid="{00000000-0005-0000-0000-000054020000}"/>
    <cellStyle name="_CAP-2-MEDIO AMBIENTE -_cuadros adicionales de brechas2002 y 2008 (2)" xfId="594" xr:uid="{00000000-0005-0000-0000-000055020000}"/>
    <cellStyle name="_CAP-2-MEDIO AMBIENTE -_cuadros adicionales de brechas2002 y 2008 (2) 2" xfId="595" xr:uid="{00000000-0005-0000-0000-000056020000}"/>
    <cellStyle name="_CAP-2-MEDIO AMBIENTE -_CUAD-TEXTO_" xfId="596" xr:uid="{00000000-0005-0000-0000-000057020000}"/>
    <cellStyle name="_CAP-2-MEDIO AMBIENTE -_CUAD-TEXTO_ 2" xfId="597" xr:uid="{00000000-0005-0000-0000-000058020000}"/>
    <cellStyle name="_CAP-2-MEDIO AMBIENTE -_GRAFICOS ODM" xfId="598" xr:uid="{00000000-0005-0000-0000-000059020000}"/>
    <cellStyle name="_CAP-2-MEDIO AMBIENTE -_GRAFICOS ODM 2" xfId="599" xr:uid="{00000000-0005-0000-0000-00005A020000}"/>
    <cellStyle name="_CAP-2-MEDIO AMBIENTE -_Libro2" xfId="600" xr:uid="{00000000-0005-0000-0000-00005B020000}"/>
    <cellStyle name="_CAP-2-MEDIO AMBIENTE -_Libro2 2" xfId="601" xr:uid="{00000000-0005-0000-0000-00005C020000}"/>
    <cellStyle name="_CAP-2-MEDIO AMBIENTE -_solicita datos para el 2007-minedu remitio" xfId="602" xr:uid="{00000000-0005-0000-0000-00005D020000}"/>
    <cellStyle name="_CAP-2-MEDIO AMBIENTE -_solicita datos para el 2007-minedu remitio 2" xfId="603" xr:uid="{00000000-0005-0000-0000-00005E020000}"/>
    <cellStyle name="_CAP-2-MEDIO AMBIENTE 2" xfId="604" xr:uid="{00000000-0005-0000-0000-00005F020000}"/>
    <cellStyle name="_CAP-2-MEDIO AMBIENTE 3" xfId="605" xr:uid="{00000000-0005-0000-0000-000060020000}"/>
    <cellStyle name="_CAP-2-MEDIO AMBIENTE 4" xfId="606" xr:uid="{00000000-0005-0000-0000-000061020000}"/>
    <cellStyle name="_CAP-2-MEDIO AMBIENTE 5" xfId="607" xr:uid="{00000000-0005-0000-0000-000062020000}"/>
    <cellStyle name="_CAP-2-MEDIO AMBIENTE 6" xfId="608" xr:uid="{00000000-0005-0000-0000-000063020000}"/>
    <cellStyle name="_CAP-2-MEDIO AMBIENTE- trabajado" xfId="609" xr:uid="{00000000-0005-0000-0000-000064020000}"/>
    <cellStyle name="_CAP-2-MEDIO AMBIENTE- trabajado 2" xfId="610" xr:uid="{00000000-0005-0000-0000-000065020000}"/>
    <cellStyle name="_CAP-2-MEDIO AMBIENTE- trabajado_1-UIRN-UTSIGnov-2008" xfId="611" xr:uid="{00000000-0005-0000-0000-000066020000}"/>
    <cellStyle name="_CAP-2-MEDIO AMBIENTE- trabajado_1-UIRN-UTSIGnov-2008 2" xfId="612" xr:uid="{00000000-0005-0000-0000-000067020000}"/>
    <cellStyle name="_CAP-2-MEDIO AMBIENTE- trabajado_1-UIRN-UTSIGnov-2008_GRAFICOS ODM" xfId="613" xr:uid="{00000000-0005-0000-0000-000068020000}"/>
    <cellStyle name="_CAP-2-MEDIO AMBIENTE- trabajado_1-UIRN-UTSIGnov-2008_GRAFICOS ODM 2" xfId="614" xr:uid="{00000000-0005-0000-0000-000069020000}"/>
    <cellStyle name="_CAP-2-MEDIO AMBIENTE- trabajado_cuadros adicionales de brechas2002 y 2008 (2)" xfId="615" xr:uid="{00000000-0005-0000-0000-00006A020000}"/>
    <cellStyle name="_CAP-2-MEDIO AMBIENTE- trabajado_cuadros adicionales de brechas2002 y 2008 (2) 2" xfId="616" xr:uid="{00000000-0005-0000-0000-00006B020000}"/>
    <cellStyle name="_CAP-2-MEDIO AMBIENTE- trabajado_CUAD-TEXTO_" xfId="617" xr:uid="{00000000-0005-0000-0000-00006C020000}"/>
    <cellStyle name="_CAP-2-MEDIO AMBIENTE- trabajado_CUAD-TEXTO_ 2" xfId="618" xr:uid="{00000000-0005-0000-0000-00006D020000}"/>
    <cellStyle name="_CAP-2-MEDIO AMBIENTE- trabajado_GRAFICOS ODM" xfId="619" xr:uid="{00000000-0005-0000-0000-00006E020000}"/>
    <cellStyle name="_CAP-2-MEDIO AMBIENTE- trabajado_GRAFICOS ODM 2" xfId="620" xr:uid="{00000000-0005-0000-0000-00006F020000}"/>
    <cellStyle name="_CAP-2-MEDIO AMBIENTE- trabajado_Libro2" xfId="621" xr:uid="{00000000-0005-0000-0000-000070020000}"/>
    <cellStyle name="_CAP-2-MEDIO AMBIENTE- trabajado_Libro2 2" xfId="622" xr:uid="{00000000-0005-0000-0000-000071020000}"/>
    <cellStyle name="_CAP-2-MEDIO AMBIENTE- trabajado_solicita datos para el 2007-minedu remitio" xfId="623" xr:uid="{00000000-0005-0000-0000-000072020000}"/>
    <cellStyle name="_CAP-2-MEDIO AMBIENTE- trabajado_solicita datos para el 2007-minedu remitio 2" xfId="624" xr:uid="{00000000-0005-0000-0000-000073020000}"/>
    <cellStyle name="_CAP-2-MEDIO AMBIENTE_cuadros adicionales de brechas2002 y 2008 (2)" xfId="625" xr:uid="{00000000-0005-0000-0000-000074020000}"/>
    <cellStyle name="_CAP-2-MEDIO AMBIENTE_cuadros adicionales de brechas2002 y 2008 (2) 2" xfId="626" xr:uid="{00000000-0005-0000-0000-000075020000}"/>
    <cellStyle name="_CAP-2-MEDIO AMBIENTE_CUAD-TEXTO_" xfId="627" xr:uid="{00000000-0005-0000-0000-000076020000}"/>
    <cellStyle name="_CAP-2-MEDIO AMBIENTE_CUAD-TEXTO_ 2" xfId="628" xr:uid="{00000000-0005-0000-0000-000077020000}"/>
    <cellStyle name="_CAP-2-MEDIO AMBIENTE_GRAFICOS ODM" xfId="629" xr:uid="{00000000-0005-0000-0000-000078020000}"/>
    <cellStyle name="_CAP-2-MEDIO AMBIENTE_GRAFICOS ODM 2" xfId="630" xr:uid="{00000000-0005-0000-0000-000079020000}"/>
    <cellStyle name="_CAP-2-MEDIO AMBIENTE_Libro2" xfId="631" xr:uid="{00000000-0005-0000-0000-00007A020000}"/>
    <cellStyle name="_CAP-2-MEDIO AMBIENTE_Libro2 2" xfId="632" xr:uid="{00000000-0005-0000-0000-00007B020000}"/>
    <cellStyle name="_CAP-2-MEDIO AMBIENTE_solicita datos para el 2007-minedu remitio" xfId="633" xr:uid="{00000000-0005-0000-0000-00007C020000}"/>
    <cellStyle name="_CAP-2-MEDIO AMBIENTE_solicita datos para el 2007-minedu remitio 2" xfId="634" xr:uid="{00000000-0005-0000-0000-00007D020000}"/>
    <cellStyle name="_CAP-2-MedioAmbiente-edit" xfId="635" xr:uid="{00000000-0005-0000-0000-00007E020000}"/>
    <cellStyle name="_CAP-2-MedioAmbiente-edit 2" xfId="636" xr:uid="{00000000-0005-0000-0000-00007F020000}"/>
    <cellStyle name="_CAP-2-MedioAmbiente-edit_1-UIRN-UTSIGnov-2008" xfId="637" xr:uid="{00000000-0005-0000-0000-000080020000}"/>
    <cellStyle name="_CAP-2-MedioAmbiente-edit_1-UIRN-UTSIGnov-2008 2" xfId="638" xr:uid="{00000000-0005-0000-0000-000081020000}"/>
    <cellStyle name="_CAP-2-MedioAmbiente-edit_1-UIRN-UTSIGnov-2008_GRAFICOS ODM" xfId="639" xr:uid="{00000000-0005-0000-0000-000082020000}"/>
    <cellStyle name="_CAP-2-MedioAmbiente-edit_1-UIRN-UTSIGnov-2008_GRAFICOS ODM 2" xfId="640" xr:uid="{00000000-0005-0000-0000-000083020000}"/>
    <cellStyle name="_CAP-2-MedioAmbiente-edit_cuadros adicionales de brechas2002 y 2008 (2)" xfId="641" xr:uid="{00000000-0005-0000-0000-000084020000}"/>
    <cellStyle name="_CAP-2-MedioAmbiente-edit_cuadros adicionales de brechas2002 y 2008 (2) 2" xfId="642" xr:uid="{00000000-0005-0000-0000-000085020000}"/>
    <cellStyle name="_CAP-2-MedioAmbiente-edit_CUAD-TEXTO_" xfId="643" xr:uid="{00000000-0005-0000-0000-000086020000}"/>
    <cellStyle name="_CAP-2-MedioAmbiente-edit_CUAD-TEXTO_ 2" xfId="644" xr:uid="{00000000-0005-0000-0000-000087020000}"/>
    <cellStyle name="_CAP-2-MedioAmbiente-edit_GRAFICOS ODM" xfId="645" xr:uid="{00000000-0005-0000-0000-000088020000}"/>
    <cellStyle name="_CAP-2-MedioAmbiente-edit_GRAFICOS ODM 2" xfId="646" xr:uid="{00000000-0005-0000-0000-000089020000}"/>
    <cellStyle name="_CAP-2-MedioAmbiente-edit_Libro2" xfId="647" xr:uid="{00000000-0005-0000-0000-00008A020000}"/>
    <cellStyle name="_CAP-2-MedioAmbiente-edit_Libro2 2" xfId="648" xr:uid="{00000000-0005-0000-0000-00008B020000}"/>
    <cellStyle name="_CAP-2-MedioAmbiente-edit_solicita datos para el 2007-minedu remitio" xfId="649" xr:uid="{00000000-0005-0000-0000-00008C020000}"/>
    <cellStyle name="_CAP-2-MedioAmbiente-edit_solicita datos para el 2007-minedu remitio 2" xfId="650" xr:uid="{00000000-0005-0000-0000-00008D020000}"/>
    <cellStyle name="_cap3a.2009" xfId="651" xr:uid="{00000000-0005-0000-0000-00008E020000}"/>
    <cellStyle name="_cap3a.2009 2" xfId="652" xr:uid="{00000000-0005-0000-0000-00008F020000}"/>
    <cellStyle name="_cap3a.2009_cuadros adicionales de brechas2002 y 2008 (2)" xfId="653" xr:uid="{00000000-0005-0000-0000-000090020000}"/>
    <cellStyle name="_cap3a.2009_cuadros adicionales de brechas2002 y 2008 (2) 2" xfId="654" xr:uid="{00000000-0005-0000-0000-000091020000}"/>
    <cellStyle name="_cap3a.2009_CUAD-TEXTO_" xfId="655" xr:uid="{00000000-0005-0000-0000-000092020000}"/>
    <cellStyle name="_cap3a.2009_CUAD-TEXTO_ 2" xfId="656" xr:uid="{00000000-0005-0000-0000-000093020000}"/>
    <cellStyle name="_cap3a.2009_GRAFICOS ODM" xfId="657" xr:uid="{00000000-0005-0000-0000-000094020000}"/>
    <cellStyle name="_cap3a.2009_GRAFICOS ODM 2" xfId="658" xr:uid="{00000000-0005-0000-0000-000095020000}"/>
    <cellStyle name="_cap3a.2009_Libro2" xfId="659" xr:uid="{00000000-0005-0000-0000-000096020000}"/>
    <cellStyle name="_cap3a.2009_Libro2 2" xfId="660" xr:uid="{00000000-0005-0000-0000-000097020000}"/>
    <cellStyle name="_cap3a.2009_solicita datos para el 2007-minedu remitio" xfId="661" xr:uid="{00000000-0005-0000-0000-000098020000}"/>
    <cellStyle name="_cap3a.2009_solicita datos para el 2007-minedu remitio 2" xfId="662" xr:uid="{00000000-0005-0000-0000-000099020000}"/>
    <cellStyle name="_cap4.2009" xfId="663" xr:uid="{00000000-0005-0000-0000-00009A020000}"/>
    <cellStyle name="_cap4.2009 2" xfId="664" xr:uid="{00000000-0005-0000-0000-00009B020000}"/>
    <cellStyle name="_cap4.2009_cuadros adicionales de brechas2002 y 2008 (2)" xfId="665" xr:uid="{00000000-0005-0000-0000-00009C020000}"/>
    <cellStyle name="_cap4.2009_cuadros adicionales de brechas2002 y 2008 (2) 2" xfId="666" xr:uid="{00000000-0005-0000-0000-00009D020000}"/>
    <cellStyle name="_cap4.2009_CUAD-TEXTO_" xfId="667" xr:uid="{00000000-0005-0000-0000-00009E020000}"/>
    <cellStyle name="_cap4.2009_CUAD-TEXTO_ 2" xfId="668" xr:uid="{00000000-0005-0000-0000-00009F020000}"/>
    <cellStyle name="_cap4.2009_GRAFICOS ODM" xfId="669" xr:uid="{00000000-0005-0000-0000-0000A0020000}"/>
    <cellStyle name="_cap4.2009_GRAFICOS ODM 2" xfId="670" xr:uid="{00000000-0005-0000-0000-0000A1020000}"/>
    <cellStyle name="_cap4.2009_Libro2" xfId="671" xr:uid="{00000000-0005-0000-0000-0000A2020000}"/>
    <cellStyle name="_cap4.2009_Libro2 2" xfId="672" xr:uid="{00000000-0005-0000-0000-0000A3020000}"/>
    <cellStyle name="_cap4.2009_solicita datos para el 2007-minedu remitio" xfId="673" xr:uid="{00000000-0005-0000-0000-0000A4020000}"/>
    <cellStyle name="_cap4.2009_solicita datos para el 2007-minedu remitio 2" xfId="674" xr:uid="{00000000-0005-0000-0000-0000A5020000}"/>
    <cellStyle name="_cap5-new-2009-" xfId="675" xr:uid="{00000000-0005-0000-0000-0000A6020000}"/>
    <cellStyle name="_cap5-new-2009- 2" xfId="676" xr:uid="{00000000-0005-0000-0000-0000A7020000}"/>
    <cellStyle name="_cap5-new-2009-_cuadros adicionales de brechas2002 y 2008 (2)" xfId="677" xr:uid="{00000000-0005-0000-0000-0000A8020000}"/>
    <cellStyle name="_cap5-new-2009-_cuadros adicionales de brechas2002 y 2008 (2) 2" xfId="678" xr:uid="{00000000-0005-0000-0000-0000A9020000}"/>
    <cellStyle name="_cap5-new-2009-_CUAD-TEXTO_" xfId="679" xr:uid="{00000000-0005-0000-0000-0000AA020000}"/>
    <cellStyle name="_cap5-new-2009-_CUAD-TEXTO_ 2" xfId="680" xr:uid="{00000000-0005-0000-0000-0000AB020000}"/>
    <cellStyle name="_cap5-new-2009-_GRAFICOS ODM" xfId="681" xr:uid="{00000000-0005-0000-0000-0000AC020000}"/>
    <cellStyle name="_cap5-new-2009-_GRAFICOS ODM 2" xfId="682" xr:uid="{00000000-0005-0000-0000-0000AD020000}"/>
    <cellStyle name="_cap5-new-2009-_Libro2" xfId="683" xr:uid="{00000000-0005-0000-0000-0000AE020000}"/>
    <cellStyle name="_cap5-new-2009-_Libro2 2" xfId="684" xr:uid="{00000000-0005-0000-0000-0000AF020000}"/>
    <cellStyle name="_cap5-new-2009-_solicita datos para el 2007-minedu remitio" xfId="685" xr:uid="{00000000-0005-0000-0000-0000B0020000}"/>
    <cellStyle name="_cap5-new-2009-_solicita datos para el 2007-minedu remitio 2" xfId="686" xr:uid="{00000000-0005-0000-0000-0000B1020000}"/>
    <cellStyle name="_CAP----COMPENDIO-2008" xfId="687" xr:uid="{00000000-0005-0000-0000-0000B2020000}"/>
    <cellStyle name="_CAP----COMPENDIO-2008 2" xfId="688" xr:uid="{00000000-0005-0000-0000-0000B3020000}"/>
    <cellStyle name="_CAP----COMPENDIO-2008_cuadros adicionales de brechas2002 y 2008 (2)" xfId="689" xr:uid="{00000000-0005-0000-0000-0000B4020000}"/>
    <cellStyle name="_CAP----COMPENDIO-2008_cuadros adicionales de brechas2002 y 2008 (2) 2" xfId="690" xr:uid="{00000000-0005-0000-0000-0000B5020000}"/>
    <cellStyle name="_CAP----COMPENDIO-2008_CUAD-TEXTO_" xfId="691" xr:uid="{00000000-0005-0000-0000-0000B6020000}"/>
    <cellStyle name="_CAP----COMPENDIO-2008_CUAD-TEXTO_ 2" xfId="692" xr:uid="{00000000-0005-0000-0000-0000B7020000}"/>
    <cellStyle name="_CAP----COMPENDIO-2008_GRAFICOS ODM" xfId="693" xr:uid="{00000000-0005-0000-0000-0000B8020000}"/>
    <cellStyle name="_CAP----COMPENDIO-2008_GRAFICOS ODM 2" xfId="694" xr:uid="{00000000-0005-0000-0000-0000B9020000}"/>
    <cellStyle name="_CAP----COMPENDIO-2008_Libro2" xfId="695" xr:uid="{00000000-0005-0000-0000-0000BA020000}"/>
    <cellStyle name="_CAP----COMPENDIO-2008_Libro2 2" xfId="696" xr:uid="{00000000-0005-0000-0000-0000BB020000}"/>
    <cellStyle name="_CAP----COMPENDIO-2008_solicita datos para el 2007-minedu remitio" xfId="697" xr:uid="{00000000-0005-0000-0000-0000BC020000}"/>
    <cellStyle name="_CAP----COMPENDIO-2008_solicita datos para el 2007-minedu remitio 2" xfId="698" xr:uid="{00000000-0005-0000-0000-0000BD020000}"/>
    <cellStyle name="_Compendio Cap. 5  Anexo - HOGAR" xfId="699" xr:uid="{00000000-0005-0000-0000-0000BE020000}"/>
    <cellStyle name="_Compendio Cap. 5  Anexo - HOGAR 2" xfId="700" xr:uid="{00000000-0005-0000-0000-0000BF020000}"/>
    <cellStyle name="_Compendio Cap. 5  Anexo - HOGAR_cuadros adicionales de brechas2002 y 2008 (2)" xfId="701" xr:uid="{00000000-0005-0000-0000-0000C0020000}"/>
    <cellStyle name="_Compendio Cap. 5  Anexo - HOGAR_cuadros adicionales de brechas2002 y 2008 (2) 2" xfId="702" xr:uid="{00000000-0005-0000-0000-0000C1020000}"/>
    <cellStyle name="_Compendio Cap. 5  Anexo - HOGAR_CUAD-TEXTO_" xfId="703" xr:uid="{00000000-0005-0000-0000-0000C2020000}"/>
    <cellStyle name="_Compendio Cap. 5  Anexo - HOGAR_CUAD-TEXTO_ 2" xfId="704" xr:uid="{00000000-0005-0000-0000-0000C3020000}"/>
    <cellStyle name="_Compendio Cap. 5  Anexo - HOGAR_GRAFICOS ODM" xfId="705" xr:uid="{00000000-0005-0000-0000-0000C4020000}"/>
    <cellStyle name="_Compendio Cap. 5  Anexo - HOGAR_GRAFICOS ODM 2" xfId="706" xr:uid="{00000000-0005-0000-0000-0000C5020000}"/>
    <cellStyle name="_Compendio Cap. 5  Anexo - HOGAR_Libro2" xfId="707" xr:uid="{00000000-0005-0000-0000-0000C6020000}"/>
    <cellStyle name="_Compendio Cap. 5  Anexo - HOGAR_Libro2 2" xfId="708" xr:uid="{00000000-0005-0000-0000-0000C7020000}"/>
    <cellStyle name="_Compendio Cap. 5  Anexo - HOGAR_solicita datos para el 2007-minedu remitio" xfId="709" xr:uid="{00000000-0005-0000-0000-0000C8020000}"/>
    <cellStyle name="_Compendio Cap. 5  Anexo - HOGAR_solicita datos para el 2007-minedu remitio 2" xfId="710" xr:uid="{00000000-0005-0000-0000-0000C9020000}"/>
    <cellStyle name="_COMPsolo-renamu-2008" xfId="711" xr:uid="{00000000-0005-0000-0000-0000CA020000}"/>
    <cellStyle name="_COMPsolo-renamu-2008 2" xfId="712" xr:uid="{00000000-0005-0000-0000-0000CB020000}"/>
    <cellStyle name="_COMPsolo-renamu-2008_cuadros adicionales de brechas2002 y 2008 (2)" xfId="713" xr:uid="{00000000-0005-0000-0000-0000CC020000}"/>
    <cellStyle name="_COMPsolo-renamu-2008_cuadros adicionales de brechas2002 y 2008 (2) 2" xfId="714" xr:uid="{00000000-0005-0000-0000-0000CD020000}"/>
    <cellStyle name="_COMPsolo-renamu-2008_CUAD-TEXTO_" xfId="715" xr:uid="{00000000-0005-0000-0000-0000CE020000}"/>
    <cellStyle name="_COMPsolo-renamu-2008_CUAD-TEXTO_ 2" xfId="716" xr:uid="{00000000-0005-0000-0000-0000CF020000}"/>
    <cellStyle name="_COMPsolo-renamu-2008_GRAFICOS ODM" xfId="717" xr:uid="{00000000-0005-0000-0000-0000D0020000}"/>
    <cellStyle name="_COMPsolo-renamu-2008_GRAFICOS ODM 2" xfId="718" xr:uid="{00000000-0005-0000-0000-0000D1020000}"/>
    <cellStyle name="_COMPsolo-renamu-2008_Libro2" xfId="719" xr:uid="{00000000-0005-0000-0000-0000D2020000}"/>
    <cellStyle name="_COMPsolo-renamu-2008_Libro2 2" xfId="720" xr:uid="{00000000-0005-0000-0000-0000D3020000}"/>
    <cellStyle name="_COMPsolo-renamu-2008_solicita datos para el 2007-minedu remitio" xfId="721" xr:uid="{00000000-0005-0000-0000-0000D4020000}"/>
    <cellStyle name="_COMPsolo-renamu-2008_solicita datos para el 2007-minedu remitio 2" xfId="722" xr:uid="{00000000-0005-0000-0000-0000D5020000}"/>
    <cellStyle name="_CUA 1-5 CAP1 AGREGAR" xfId="723" xr:uid="{00000000-0005-0000-0000-0000D6020000}"/>
    <cellStyle name="_CUA 1-5 CAP1 AGREGAR 2" xfId="724" xr:uid="{00000000-0005-0000-0000-0000D7020000}"/>
    <cellStyle name="_CUA 1-5 CAP1 AGREGAR_cuadros adicionales de brechas2002 y 2008 (2)" xfId="725" xr:uid="{00000000-0005-0000-0000-0000D8020000}"/>
    <cellStyle name="_CUA 1-5 CAP1 AGREGAR_cuadros adicionales de brechas2002 y 2008 (2) 2" xfId="726" xr:uid="{00000000-0005-0000-0000-0000D9020000}"/>
    <cellStyle name="_CUA 1-5 CAP1 AGREGAR_CUAD-TEXTO_" xfId="727" xr:uid="{00000000-0005-0000-0000-0000DA020000}"/>
    <cellStyle name="_CUA 1-5 CAP1 AGREGAR_CUAD-TEXTO_ 2" xfId="728" xr:uid="{00000000-0005-0000-0000-0000DB020000}"/>
    <cellStyle name="_CUA 1-5 CAP1 AGREGAR_GRAFICOS ODM" xfId="729" xr:uid="{00000000-0005-0000-0000-0000DC020000}"/>
    <cellStyle name="_CUA 1-5 CAP1 AGREGAR_GRAFICOS ODM 2" xfId="730" xr:uid="{00000000-0005-0000-0000-0000DD020000}"/>
    <cellStyle name="_CUA 1-5 CAP1 AGREGAR_Libro2" xfId="731" xr:uid="{00000000-0005-0000-0000-0000DE020000}"/>
    <cellStyle name="_CUA 1-5 CAP1 AGREGAR_Libro2 2" xfId="732" xr:uid="{00000000-0005-0000-0000-0000DF020000}"/>
    <cellStyle name="_CUA 1-5 CAP1 AGREGAR_solicita datos para el 2007-minedu remitio" xfId="733" xr:uid="{00000000-0005-0000-0000-0000E0020000}"/>
    <cellStyle name="_CUA 1-5 CAP1 AGREGAR_solicita datos para el 2007-minedu remitio 2" xfId="734" xr:uid="{00000000-0005-0000-0000-0000E1020000}"/>
    <cellStyle name="_Cuadro 22_Destino final  de la Basura Recolectada 2006" xfId="735" xr:uid="{00000000-0005-0000-0000-0000E2020000}"/>
    <cellStyle name="_Cuadro 22_Destino final  de la Basura Recolectada 2006 2" xfId="736" xr:uid="{00000000-0005-0000-0000-0000E3020000}"/>
    <cellStyle name="_Cuadro 22_Destino final  de la Basura Recolectada 2006_1-UIRN-UTSIGnov-2008" xfId="737" xr:uid="{00000000-0005-0000-0000-0000E4020000}"/>
    <cellStyle name="_Cuadro 22_Destino final  de la Basura Recolectada 2006_1-UIRN-UTSIGnov-2008 2" xfId="738" xr:uid="{00000000-0005-0000-0000-0000E5020000}"/>
    <cellStyle name="_Cuadro 22_Destino final  de la Basura Recolectada 2006_1-UIRN-UTSIGnov-2008_GRAFICOS ODM" xfId="739" xr:uid="{00000000-0005-0000-0000-0000E6020000}"/>
    <cellStyle name="_Cuadro 22_Destino final  de la Basura Recolectada 2006_1-UIRN-UTSIGnov-2008_GRAFICOS ODM 2" xfId="740" xr:uid="{00000000-0005-0000-0000-0000E7020000}"/>
    <cellStyle name="_Cuadro 22_Destino final  de la Basura Recolectada 2006_cuadros adicionales de brechas2002 y 2008 (2)" xfId="741" xr:uid="{00000000-0005-0000-0000-0000E8020000}"/>
    <cellStyle name="_Cuadro 22_Destino final  de la Basura Recolectada 2006_cuadros adicionales de brechas2002 y 2008 (2) 2" xfId="742" xr:uid="{00000000-0005-0000-0000-0000E9020000}"/>
    <cellStyle name="_Cuadro 22_Destino final  de la Basura Recolectada 2006_CUAD-TEXTO_" xfId="743" xr:uid="{00000000-0005-0000-0000-0000EA020000}"/>
    <cellStyle name="_Cuadro 22_Destino final  de la Basura Recolectada 2006_CUAD-TEXTO_ 2" xfId="744" xr:uid="{00000000-0005-0000-0000-0000EB020000}"/>
    <cellStyle name="_Cuadro 22_Destino final  de la Basura Recolectada 2006_GRAFICOS ODM" xfId="745" xr:uid="{00000000-0005-0000-0000-0000EC020000}"/>
    <cellStyle name="_Cuadro 22_Destino final  de la Basura Recolectada 2006_GRAFICOS ODM 2" xfId="746" xr:uid="{00000000-0005-0000-0000-0000ED020000}"/>
    <cellStyle name="_Cuadro 22_Destino final  de la Basura Recolectada 2006_Libro2" xfId="747" xr:uid="{00000000-0005-0000-0000-0000EE020000}"/>
    <cellStyle name="_Cuadro 22_Destino final  de la Basura Recolectada 2006_Libro2 2" xfId="748" xr:uid="{00000000-0005-0000-0000-0000EF020000}"/>
    <cellStyle name="_Cuadro 22_Destino final  de la Basura Recolectada 2006_solicita datos para el 2007-minedu remitio" xfId="749" xr:uid="{00000000-0005-0000-0000-0000F0020000}"/>
    <cellStyle name="_Cuadro 22_Destino final  de la Basura Recolectada 2006_solicita datos para el 2007-minedu remitio 2" xfId="750" xr:uid="{00000000-0005-0000-0000-0000F1020000}"/>
    <cellStyle name="_Cuadro 22_destino-nOOOOOOO" xfId="751" xr:uid="{00000000-0005-0000-0000-0000F2020000}"/>
    <cellStyle name="_Cuadro 22_destino-nOOOOOOO 2" xfId="752" xr:uid="{00000000-0005-0000-0000-0000F3020000}"/>
    <cellStyle name="_Cuadro 22_destino-nOOOOOOO_1-UIRN-UTSIGnov-2008" xfId="753" xr:uid="{00000000-0005-0000-0000-0000F4020000}"/>
    <cellStyle name="_Cuadro 22_destino-nOOOOOOO_1-UIRN-UTSIGnov-2008 2" xfId="754" xr:uid="{00000000-0005-0000-0000-0000F5020000}"/>
    <cellStyle name="_Cuadro 22_destino-nOOOOOOO_1-UIRN-UTSIGnov-2008_GRAFICOS ODM" xfId="755" xr:uid="{00000000-0005-0000-0000-0000F6020000}"/>
    <cellStyle name="_Cuadro 22_destino-nOOOOOOO_1-UIRN-UTSIGnov-2008_GRAFICOS ODM 2" xfId="756" xr:uid="{00000000-0005-0000-0000-0000F7020000}"/>
    <cellStyle name="_Cuadro 22_destino-nOOOOOOO_cuadros adicionales de brechas2002 y 2008 (2)" xfId="757" xr:uid="{00000000-0005-0000-0000-0000F8020000}"/>
    <cellStyle name="_Cuadro 22_destino-nOOOOOOO_cuadros adicionales de brechas2002 y 2008 (2) 2" xfId="758" xr:uid="{00000000-0005-0000-0000-0000F9020000}"/>
    <cellStyle name="_Cuadro 22_destino-nOOOOOOO_CUAD-TEXTO_" xfId="759" xr:uid="{00000000-0005-0000-0000-0000FA020000}"/>
    <cellStyle name="_Cuadro 22_destino-nOOOOOOO_CUAD-TEXTO_ 2" xfId="760" xr:uid="{00000000-0005-0000-0000-0000FB020000}"/>
    <cellStyle name="_Cuadro 22_destino-nOOOOOOO_GRAFICOS ODM" xfId="761" xr:uid="{00000000-0005-0000-0000-0000FC020000}"/>
    <cellStyle name="_Cuadro 22_destino-nOOOOOOO_GRAFICOS ODM 2" xfId="762" xr:uid="{00000000-0005-0000-0000-0000FD020000}"/>
    <cellStyle name="_Cuadro 22_destino-nOOOOOOO_Libro2" xfId="763" xr:uid="{00000000-0005-0000-0000-0000FE020000}"/>
    <cellStyle name="_Cuadro 22_destino-nOOOOOOO_Libro2 2" xfId="764" xr:uid="{00000000-0005-0000-0000-0000FF020000}"/>
    <cellStyle name="_Cuadro 22_destino-nOOOOOOO_solicita datos para el 2007-minedu remitio" xfId="765" xr:uid="{00000000-0005-0000-0000-000000030000}"/>
    <cellStyle name="_Cuadro 22_destino-nOOOOOOO_solicita datos para el 2007-minedu remitio 2" xfId="766" xr:uid="{00000000-0005-0000-0000-000001030000}"/>
    <cellStyle name="_cuadro73-racionamiento de agua" xfId="767" xr:uid="{00000000-0005-0000-0000-000002030000}"/>
    <cellStyle name="_cuadro73-racionamiento de agua 2" xfId="768" xr:uid="{00000000-0005-0000-0000-000003030000}"/>
    <cellStyle name="_cuadro73-racionamiento de agua_1-UIRN-UTSIGnov-2008" xfId="769" xr:uid="{00000000-0005-0000-0000-000004030000}"/>
    <cellStyle name="_cuadro73-racionamiento de agua_1-UIRN-UTSIGnov-2008 2" xfId="770" xr:uid="{00000000-0005-0000-0000-000005030000}"/>
    <cellStyle name="_cuadro73-racionamiento de agua_1-UIRN-UTSIGnov-2008_GRAFICOS ODM" xfId="771" xr:uid="{00000000-0005-0000-0000-000006030000}"/>
    <cellStyle name="_cuadro73-racionamiento de agua_1-UIRN-UTSIGnov-2008_GRAFICOS ODM 2" xfId="772" xr:uid="{00000000-0005-0000-0000-000007030000}"/>
    <cellStyle name="_cuadro73-racionamiento de agua_cuadros adicionales de brechas2002 y 2008 (2)" xfId="773" xr:uid="{00000000-0005-0000-0000-000008030000}"/>
    <cellStyle name="_cuadro73-racionamiento de agua_cuadros adicionales de brechas2002 y 2008 (2) 2" xfId="774" xr:uid="{00000000-0005-0000-0000-000009030000}"/>
    <cellStyle name="_cuadro73-racionamiento de agua_CUAD-TEXTO_" xfId="775" xr:uid="{00000000-0005-0000-0000-00000A030000}"/>
    <cellStyle name="_cuadro73-racionamiento de agua_CUAD-TEXTO_ 2" xfId="776" xr:uid="{00000000-0005-0000-0000-00000B030000}"/>
    <cellStyle name="_cuadro73-racionamiento de agua_GRAFICOS ODM" xfId="777" xr:uid="{00000000-0005-0000-0000-00000C030000}"/>
    <cellStyle name="_cuadro73-racionamiento de agua_GRAFICOS ODM 2" xfId="778" xr:uid="{00000000-0005-0000-0000-00000D030000}"/>
    <cellStyle name="_cuadro73-racionamiento de agua_Libro2" xfId="779" xr:uid="{00000000-0005-0000-0000-00000E030000}"/>
    <cellStyle name="_cuadro73-racionamiento de agua_Libro2 2" xfId="780" xr:uid="{00000000-0005-0000-0000-00000F030000}"/>
    <cellStyle name="_cuadro73-racionamiento de agua_solicita datos para el 2007-minedu remitio" xfId="781" xr:uid="{00000000-0005-0000-0000-000010030000}"/>
    <cellStyle name="_cuadro73-racionamiento de agua_solicita datos para el 2007-minedu remitio 2" xfId="782" xr:uid="{00000000-0005-0000-0000-000011030000}"/>
    <cellStyle name="_CUADRO-diponibilidad" xfId="783" xr:uid="{00000000-0005-0000-0000-000012030000}"/>
    <cellStyle name="_CUADRO-diponibilidad 2" xfId="784" xr:uid="{00000000-0005-0000-0000-000013030000}"/>
    <cellStyle name="_CUADRO-diponibilidad_1-UIRN-UTSIGnov-2008" xfId="785" xr:uid="{00000000-0005-0000-0000-000014030000}"/>
    <cellStyle name="_CUADRO-diponibilidad_1-UIRN-UTSIGnov-2008 2" xfId="786" xr:uid="{00000000-0005-0000-0000-000015030000}"/>
    <cellStyle name="_CUADRO-diponibilidad_1-UIRN-UTSIGnov-2008_GRAFICOS ODM" xfId="787" xr:uid="{00000000-0005-0000-0000-000016030000}"/>
    <cellStyle name="_CUADRO-diponibilidad_1-UIRN-UTSIGnov-2008_GRAFICOS ODM 2" xfId="788" xr:uid="{00000000-0005-0000-0000-000017030000}"/>
    <cellStyle name="_CUADRO-diponibilidad_cuadros adicionales de brechas2002 y 2008 (2)" xfId="789" xr:uid="{00000000-0005-0000-0000-000018030000}"/>
    <cellStyle name="_CUADRO-diponibilidad_cuadros adicionales de brechas2002 y 2008 (2) 2" xfId="790" xr:uid="{00000000-0005-0000-0000-000019030000}"/>
    <cellStyle name="_CUADRO-diponibilidad_CUAD-TEXTO_" xfId="791" xr:uid="{00000000-0005-0000-0000-00001A030000}"/>
    <cellStyle name="_CUADRO-diponibilidad_CUAD-TEXTO_ 2" xfId="792" xr:uid="{00000000-0005-0000-0000-00001B030000}"/>
    <cellStyle name="_CUADRO-diponibilidad_GRAFICOS ODM" xfId="793" xr:uid="{00000000-0005-0000-0000-00001C030000}"/>
    <cellStyle name="_CUADRO-diponibilidad_GRAFICOS ODM 2" xfId="794" xr:uid="{00000000-0005-0000-0000-00001D030000}"/>
    <cellStyle name="_CUADRO-diponibilidad_Libro2" xfId="795" xr:uid="{00000000-0005-0000-0000-00001E030000}"/>
    <cellStyle name="_CUADRO-diponibilidad_Libro2 2" xfId="796" xr:uid="{00000000-0005-0000-0000-00001F030000}"/>
    <cellStyle name="_CUADRO-diponibilidad_solicita datos para el 2007-minedu remitio" xfId="797" xr:uid="{00000000-0005-0000-0000-000020030000}"/>
    <cellStyle name="_CUADRO-diponibilidad_solicita datos para el 2007-minedu remitio 2" xfId="798" xr:uid="{00000000-0005-0000-0000-000021030000}"/>
    <cellStyle name="_cuadros IMARPE trabajados por Isabel" xfId="799" xr:uid="{00000000-0005-0000-0000-000022030000}"/>
    <cellStyle name="_cuadros IMARPE trabajados por Isabel 2" xfId="800" xr:uid="{00000000-0005-0000-0000-000023030000}"/>
    <cellStyle name="_cuadros IMARPE trabajados por Isabel_1-UIRN-UTSIGnov-2008" xfId="801" xr:uid="{00000000-0005-0000-0000-000024030000}"/>
    <cellStyle name="_cuadros IMARPE trabajados por Isabel_1-UIRN-UTSIGnov-2008 2" xfId="802" xr:uid="{00000000-0005-0000-0000-000025030000}"/>
    <cellStyle name="_cuadros IMARPE trabajados por Isabel_1-UIRN-UTSIGnov-2008_GRAFICOS ODM" xfId="803" xr:uid="{00000000-0005-0000-0000-000026030000}"/>
    <cellStyle name="_cuadros IMARPE trabajados por Isabel_1-UIRN-UTSIGnov-2008_GRAFICOS ODM 2" xfId="804" xr:uid="{00000000-0005-0000-0000-000027030000}"/>
    <cellStyle name="_cuadros IMARPE trabajados por Isabel_cuadros adicionales de brechas2002 y 2008 (2)" xfId="805" xr:uid="{00000000-0005-0000-0000-000028030000}"/>
    <cellStyle name="_cuadros IMARPE trabajados por Isabel_cuadros adicionales de brechas2002 y 2008 (2) 2" xfId="806" xr:uid="{00000000-0005-0000-0000-000029030000}"/>
    <cellStyle name="_cuadros IMARPE trabajados por Isabel_CUAD-TEXTO_" xfId="807" xr:uid="{00000000-0005-0000-0000-00002A030000}"/>
    <cellStyle name="_cuadros IMARPE trabajados por Isabel_CUAD-TEXTO_ 2" xfId="808" xr:uid="{00000000-0005-0000-0000-00002B030000}"/>
    <cellStyle name="_cuadros IMARPE trabajados por Isabel_GRAFICOS ODM" xfId="809" xr:uid="{00000000-0005-0000-0000-00002C030000}"/>
    <cellStyle name="_cuadros IMARPE trabajados por Isabel_GRAFICOS ODM 2" xfId="810" xr:uid="{00000000-0005-0000-0000-00002D030000}"/>
    <cellStyle name="_cuadros IMARPE trabajados por Isabel_Libro2" xfId="811" xr:uid="{00000000-0005-0000-0000-00002E030000}"/>
    <cellStyle name="_cuadros IMARPE trabajados por Isabel_Libro2 2" xfId="812" xr:uid="{00000000-0005-0000-0000-00002F030000}"/>
    <cellStyle name="_cuadros IMARPE trabajados por Isabel_solicita datos para el 2007-minedu remitio" xfId="813" xr:uid="{00000000-0005-0000-0000-000030030000}"/>
    <cellStyle name="_cuadros IMARPE trabajados por Isabel_solicita datos para el 2007-minedu remitio 2" xfId="814" xr:uid="{00000000-0005-0000-0000-000031030000}"/>
    <cellStyle name="_CUADROS Turismo y Ecoloia-PNP" xfId="815" xr:uid="{00000000-0005-0000-0000-000032030000}"/>
    <cellStyle name="_CUADROS Turismo y Ecoloia-PNP 2" xfId="816" xr:uid="{00000000-0005-0000-0000-000033030000}"/>
    <cellStyle name="_CUADROS Turismo y Ecoloia-PNP_1-UIRN-UTSIGnov-2008" xfId="817" xr:uid="{00000000-0005-0000-0000-000034030000}"/>
    <cellStyle name="_CUADROS Turismo y Ecoloia-PNP_1-UIRN-UTSIGnov-2008 2" xfId="818" xr:uid="{00000000-0005-0000-0000-000035030000}"/>
    <cellStyle name="_CUADROS Turismo y Ecoloia-PNP_1-UIRN-UTSIGnov-2008_GRAFICOS ODM" xfId="819" xr:uid="{00000000-0005-0000-0000-000036030000}"/>
    <cellStyle name="_CUADROS Turismo y Ecoloia-PNP_1-UIRN-UTSIGnov-2008_GRAFICOS ODM 2" xfId="820" xr:uid="{00000000-0005-0000-0000-000037030000}"/>
    <cellStyle name="_CUADROS Turismo y Ecoloia-PNP_cuadros adicionales de brechas2002 y 2008 (2)" xfId="821" xr:uid="{00000000-0005-0000-0000-000038030000}"/>
    <cellStyle name="_CUADROS Turismo y Ecoloia-PNP_cuadros adicionales de brechas2002 y 2008 (2) 2" xfId="822" xr:uid="{00000000-0005-0000-0000-000039030000}"/>
    <cellStyle name="_CUADROS Turismo y Ecoloia-PNP_CUAD-TEXTO_" xfId="823" xr:uid="{00000000-0005-0000-0000-00003A030000}"/>
    <cellStyle name="_CUADROS Turismo y Ecoloia-PNP_CUAD-TEXTO_ 2" xfId="824" xr:uid="{00000000-0005-0000-0000-00003B030000}"/>
    <cellStyle name="_CUADROS Turismo y Ecoloia-PNP_GRAFICOS ODM" xfId="825" xr:uid="{00000000-0005-0000-0000-00003C030000}"/>
    <cellStyle name="_CUADROS Turismo y Ecoloia-PNP_GRAFICOS ODM 2" xfId="826" xr:uid="{00000000-0005-0000-0000-00003D030000}"/>
    <cellStyle name="_CUADROS Turismo y Ecoloia-PNP_Libro2" xfId="827" xr:uid="{00000000-0005-0000-0000-00003E030000}"/>
    <cellStyle name="_CUADROS Turismo y Ecoloia-PNP_Libro2 2" xfId="828" xr:uid="{00000000-0005-0000-0000-00003F030000}"/>
    <cellStyle name="_CUADROS Turismo y Ecoloia-PNP_solicita datos para el 2007-minedu remitio" xfId="829" xr:uid="{00000000-0005-0000-0000-000040030000}"/>
    <cellStyle name="_CUADROS Turismo y Ecoloia-PNP_solicita datos para el 2007-minedu remitio 2" xfId="830" xr:uid="{00000000-0005-0000-0000-000041030000}"/>
    <cellStyle name="_CV-Servicios Básicos(sra. blanca)" xfId="831" xr:uid="{00000000-0005-0000-0000-000042030000}"/>
    <cellStyle name="_CV-Servicios Básicos(sra. blanca) 2" xfId="832" xr:uid="{00000000-0005-0000-0000-000043030000}"/>
    <cellStyle name="_elimina-3" xfId="833" xr:uid="{00000000-0005-0000-0000-000044030000}"/>
    <cellStyle name="_elimina-3 2" xfId="834" xr:uid="{00000000-0005-0000-0000-000045030000}"/>
    <cellStyle name="_elimina-3_cuadros adicionales de brechas2002 y 2008 (2)" xfId="835" xr:uid="{00000000-0005-0000-0000-000046030000}"/>
    <cellStyle name="_elimina-3_cuadros adicionales de brechas2002 y 2008 (2) 2" xfId="836" xr:uid="{00000000-0005-0000-0000-000047030000}"/>
    <cellStyle name="_elimina-3_CUAD-TEXTO_" xfId="837" xr:uid="{00000000-0005-0000-0000-000048030000}"/>
    <cellStyle name="_elimina-3_CUAD-TEXTO_ 2" xfId="838" xr:uid="{00000000-0005-0000-0000-000049030000}"/>
    <cellStyle name="_elimina-3_GRAFICOS ODM" xfId="839" xr:uid="{00000000-0005-0000-0000-00004A030000}"/>
    <cellStyle name="_elimina-3_GRAFICOS ODM 2" xfId="840" xr:uid="{00000000-0005-0000-0000-00004B030000}"/>
    <cellStyle name="_elimina-3_Libro2" xfId="841" xr:uid="{00000000-0005-0000-0000-00004C030000}"/>
    <cellStyle name="_elimina-3_Libro2 2" xfId="842" xr:uid="{00000000-0005-0000-0000-00004D030000}"/>
    <cellStyle name="_elimina-3_solicita datos para el 2007-minedu remitio" xfId="843" xr:uid="{00000000-0005-0000-0000-00004E030000}"/>
    <cellStyle name="_elimina-3_solicita datos para el 2007-minedu remitio 2" xfId="844" xr:uid="{00000000-0005-0000-0000-00004F030000}"/>
    <cellStyle name="_elimina-aire" xfId="845" xr:uid="{00000000-0005-0000-0000-000050030000}"/>
    <cellStyle name="_elimina-aire 2" xfId="846" xr:uid="{00000000-0005-0000-0000-000051030000}"/>
    <cellStyle name="_elimina-aire_1-UIRN-UTSIGnov-2008" xfId="847" xr:uid="{00000000-0005-0000-0000-000052030000}"/>
    <cellStyle name="_elimina-aire_1-UIRN-UTSIGnov-2008 2" xfId="848" xr:uid="{00000000-0005-0000-0000-000053030000}"/>
    <cellStyle name="_elimina-aire_1-UIRN-UTSIGnov-2008_GRAFICOS ODM" xfId="849" xr:uid="{00000000-0005-0000-0000-000054030000}"/>
    <cellStyle name="_elimina-aire_1-UIRN-UTSIGnov-2008_GRAFICOS ODM 2" xfId="850" xr:uid="{00000000-0005-0000-0000-000055030000}"/>
    <cellStyle name="_elimina-aire_cuadros adicionales de brechas2002 y 2008 (2)" xfId="851" xr:uid="{00000000-0005-0000-0000-000056030000}"/>
    <cellStyle name="_elimina-aire_cuadros adicionales de brechas2002 y 2008 (2) 2" xfId="852" xr:uid="{00000000-0005-0000-0000-000057030000}"/>
    <cellStyle name="_elimina-aire_CUAD-TEXTO_" xfId="853" xr:uid="{00000000-0005-0000-0000-000058030000}"/>
    <cellStyle name="_elimina-aire_CUAD-TEXTO_ 2" xfId="854" xr:uid="{00000000-0005-0000-0000-000059030000}"/>
    <cellStyle name="_elimina-aire_GRAFICOS ODM" xfId="855" xr:uid="{00000000-0005-0000-0000-00005A030000}"/>
    <cellStyle name="_elimina-aire_GRAFICOS ODM 2" xfId="856" xr:uid="{00000000-0005-0000-0000-00005B030000}"/>
    <cellStyle name="_elimina-aire_Libro2" xfId="857" xr:uid="{00000000-0005-0000-0000-00005C030000}"/>
    <cellStyle name="_elimina-aire_Libro2 2" xfId="858" xr:uid="{00000000-0005-0000-0000-00005D030000}"/>
    <cellStyle name="_elimina-aire_solicita datos para el 2007-minedu remitio" xfId="859" xr:uid="{00000000-0005-0000-0000-00005E030000}"/>
    <cellStyle name="_elimina-aire_solicita datos para el 2007-minedu remitio 2" xfId="860" xr:uid="{00000000-0005-0000-0000-00005F030000}"/>
    <cellStyle name="_elimina-compe" xfId="861" xr:uid="{00000000-0005-0000-0000-000060030000}"/>
    <cellStyle name="_elimina-compe 2" xfId="862" xr:uid="{00000000-0005-0000-0000-000061030000}"/>
    <cellStyle name="_elimina-compe_1-UIRN-UTSIGnov-2008" xfId="863" xr:uid="{00000000-0005-0000-0000-000062030000}"/>
    <cellStyle name="_elimina-compe_1-UIRN-UTSIGnov-2008 2" xfId="864" xr:uid="{00000000-0005-0000-0000-000063030000}"/>
    <cellStyle name="_elimina-compe_1-UIRN-UTSIGnov-2008_GRAFICOS ODM" xfId="865" xr:uid="{00000000-0005-0000-0000-000064030000}"/>
    <cellStyle name="_elimina-compe_1-UIRN-UTSIGnov-2008_GRAFICOS ODM 2" xfId="866" xr:uid="{00000000-0005-0000-0000-000065030000}"/>
    <cellStyle name="_elimina-compe_cuadros adicionales de brechas2002 y 2008 (2)" xfId="867" xr:uid="{00000000-0005-0000-0000-000066030000}"/>
    <cellStyle name="_elimina-compe_cuadros adicionales de brechas2002 y 2008 (2) 2" xfId="868" xr:uid="{00000000-0005-0000-0000-000067030000}"/>
    <cellStyle name="_elimina-compe_CUAD-TEXTO_" xfId="869" xr:uid="{00000000-0005-0000-0000-000068030000}"/>
    <cellStyle name="_elimina-compe_CUAD-TEXTO_ 2" xfId="870" xr:uid="{00000000-0005-0000-0000-000069030000}"/>
    <cellStyle name="_elimina-compe_GRAFICOS ODM" xfId="871" xr:uid="{00000000-0005-0000-0000-00006A030000}"/>
    <cellStyle name="_elimina-compe_GRAFICOS ODM 2" xfId="872" xr:uid="{00000000-0005-0000-0000-00006B030000}"/>
    <cellStyle name="_elimina-compe_Libro2" xfId="873" xr:uid="{00000000-0005-0000-0000-00006C030000}"/>
    <cellStyle name="_elimina-compe_Libro2 2" xfId="874" xr:uid="{00000000-0005-0000-0000-00006D030000}"/>
    <cellStyle name="_elimina-compe_solicita datos para el 2007-minedu remitio" xfId="875" xr:uid="{00000000-0005-0000-0000-00006E030000}"/>
    <cellStyle name="_elimina-compe_solicita datos para el 2007-minedu remitio 2" xfId="876" xr:uid="{00000000-0005-0000-0000-00006F030000}"/>
    <cellStyle name="_eliminar" xfId="877" xr:uid="{00000000-0005-0000-0000-000070030000}"/>
    <cellStyle name="_eliminar 2" xfId="878" xr:uid="{00000000-0005-0000-0000-000071030000}"/>
    <cellStyle name="_eliminar_cuadros adicionales de brechas2002 y 2008 (2)" xfId="879" xr:uid="{00000000-0005-0000-0000-000072030000}"/>
    <cellStyle name="_eliminar_cuadros adicionales de brechas2002 y 2008 (2) 2" xfId="880" xr:uid="{00000000-0005-0000-0000-000073030000}"/>
    <cellStyle name="_eliminar_CUAD-TEXTO_" xfId="881" xr:uid="{00000000-0005-0000-0000-000074030000}"/>
    <cellStyle name="_eliminar_CUAD-TEXTO_ 2" xfId="882" xr:uid="{00000000-0005-0000-0000-000075030000}"/>
    <cellStyle name="_eliminar_GRAFICOS ODM" xfId="883" xr:uid="{00000000-0005-0000-0000-000076030000}"/>
    <cellStyle name="_eliminar_GRAFICOS ODM 2" xfId="884" xr:uid="{00000000-0005-0000-0000-000077030000}"/>
    <cellStyle name="_eliminar_Libro2" xfId="885" xr:uid="{00000000-0005-0000-0000-000078030000}"/>
    <cellStyle name="_eliminar_Libro2 2" xfId="886" xr:uid="{00000000-0005-0000-0000-000079030000}"/>
    <cellStyle name="_eliminar_solicita datos para el 2007-minedu remitio" xfId="887" xr:uid="{00000000-0005-0000-0000-00007A030000}"/>
    <cellStyle name="_eliminar_solicita datos para el 2007-minedu remitio 2" xfId="888" xr:uid="{00000000-0005-0000-0000-00007B030000}"/>
    <cellStyle name="_ELIMINAR-COM" xfId="889" xr:uid="{00000000-0005-0000-0000-00007C030000}"/>
    <cellStyle name="_ELIMINAR-COM 2" xfId="890" xr:uid="{00000000-0005-0000-0000-00007D030000}"/>
    <cellStyle name="_ELIMINAR-COM_cuadros adicionales de brechas2002 y 2008 (2)" xfId="891" xr:uid="{00000000-0005-0000-0000-00007E030000}"/>
    <cellStyle name="_ELIMINAR-COM_cuadros adicionales de brechas2002 y 2008 (2) 2" xfId="892" xr:uid="{00000000-0005-0000-0000-00007F030000}"/>
    <cellStyle name="_ELIMINAR-COM_CUAD-TEXTO_" xfId="893" xr:uid="{00000000-0005-0000-0000-000080030000}"/>
    <cellStyle name="_ELIMINAR-COM_CUAD-TEXTO_ 2" xfId="894" xr:uid="{00000000-0005-0000-0000-000081030000}"/>
    <cellStyle name="_ELIMINAR-COM_GRAFICOS ODM" xfId="895" xr:uid="{00000000-0005-0000-0000-000082030000}"/>
    <cellStyle name="_ELIMINAR-COM_GRAFICOS ODM 2" xfId="896" xr:uid="{00000000-0005-0000-0000-000083030000}"/>
    <cellStyle name="_ELIMINAR-COM_Libro2" xfId="897" xr:uid="{00000000-0005-0000-0000-000084030000}"/>
    <cellStyle name="_ELIMINAR-COM_Libro2 2" xfId="898" xr:uid="{00000000-0005-0000-0000-000085030000}"/>
    <cellStyle name="_ELIMINAR-COM_solicita datos para el 2007-minedu remitio" xfId="899" xr:uid="{00000000-0005-0000-0000-000086030000}"/>
    <cellStyle name="_ELIMINAR-COM_solicita datos para el 2007-minedu remitio 2" xfId="900" xr:uid="{00000000-0005-0000-0000-000087030000}"/>
    <cellStyle name="_eliminar-compendio" xfId="901" xr:uid="{00000000-0005-0000-0000-000088030000}"/>
    <cellStyle name="_eliminar-compendio 2" xfId="902" xr:uid="{00000000-0005-0000-0000-000089030000}"/>
    <cellStyle name="_eliminar-compendio_1-UIRN-UTSIGnov-2008" xfId="903" xr:uid="{00000000-0005-0000-0000-00008A030000}"/>
    <cellStyle name="_eliminar-compendio_1-UIRN-UTSIGnov-2008 2" xfId="904" xr:uid="{00000000-0005-0000-0000-00008B030000}"/>
    <cellStyle name="_eliminar-compendio_1-UIRN-UTSIGnov-2008_GRAFICOS ODM" xfId="905" xr:uid="{00000000-0005-0000-0000-00008C030000}"/>
    <cellStyle name="_eliminar-compendio_1-UIRN-UTSIGnov-2008_GRAFICOS ODM 2" xfId="906" xr:uid="{00000000-0005-0000-0000-00008D030000}"/>
    <cellStyle name="_eliminar-compendio_cuadros adicionales de brechas2002 y 2008 (2)" xfId="907" xr:uid="{00000000-0005-0000-0000-00008E030000}"/>
    <cellStyle name="_eliminar-compendio_cuadros adicionales de brechas2002 y 2008 (2) 2" xfId="908" xr:uid="{00000000-0005-0000-0000-00008F030000}"/>
    <cellStyle name="_eliminar-compendio_CUAD-TEXTO_" xfId="909" xr:uid="{00000000-0005-0000-0000-000090030000}"/>
    <cellStyle name="_eliminar-compendio_CUAD-TEXTO_ 2" xfId="910" xr:uid="{00000000-0005-0000-0000-000091030000}"/>
    <cellStyle name="_eliminar-compendio_GRAFICOS ODM" xfId="911" xr:uid="{00000000-0005-0000-0000-000092030000}"/>
    <cellStyle name="_eliminar-compendio_GRAFICOS ODM 2" xfId="912" xr:uid="{00000000-0005-0000-0000-000093030000}"/>
    <cellStyle name="_eliminar-compendio_Libro2" xfId="913" xr:uid="{00000000-0005-0000-0000-000094030000}"/>
    <cellStyle name="_eliminar-compendio_Libro2 2" xfId="914" xr:uid="{00000000-0005-0000-0000-000095030000}"/>
    <cellStyle name="_eliminar-compendio_solicita datos para el 2007-minedu remitio" xfId="915" xr:uid="{00000000-0005-0000-0000-000096030000}"/>
    <cellStyle name="_eliminar-compendio_solicita datos para el 2007-minedu remitio 2" xfId="916" xr:uid="{00000000-0005-0000-0000-000097030000}"/>
    <cellStyle name="_exell-indic-sh" xfId="917" xr:uid="{00000000-0005-0000-0000-000098030000}"/>
    <cellStyle name="_exell-indic-sh 2" xfId="918" xr:uid="{00000000-0005-0000-0000-000099030000}"/>
    <cellStyle name="_exell-indic-sh_cuadros adicionales de brechas2002 y 2008 (2)" xfId="919" xr:uid="{00000000-0005-0000-0000-00009A030000}"/>
    <cellStyle name="_exell-indic-sh_cuadros adicionales de brechas2002 y 2008 (2) 2" xfId="920" xr:uid="{00000000-0005-0000-0000-00009B030000}"/>
    <cellStyle name="_exell-indic-sh_CUAD-TEXTO_" xfId="921" xr:uid="{00000000-0005-0000-0000-00009C030000}"/>
    <cellStyle name="_exell-indic-sh_CUAD-TEXTO_ 2" xfId="922" xr:uid="{00000000-0005-0000-0000-00009D030000}"/>
    <cellStyle name="_exell-indic-sh_GRAFICOS ODM" xfId="923" xr:uid="{00000000-0005-0000-0000-00009E030000}"/>
    <cellStyle name="_exell-indic-sh_GRAFICOS ODM 2" xfId="924" xr:uid="{00000000-0005-0000-0000-00009F030000}"/>
    <cellStyle name="_exell-indic-sh_Libro2" xfId="925" xr:uid="{00000000-0005-0000-0000-0000A0030000}"/>
    <cellStyle name="_exell-indic-sh_Libro2 2" xfId="926" xr:uid="{00000000-0005-0000-0000-0000A1030000}"/>
    <cellStyle name="_exell-indic-sh_solicita datos para el 2007-minedu remitio" xfId="927" xr:uid="{00000000-0005-0000-0000-0000A2030000}"/>
    <cellStyle name="_exell-indic-sh_solicita datos para el 2007-minedu remitio 2" xfId="928" xr:uid="{00000000-0005-0000-0000-0000A3030000}"/>
    <cellStyle name="_GES-AMB-considerar" xfId="929" xr:uid="{00000000-0005-0000-0000-0000A4030000}"/>
    <cellStyle name="_GES-AMB-considerar 2" xfId="930" xr:uid="{00000000-0005-0000-0000-0000A5030000}"/>
    <cellStyle name="_GES-AMB-considerar_1-UIRN-UTSIGnov-2008" xfId="931" xr:uid="{00000000-0005-0000-0000-0000A6030000}"/>
    <cellStyle name="_GES-AMB-considerar_1-UIRN-UTSIGnov-2008 2" xfId="932" xr:uid="{00000000-0005-0000-0000-0000A7030000}"/>
    <cellStyle name="_GES-AMB-considerar_1-UIRN-UTSIGnov-2008_GRAFICOS ODM" xfId="933" xr:uid="{00000000-0005-0000-0000-0000A8030000}"/>
    <cellStyle name="_GES-AMB-considerar_1-UIRN-UTSIGnov-2008_GRAFICOS ODM 2" xfId="934" xr:uid="{00000000-0005-0000-0000-0000A9030000}"/>
    <cellStyle name="_GES-AMB-considerar_cuadros adicionales de brechas2002 y 2008 (2)" xfId="935" xr:uid="{00000000-0005-0000-0000-0000AA030000}"/>
    <cellStyle name="_GES-AMB-considerar_cuadros adicionales de brechas2002 y 2008 (2) 2" xfId="936" xr:uid="{00000000-0005-0000-0000-0000AB030000}"/>
    <cellStyle name="_GES-AMB-considerar_CUAD-TEXTO_" xfId="937" xr:uid="{00000000-0005-0000-0000-0000AC030000}"/>
    <cellStyle name="_GES-AMB-considerar_CUAD-TEXTO_ 2" xfId="938" xr:uid="{00000000-0005-0000-0000-0000AD030000}"/>
    <cellStyle name="_GES-AMB-considerar_GRAFICOS ODM" xfId="939" xr:uid="{00000000-0005-0000-0000-0000AE030000}"/>
    <cellStyle name="_GES-AMB-considerar_GRAFICOS ODM 2" xfId="940" xr:uid="{00000000-0005-0000-0000-0000AF030000}"/>
    <cellStyle name="_GES-AMB-considerar_Libro2" xfId="941" xr:uid="{00000000-0005-0000-0000-0000B0030000}"/>
    <cellStyle name="_GES-AMB-considerar_Libro2 2" xfId="942" xr:uid="{00000000-0005-0000-0000-0000B1030000}"/>
    <cellStyle name="_GES-AMB-considerar_solicita datos para el 2007-minedu remitio" xfId="943" xr:uid="{00000000-0005-0000-0000-0000B2030000}"/>
    <cellStyle name="_GES-AMB-considerar_solicita datos para el 2007-minedu remitio 2" xfId="944" xr:uid="{00000000-0005-0000-0000-0000B3030000}"/>
    <cellStyle name="_graficos-texto-16-03" xfId="945" xr:uid="{00000000-0005-0000-0000-0000B4030000}"/>
    <cellStyle name="_graficos-texto-16-03 2" xfId="946" xr:uid="{00000000-0005-0000-0000-0000B5030000}"/>
    <cellStyle name="_graficos-texto-16-03_cuadros adicionales de brechas2002 y 2008 (2)" xfId="947" xr:uid="{00000000-0005-0000-0000-0000B6030000}"/>
    <cellStyle name="_graficos-texto-16-03_cuadros adicionales de brechas2002 y 2008 (2) 2" xfId="948" xr:uid="{00000000-0005-0000-0000-0000B7030000}"/>
    <cellStyle name="_graficos-texto-16-03_CUAD-TEXTO_" xfId="949" xr:uid="{00000000-0005-0000-0000-0000B8030000}"/>
    <cellStyle name="_graficos-texto-16-03_CUAD-TEXTO_ 2" xfId="950" xr:uid="{00000000-0005-0000-0000-0000B9030000}"/>
    <cellStyle name="_graficos-texto-16-03_GRAFICOS ODM" xfId="951" xr:uid="{00000000-0005-0000-0000-0000BA030000}"/>
    <cellStyle name="_graficos-texto-16-03_GRAFICOS ODM 2" xfId="952" xr:uid="{00000000-0005-0000-0000-0000BB030000}"/>
    <cellStyle name="_graficos-texto-16-03_Libro2" xfId="953" xr:uid="{00000000-0005-0000-0000-0000BC030000}"/>
    <cellStyle name="_graficos-texto-16-03_Libro2 2" xfId="954" xr:uid="{00000000-0005-0000-0000-0000BD030000}"/>
    <cellStyle name="_graficos-texto-16-03_solicita datos para el 2007-minedu remitio" xfId="955" xr:uid="{00000000-0005-0000-0000-0000BE030000}"/>
    <cellStyle name="_graficos-texto-16-03_solicita datos para el 2007-minedu remitio 2" xfId="956" xr:uid="{00000000-0005-0000-0000-0000BF030000}"/>
    <cellStyle name="_Hoja1" xfId="957" xr:uid="{00000000-0005-0000-0000-0000C0030000}"/>
    <cellStyle name="_Hoja1 (2)" xfId="958" xr:uid="{00000000-0005-0000-0000-0000C1030000}"/>
    <cellStyle name="_Hoja1 (2) 2" xfId="959" xr:uid="{00000000-0005-0000-0000-0000C2030000}"/>
    <cellStyle name="_Hoja1 (2)_cuadros adicionales de brechas2002 y 2008 (2)" xfId="960" xr:uid="{00000000-0005-0000-0000-0000C3030000}"/>
    <cellStyle name="_Hoja1 (2)_cuadros adicionales de brechas2002 y 2008 (2) 2" xfId="961" xr:uid="{00000000-0005-0000-0000-0000C4030000}"/>
    <cellStyle name="_Hoja1 (2)_CUAD-TEXTO_" xfId="962" xr:uid="{00000000-0005-0000-0000-0000C5030000}"/>
    <cellStyle name="_Hoja1 (2)_CUAD-TEXTO_ 2" xfId="963" xr:uid="{00000000-0005-0000-0000-0000C6030000}"/>
    <cellStyle name="_Hoja1 (2)_GRAFICOS ODM" xfId="964" xr:uid="{00000000-0005-0000-0000-0000C7030000}"/>
    <cellStyle name="_Hoja1 (2)_GRAFICOS ODM 2" xfId="965" xr:uid="{00000000-0005-0000-0000-0000C8030000}"/>
    <cellStyle name="_Hoja1 (2)_Libro2" xfId="966" xr:uid="{00000000-0005-0000-0000-0000C9030000}"/>
    <cellStyle name="_Hoja1 (2)_Libro2 2" xfId="967" xr:uid="{00000000-0005-0000-0000-0000CA030000}"/>
    <cellStyle name="_Hoja1 (2)_solicita datos para el 2007-minedu remitio" xfId="968" xr:uid="{00000000-0005-0000-0000-0000CB030000}"/>
    <cellStyle name="_Hoja1 (2)_solicita datos para el 2007-minedu remitio 2" xfId="969" xr:uid="{00000000-0005-0000-0000-0000CC030000}"/>
    <cellStyle name="_Hoja1 10" xfId="970" xr:uid="{00000000-0005-0000-0000-0000CD030000}"/>
    <cellStyle name="_Hoja1 10 2" xfId="971" xr:uid="{00000000-0005-0000-0000-0000CE030000}"/>
    <cellStyle name="_Hoja1 11" xfId="972" xr:uid="{00000000-0005-0000-0000-0000CF030000}"/>
    <cellStyle name="_Hoja1 11 2" xfId="973" xr:uid="{00000000-0005-0000-0000-0000D0030000}"/>
    <cellStyle name="_Hoja1 12" xfId="974" xr:uid="{00000000-0005-0000-0000-0000D1030000}"/>
    <cellStyle name="_Hoja1 12 2" xfId="975" xr:uid="{00000000-0005-0000-0000-0000D2030000}"/>
    <cellStyle name="_Hoja1 13" xfId="976" xr:uid="{00000000-0005-0000-0000-0000D3030000}"/>
    <cellStyle name="_Hoja1 14" xfId="2245" xr:uid="{00000000-0005-0000-0000-0000D4030000}"/>
    <cellStyle name="_Hoja1 14 2" xfId="3236" xr:uid="{00000000-0005-0000-0000-0000D5030000}"/>
    <cellStyle name="_Hoja1 15" xfId="2242" xr:uid="{00000000-0005-0000-0000-0000D6030000}"/>
    <cellStyle name="_Hoja1 15 2" xfId="3233" xr:uid="{00000000-0005-0000-0000-0000D7030000}"/>
    <cellStyle name="_Hoja1 16" xfId="2243" xr:uid="{00000000-0005-0000-0000-0000D8030000}"/>
    <cellStyle name="_Hoja1 16 2" xfId="3234" xr:uid="{00000000-0005-0000-0000-0000D9030000}"/>
    <cellStyle name="_Hoja1 17" xfId="2241" xr:uid="{00000000-0005-0000-0000-0000DA030000}"/>
    <cellStyle name="_Hoja1 17 2" xfId="3232" xr:uid="{00000000-0005-0000-0000-0000DB030000}"/>
    <cellStyle name="_Hoja1 18" xfId="2244" xr:uid="{00000000-0005-0000-0000-0000DC030000}"/>
    <cellStyle name="_Hoja1 18 2" xfId="3235" xr:uid="{00000000-0005-0000-0000-0000DD030000}"/>
    <cellStyle name="_Hoja1 19" xfId="2240" xr:uid="{00000000-0005-0000-0000-0000DE030000}"/>
    <cellStyle name="_Hoja1 19 2" xfId="3231" xr:uid="{00000000-0005-0000-0000-0000DF030000}"/>
    <cellStyle name="_Hoja1 2" xfId="977" xr:uid="{00000000-0005-0000-0000-0000E0030000}"/>
    <cellStyle name="_Hoja1 2 2" xfId="978" xr:uid="{00000000-0005-0000-0000-0000E1030000}"/>
    <cellStyle name="_Hoja1 3" xfId="979" xr:uid="{00000000-0005-0000-0000-0000E2030000}"/>
    <cellStyle name="_Hoja1 3 2" xfId="980" xr:uid="{00000000-0005-0000-0000-0000E3030000}"/>
    <cellStyle name="_Hoja1 4" xfId="981" xr:uid="{00000000-0005-0000-0000-0000E4030000}"/>
    <cellStyle name="_Hoja1 4 2" xfId="982" xr:uid="{00000000-0005-0000-0000-0000E5030000}"/>
    <cellStyle name="_Hoja1 5" xfId="983" xr:uid="{00000000-0005-0000-0000-0000E6030000}"/>
    <cellStyle name="_Hoja1 5 2" xfId="984" xr:uid="{00000000-0005-0000-0000-0000E7030000}"/>
    <cellStyle name="_Hoja1 6" xfId="985" xr:uid="{00000000-0005-0000-0000-0000E8030000}"/>
    <cellStyle name="_Hoja1 6 2" xfId="986" xr:uid="{00000000-0005-0000-0000-0000E9030000}"/>
    <cellStyle name="_Hoja1 7" xfId="987" xr:uid="{00000000-0005-0000-0000-0000EA030000}"/>
    <cellStyle name="_Hoja1 7 2" xfId="988" xr:uid="{00000000-0005-0000-0000-0000EB030000}"/>
    <cellStyle name="_Hoja1 8" xfId="989" xr:uid="{00000000-0005-0000-0000-0000EC030000}"/>
    <cellStyle name="_Hoja1 8 2" xfId="990" xr:uid="{00000000-0005-0000-0000-0000ED030000}"/>
    <cellStyle name="_Hoja1 9" xfId="991" xr:uid="{00000000-0005-0000-0000-0000EE030000}"/>
    <cellStyle name="_Hoja1 9 2" xfId="992" xr:uid="{00000000-0005-0000-0000-0000EF030000}"/>
    <cellStyle name="_Hoja1_1-UIRN-UTSIGnov-2008" xfId="993" xr:uid="{00000000-0005-0000-0000-0000F0030000}"/>
    <cellStyle name="_Hoja1_1-UIRN-UTSIGnov-2008 2" xfId="994" xr:uid="{00000000-0005-0000-0000-0000F1030000}"/>
    <cellStyle name="_Hoja1_1-UIRN-UTSIGnov-2008_GRAFICOS ODM" xfId="995" xr:uid="{00000000-0005-0000-0000-0000F2030000}"/>
    <cellStyle name="_Hoja1_1-UIRN-UTSIGnov-2008_GRAFICOS ODM 2" xfId="996" xr:uid="{00000000-0005-0000-0000-0000F3030000}"/>
    <cellStyle name="_Hoja1_analfabetismo factor 2007 sexo y edad" xfId="997" xr:uid="{00000000-0005-0000-0000-0000F4030000}"/>
    <cellStyle name="_Hoja1_analfabetismo factor 2007 sexo y edad 2" xfId="998" xr:uid="{00000000-0005-0000-0000-0000F5030000}"/>
    <cellStyle name="_Hoja1_analfabetismo factor 2007 sexo y edad 2 2" xfId="999" xr:uid="{00000000-0005-0000-0000-0000F6030000}"/>
    <cellStyle name="_Hoja1_analfabetismo factor 2007 sexo y edad.Norvil" xfId="1000" xr:uid="{00000000-0005-0000-0000-0000F7030000}"/>
    <cellStyle name="_Hoja1_analfabetismo factor 2007 sexo y edad.Norvil 2" xfId="1001" xr:uid="{00000000-0005-0000-0000-0000F8030000}"/>
    <cellStyle name="_Hoja1_analfabetismo factor 2007 sexo y edad.Norvil 2 2" xfId="1002" xr:uid="{00000000-0005-0000-0000-0000F9030000}"/>
    <cellStyle name="_Hoja1_analfabetismo factor 2007 sexo y edad.Norvil_Cuadros Nor  (2)" xfId="1003" xr:uid="{00000000-0005-0000-0000-0000FA030000}"/>
    <cellStyle name="_Hoja1_analfabetismo factor 2007 sexo y edad.Norvil_DEPARTAMENTAL-NUEVO FACTOR 2010" xfId="1004" xr:uid="{00000000-0005-0000-0000-0000FB030000}"/>
    <cellStyle name="_Hoja1_analfabetismo factor 2007 sexo y edad.Norvil_EXCEL-DEPARTAMENTAL-Def" xfId="1005" xr:uid="{00000000-0005-0000-0000-0000FC030000}"/>
    <cellStyle name="_Hoja1_analfabetismo factor 2007 sexo y edad.Norvil_EXCEL-DEPARTAMENTAL-Def2" xfId="1006" xr:uid="{00000000-0005-0000-0000-0000FD030000}"/>
    <cellStyle name="_Hoja1_analfabetismo factor 2007 sexo y edad.Norvil_Salud y Pobreza" xfId="1007" xr:uid="{00000000-0005-0000-0000-0000FE030000}"/>
    <cellStyle name="_Hoja1_analfabetismo factor 2007 sexo y edad_Cuadros Nor  (2)" xfId="1008" xr:uid="{00000000-0005-0000-0000-0000FF030000}"/>
    <cellStyle name="_Hoja1_analfabetismo factor 2007 sexo y edad_DEPARTAMENTAL-NUEVO FACTOR 2010" xfId="1009" xr:uid="{00000000-0005-0000-0000-000000040000}"/>
    <cellStyle name="_Hoja1_analfabetismo factor 2007 sexo y edad_EXCEL-DEPARTAMENTAL-Def" xfId="1010" xr:uid="{00000000-0005-0000-0000-000001040000}"/>
    <cellStyle name="_Hoja1_analfabetismo factor 2007 sexo y edad_EXCEL-DEPARTAMENTAL-Def2" xfId="1011" xr:uid="{00000000-0005-0000-0000-000002040000}"/>
    <cellStyle name="_Hoja1_analfabetismo factor 2007 sexo y edad_Salud y Pobreza" xfId="1012" xr:uid="{00000000-0005-0000-0000-000003040000}"/>
    <cellStyle name="_Hoja1_ANEXO 1 MATRICULA ESCOLAR" xfId="1013" xr:uid="{00000000-0005-0000-0000-000004040000}"/>
    <cellStyle name="_Hoja1_ANEXO 1 MATRICULA ESCOLAR 2" xfId="1014" xr:uid="{00000000-0005-0000-0000-000005040000}"/>
    <cellStyle name="_Hoja1_ANEXO 1 MATRICULA ESCOLAR 2 2" xfId="1015" xr:uid="{00000000-0005-0000-0000-000006040000}"/>
    <cellStyle name="_Hoja1_ANEXO 1 MATRICULA ESCOLAR_Cuadros Nor  (2)" xfId="1016" xr:uid="{00000000-0005-0000-0000-000007040000}"/>
    <cellStyle name="_Hoja1_ANEXO 1 MATRICULA ESCOLAR_DEPARTAMENTAL-NUEVO FACTOR 2010" xfId="1017" xr:uid="{00000000-0005-0000-0000-000008040000}"/>
    <cellStyle name="_Hoja1_ANEXO 1 MATRICULA ESCOLAR_EXCEL-DEPARTAMENTAL-Def" xfId="1018" xr:uid="{00000000-0005-0000-0000-000009040000}"/>
    <cellStyle name="_Hoja1_ANEXO 1 MATRICULA ESCOLAR_EXCEL-DEPARTAMENTAL-Def2" xfId="1019" xr:uid="{00000000-0005-0000-0000-00000A040000}"/>
    <cellStyle name="_Hoja1_ANEXO 1 MATRICULA ESCOLAR_Salud y Pobreza" xfId="1020" xr:uid="{00000000-0005-0000-0000-00000B040000}"/>
    <cellStyle name="_Hoja1_ANEXO 3 ACCESO A LA EDUCACIÓN editado" xfId="1021" xr:uid="{00000000-0005-0000-0000-00000C040000}"/>
    <cellStyle name="_Hoja1_ANEXO 3 ACCESO A LA EDUCACIÓN editado 2" xfId="1022" xr:uid="{00000000-0005-0000-0000-00000D040000}"/>
    <cellStyle name="_Hoja1_ANEXO 3- FINAL A ENERO 2011" xfId="1023" xr:uid="{00000000-0005-0000-0000-00000E040000}"/>
    <cellStyle name="_Hoja1_ANEXO 3- FINAL A ENERO 2011 2" xfId="1024" xr:uid="{00000000-0005-0000-0000-00000F040000}"/>
    <cellStyle name="_Hoja1_ANEXO 4 INDIC DE RESULTADOS FINAL" xfId="1025" xr:uid="{00000000-0005-0000-0000-000010040000}"/>
    <cellStyle name="_Hoja1_ANEXO 4 INDIC DE RESULTADOS FINAL 2" xfId="1026" xr:uid="{00000000-0005-0000-0000-000011040000}"/>
    <cellStyle name="_Hoja1_ANEXO 4 RESULTADOS(COEFICIENTE DE VAR)" xfId="1027" xr:uid="{00000000-0005-0000-0000-000012040000}"/>
    <cellStyle name="_Hoja1_ANEXO 6FINAL ANALFABETISMO grupo edad (CV)" xfId="1028" xr:uid="{00000000-0005-0000-0000-000013040000}"/>
    <cellStyle name="_Hoja1_anexos_educación_atraso_adelan-mary enero_" xfId="1029" xr:uid="{00000000-0005-0000-0000-000014040000}"/>
    <cellStyle name="_Hoja1_anexos_educación_atraso_adelan-mary enero_ 2" xfId="1030" xr:uid="{00000000-0005-0000-0000-000015040000}"/>
    <cellStyle name="_Hoja1_CAP1_ASISTENCIAF" xfId="1031" xr:uid="{00000000-0005-0000-0000-000016040000}"/>
    <cellStyle name="_Hoja1_CAP1_ASISTENCIAF 2" xfId="1032" xr:uid="{00000000-0005-0000-0000-000017040000}"/>
    <cellStyle name="_Hoja1_Capítulo 3 -Indic de acceso a la educación-REV-zora" xfId="1033" xr:uid="{00000000-0005-0000-0000-000018040000}"/>
    <cellStyle name="_Hoja1_CD1" xfId="1034" xr:uid="{00000000-0005-0000-0000-000019040000}"/>
    <cellStyle name="_Hoja1_CD1 2" xfId="1035" xr:uid="{00000000-0005-0000-0000-00001A040000}"/>
    <cellStyle name="_Hoja1_CD2" xfId="1036" xr:uid="{00000000-0005-0000-0000-00001B040000}"/>
    <cellStyle name="_Hoja1_CD2 2" xfId="1037" xr:uid="{00000000-0005-0000-0000-00001C040000}"/>
    <cellStyle name="_Hoja1_cuad-15.." xfId="1038" xr:uid="{00000000-0005-0000-0000-00001D040000}"/>
    <cellStyle name="_Hoja1_cuadros adicionales de brechas2002 y 2008 (2)" xfId="1039" xr:uid="{00000000-0005-0000-0000-00001E040000}"/>
    <cellStyle name="_Hoja1_cuadros adicionales de brechas2002 y 2008 (2) 2" xfId="1040" xr:uid="{00000000-0005-0000-0000-00001F040000}"/>
    <cellStyle name="_Hoja1_Cuadros Nor  (2)" xfId="1041" xr:uid="{00000000-0005-0000-0000-000020040000}"/>
    <cellStyle name="_Hoja1_cuadros-INEI-2008" xfId="1042" xr:uid="{00000000-0005-0000-0000-000021040000}"/>
    <cellStyle name="_Hoja1_cuadros-INEI-2008 2" xfId="1043" xr:uid="{00000000-0005-0000-0000-000022040000}"/>
    <cellStyle name="_Hoja1_cuadros-INEI-2008_GRAFICOS ODM" xfId="1044" xr:uid="{00000000-0005-0000-0000-000023040000}"/>
    <cellStyle name="_Hoja1_cuadros-INEI-2008_GRAFICOS ODM 2" xfId="1045" xr:uid="{00000000-0005-0000-0000-000024040000}"/>
    <cellStyle name="_Hoja1_CUAD-TEXTO_" xfId="1046" xr:uid="{00000000-0005-0000-0000-000025040000}"/>
    <cellStyle name="_Hoja1_CUAD-TEXTO_ 2" xfId="1047" xr:uid="{00000000-0005-0000-0000-000026040000}"/>
    <cellStyle name="_Hoja1_DEPARTAMENTAL-NUEVO FACTOR 2010" xfId="1048" xr:uid="{00000000-0005-0000-0000-000027040000}"/>
    <cellStyle name="_Hoja1_EXCEL-DEPARTAMENTAL-Def" xfId="1049" xr:uid="{00000000-0005-0000-0000-000028040000}"/>
    <cellStyle name="_Hoja1_EXCEL-DEPARTAMENTAL-Def2" xfId="1050" xr:uid="{00000000-0005-0000-0000-000029040000}"/>
    <cellStyle name="_Hoja1_Libro1 (5)" xfId="1051" xr:uid="{00000000-0005-0000-0000-00002A040000}"/>
    <cellStyle name="_Hoja1_Libro2" xfId="1052" xr:uid="{00000000-0005-0000-0000-00002B040000}"/>
    <cellStyle name="_Hoja1_Libro2 (4)" xfId="1053" xr:uid="{00000000-0005-0000-0000-00002C040000}"/>
    <cellStyle name="_Hoja1_Libro2 2" xfId="1054" xr:uid="{00000000-0005-0000-0000-00002D040000}"/>
    <cellStyle name="_Hoja1_Libro2 3" xfId="1055" xr:uid="{00000000-0005-0000-0000-00002E040000}"/>
    <cellStyle name="_Hoja1_Libro5" xfId="1056" xr:uid="{00000000-0005-0000-0000-00002F040000}"/>
    <cellStyle name="_Hoja1_Libro5 2" xfId="1057" xr:uid="{00000000-0005-0000-0000-000030040000}"/>
    <cellStyle name="_Hoja1_nivel educativo  -fin fin" xfId="1058" xr:uid="{00000000-0005-0000-0000-000031040000}"/>
    <cellStyle name="_Hoja1_nivel educativo  -fin fin 2" xfId="1059" xr:uid="{00000000-0005-0000-0000-000032040000}"/>
    <cellStyle name="_Hoja1_nivel educativo  -fin fin 2 2" xfId="1060" xr:uid="{00000000-0005-0000-0000-000033040000}"/>
    <cellStyle name="_Hoja1_nivel educativo  -fin fin_Cuadros Nor  (2)" xfId="1061" xr:uid="{00000000-0005-0000-0000-000034040000}"/>
    <cellStyle name="_Hoja1_nivel educativo  -fin fin_DEPARTAMENTAL-NUEVO FACTOR 2010" xfId="1062" xr:uid="{00000000-0005-0000-0000-000035040000}"/>
    <cellStyle name="_Hoja1_nivel educativo  -fin fin_EXCEL-DEPARTAMENTAL-Def" xfId="1063" xr:uid="{00000000-0005-0000-0000-000036040000}"/>
    <cellStyle name="_Hoja1_nivel educativo  -fin fin_EXCEL-DEPARTAMENTAL-Def2" xfId="1064" xr:uid="{00000000-0005-0000-0000-000037040000}"/>
    <cellStyle name="_Hoja1_nivel educativo  -fin fin_Salud y Pobreza" xfId="1065" xr:uid="{00000000-0005-0000-0000-000038040000}"/>
    <cellStyle name="_Hoja1_no asiste de 6-16 y 17-24 de 2002-2009" xfId="1066" xr:uid="{00000000-0005-0000-0000-000039040000}"/>
    <cellStyle name="_Hoja1_no asiste de 6-16 y 17-24 de 2002-2009 2" xfId="1067" xr:uid="{00000000-0005-0000-0000-00003A040000}"/>
    <cellStyle name="_Hoja1_QUE NO ASISTE" xfId="1068" xr:uid="{00000000-0005-0000-0000-00003B040000}"/>
    <cellStyle name="_Hoja1_QUE NO ASISTE 2" xfId="1069" xr:uid="{00000000-0005-0000-0000-00003C040000}"/>
    <cellStyle name="_Hoja1_QUE NO ASISTE 2 2" xfId="1070" xr:uid="{00000000-0005-0000-0000-00003D040000}"/>
    <cellStyle name="_Hoja1_QUE NO ASISTE_Cuadros Nor  (2)" xfId="1071" xr:uid="{00000000-0005-0000-0000-00003E040000}"/>
    <cellStyle name="_Hoja1_QUE NO ASISTE_DEPARTAMENTAL-NUEVO FACTOR 2010" xfId="1072" xr:uid="{00000000-0005-0000-0000-00003F040000}"/>
    <cellStyle name="_Hoja1_QUE NO ASISTE_EXCEL-DEPARTAMENTAL-Def" xfId="1073" xr:uid="{00000000-0005-0000-0000-000040040000}"/>
    <cellStyle name="_Hoja1_QUE NO ASISTE_EXCEL-DEPARTAMENTAL-Def2" xfId="1074" xr:uid="{00000000-0005-0000-0000-000041040000}"/>
    <cellStyle name="_Hoja1_QUE NO ASISTE_Salud y Pobreza" xfId="1075" xr:uid="{00000000-0005-0000-0000-000042040000}"/>
    <cellStyle name="_Hoja1_QUINTILES CAP3 -NOBIL ENERO 2011" xfId="1076" xr:uid="{00000000-0005-0000-0000-000043040000}"/>
    <cellStyle name="_Hoja1_QUINTILES CAP3 -NOBIL ENERO 2011 2" xfId="1077" xr:uid="{00000000-0005-0000-0000-000044040000}"/>
    <cellStyle name="_Hoja1_QUINTILES educacion" xfId="1078" xr:uid="{00000000-0005-0000-0000-000045040000}"/>
    <cellStyle name="_Hoja1_QUINTILES educacion 2" xfId="1079" xr:uid="{00000000-0005-0000-0000-000046040000}"/>
    <cellStyle name="_Hoja1_resultados de estudios año anterior 2002-2009" xfId="1080" xr:uid="{00000000-0005-0000-0000-000047040000}"/>
    <cellStyle name="_Hoja1_resultados de estudios año anterior 2002-2009 2" xfId="1081" xr:uid="{00000000-0005-0000-0000-000048040000}"/>
    <cellStyle name="_Hoja1_resultados de estudios año anterior 2002-2009 2 2" xfId="1082" xr:uid="{00000000-0005-0000-0000-000049040000}"/>
    <cellStyle name="_Hoja1_resultados de estudios año anterior 2002-2009_Cuadros Nor  (2)" xfId="1083" xr:uid="{00000000-0005-0000-0000-00004A040000}"/>
    <cellStyle name="_Hoja1_resultados de estudios año anterior 2002-2009_DEPARTAMENTAL-NUEVO FACTOR 2010" xfId="1084" xr:uid="{00000000-0005-0000-0000-00004B040000}"/>
    <cellStyle name="_Hoja1_resultados de estudios año anterior 2002-2009_EXCEL-DEPARTAMENTAL-Def" xfId="1085" xr:uid="{00000000-0005-0000-0000-00004C040000}"/>
    <cellStyle name="_Hoja1_resultados de estudios año anterior 2002-2009_EXCEL-DEPARTAMENTAL-Def2" xfId="1086" xr:uid="{00000000-0005-0000-0000-00004D040000}"/>
    <cellStyle name="_Hoja1_resultados de estudios año anterior 2002-2009_Salud y Pobreza" xfId="1087" xr:uid="{00000000-0005-0000-0000-00004E040000}"/>
    <cellStyle name="_Hoja1_Salud y Pobreza" xfId="1088" xr:uid="{00000000-0005-0000-0000-00004F040000}"/>
    <cellStyle name="_Hoja1_secundaria cap3-mariluz" xfId="1089" xr:uid="{00000000-0005-0000-0000-000050040000}"/>
    <cellStyle name="_Hoja1_secundaria cap3-mariluz 2" xfId="1090" xr:uid="{00000000-0005-0000-0000-000051040000}"/>
    <cellStyle name="_Hoja1_solicita datos para el 2007-minedu remitio" xfId="1091" xr:uid="{00000000-0005-0000-0000-000052040000}"/>
    <cellStyle name="_Hoja1_solicita datos para el 2007-minedu remitio 2" xfId="1092" xr:uid="{00000000-0005-0000-0000-000053040000}"/>
    <cellStyle name="_IDENTIDAD-LIMA-2007 Diciembre" xfId="1093" xr:uid="{00000000-0005-0000-0000-000054040000}"/>
    <cellStyle name="_IDENTIDAD-LIMA-2007 Diciembre 2" xfId="1094" xr:uid="{00000000-0005-0000-0000-000055040000}"/>
    <cellStyle name="_Ingresos Reales 2008-2009 PANEL (16-04-10)" xfId="1095" xr:uid="{00000000-0005-0000-0000-000056040000}"/>
    <cellStyle name="_Ingresos Reales 2008-2009 PANEL (16-04-10) 2" xfId="1096" xr:uid="{00000000-0005-0000-0000-000057040000}"/>
    <cellStyle name="_Ingresos Reales 2008-2009 PANEL (16-04-10) 2 2" xfId="1097" xr:uid="{00000000-0005-0000-0000-000058040000}"/>
    <cellStyle name="_Ingresos Reales 2008-2009 PANEL (16-04-10)_03.Indicadores FGT de pobreza (4 criterios)" xfId="1098" xr:uid="{00000000-0005-0000-0000-000059040000}"/>
    <cellStyle name="_Ingresos Reales 2008-2009 PANEL (16-04-10)_03.Indicadores FGT de pobreza (4 criterios) 2" xfId="1099" xr:uid="{00000000-0005-0000-0000-00005A040000}"/>
    <cellStyle name="_Ingresos Reales 2008-2009 PANEL (16-04-10)_03.Indicadores FGT de pobreza (4 criterios) 2 2" xfId="1100" xr:uid="{00000000-0005-0000-0000-00005B040000}"/>
    <cellStyle name="_Ingresos Reales 2008-2009 PANEL (16-04-10)_Cuadros Nor  (2)" xfId="1101" xr:uid="{00000000-0005-0000-0000-00005C040000}"/>
    <cellStyle name="_Ingresos Reales 2008-2009 PANEL (16-04-10)_DEPARTAMENTAL-NUEVO FACTOR 2010" xfId="1102" xr:uid="{00000000-0005-0000-0000-00005D040000}"/>
    <cellStyle name="_Ingresos Reales 2008-2009 PANEL (16-04-10)_EXCEL-DEPARTAMENTAL-Def" xfId="1103" xr:uid="{00000000-0005-0000-0000-00005E040000}"/>
    <cellStyle name="_Ingresos Reales 2008-2009 PANEL (16-04-10)_EXCEL-DEPARTAMENTAL-Def2" xfId="1104" xr:uid="{00000000-0005-0000-0000-00005F040000}"/>
    <cellStyle name="_Ingresos Reales 2008-2009 PANEL (16-04-10)_Libro1 (5)" xfId="1105" xr:uid="{00000000-0005-0000-0000-000060040000}"/>
    <cellStyle name="_Ingresos Reales 2008-2009 PANEL (16-04-10)_Libro2 (4)" xfId="1106" xr:uid="{00000000-0005-0000-0000-000061040000}"/>
    <cellStyle name="_Ingresos Reales 2008-2009 PANEL (16-04-10)_Salud y Pobreza" xfId="1107" xr:uid="{00000000-0005-0000-0000-000062040000}"/>
    <cellStyle name="_ipen.actualizado" xfId="1108" xr:uid="{00000000-0005-0000-0000-000063040000}"/>
    <cellStyle name="_ipen.actualizado 2" xfId="1109" xr:uid="{00000000-0005-0000-0000-000064040000}"/>
    <cellStyle name="_ipen.actualizado_1-UIRN-UTSIGnov-2008" xfId="1110" xr:uid="{00000000-0005-0000-0000-000065040000}"/>
    <cellStyle name="_ipen.actualizado_1-UIRN-UTSIGnov-2008 2" xfId="1111" xr:uid="{00000000-0005-0000-0000-000066040000}"/>
    <cellStyle name="_ipen.actualizado_1-UIRN-UTSIGnov-2008_GRAFICOS ODM" xfId="1112" xr:uid="{00000000-0005-0000-0000-000067040000}"/>
    <cellStyle name="_ipen.actualizado_1-UIRN-UTSIGnov-2008_GRAFICOS ODM 2" xfId="1113" xr:uid="{00000000-0005-0000-0000-000068040000}"/>
    <cellStyle name="_ipen.actualizado_cuadros adicionales de brechas2002 y 2008 (2)" xfId="1114" xr:uid="{00000000-0005-0000-0000-000069040000}"/>
    <cellStyle name="_ipen.actualizado_cuadros adicionales de brechas2002 y 2008 (2) 2" xfId="1115" xr:uid="{00000000-0005-0000-0000-00006A040000}"/>
    <cellStyle name="_ipen.actualizado_CUAD-TEXTO_" xfId="1116" xr:uid="{00000000-0005-0000-0000-00006B040000}"/>
    <cellStyle name="_ipen.actualizado_CUAD-TEXTO_ 2" xfId="1117" xr:uid="{00000000-0005-0000-0000-00006C040000}"/>
    <cellStyle name="_ipen.actualizado_GRAFICOS ODM" xfId="1118" xr:uid="{00000000-0005-0000-0000-00006D040000}"/>
    <cellStyle name="_ipen.actualizado_GRAFICOS ODM 2" xfId="1119" xr:uid="{00000000-0005-0000-0000-00006E040000}"/>
    <cellStyle name="_ipen.actualizado_Libro2" xfId="1120" xr:uid="{00000000-0005-0000-0000-00006F040000}"/>
    <cellStyle name="_ipen.actualizado_Libro2 2" xfId="1121" xr:uid="{00000000-0005-0000-0000-000070040000}"/>
    <cellStyle name="_ipen.actualizado_solicita datos para el 2007-minedu remitio" xfId="1122" xr:uid="{00000000-0005-0000-0000-000071040000}"/>
    <cellStyle name="_ipen.actualizado_solicita datos para el 2007-minedu remitio 2" xfId="1123" xr:uid="{00000000-0005-0000-0000-000072040000}"/>
    <cellStyle name="_Libro2" xfId="1124" xr:uid="{00000000-0005-0000-0000-000073040000}"/>
    <cellStyle name="_Libro2 2" xfId="1125" xr:uid="{00000000-0005-0000-0000-000074040000}"/>
    <cellStyle name="_Libro2_1-UIRN-UTSIGnov-2008" xfId="1126" xr:uid="{00000000-0005-0000-0000-000075040000}"/>
    <cellStyle name="_Libro2_1-UIRN-UTSIGnov-2008 2" xfId="1127" xr:uid="{00000000-0005-0000-0000-000076040000}"/>
    <cellStyle name="_Libro2_1-UIRN-UTSIGnov-2008_GRAFICOS ODM" xfId="1128" xr:uid="{00000000-0005-0000-0000-000077040000}"/>
    <cellStyle name="_Libro2_1-UIRN-UTSIGnov-2008_GRAFICOS ODM 2" xfId="1129" xr:uid="{00000000-0005-0000-0000-000078040000}"/>
    <cellStyle name="_Libro2_cuadros adicionales de brechas2002 y 2008 (2)" xfId="1130" xr:uid="{00000000-0005-0000-0000-000079040000}"/>
    <cellStyle name="_Libro2_cuadros adicionales de brechas2002 y 2008 (2) 2" xfId="1131" xr:uid="{00000000-0005-0000-0000-00007A040000}"/>
    <cellStyle name="_Libro2_CUAD-TEXTO_" xfId="1132" xr:uid="{00000000-0005-0000-0000-00007B040000}"/>
    <cellStyle name="_Libro2_CUAD-TEXTO_ 2" xfId="1133" xr:uid="{00000000-0005-0000-0000-00007C040000}"/>
    <cellStyle name="_Libro2_GRAFICOS ODM" xfId="1134" xr:uid="{00000000-0005-0000-0000-00007D040000}"/>
    <cellStyle name="_Libro2_GRAFICOS ODM 2" xfId="1135" xr:uid="{00000000-0005-0000-0000-00007E040000}"/>
    <cellStyle name="_Libro2_Libro2" xfId="1136" xr:uid="{00000000-0005-0000-0000-00007F040000}"/>
    <cellStyle name="_Libro2_Libro2 2" xfId="1137" xr:uid="{00000000-0005-0000-0000-000080040000}"/>
    <cellStyle name="_Libro2_solicita datos para el 2007-minedu remitio" xfId="1138" xr:uid="{00000000-0005-0000-0000-000081040000}"/>
    <cellStyle name="_Libro2_solicita datos para el 2007-minedu remitio 2" xfId="1139" xr:uid="{00000000-0005-0000-0000-000082040000}"/>
    <cellStyle name="_MARINA" xfId="1140" xr:uid="{00000000-0005-0000-0000-000083040000}"/>
    <cellStyle name="_MARINA 2" xfId="1141" xr:uid="{00000000-0005-0000-0000-000084040000}"/>
    <cellStyle name="_MARINA_1-UIRN-UTSIGnov-2008" xfId="1142" xr:uid="{00000000-0005-0000-0000-000085040000}"/>
    <cellStyle name="_MARINA_1-UIRN-UTSIGnov-2008 2" xfId="1143" xr:uid="{00000000-0005-0000-0000-000086040000}"/>
    <cellStyle name="_MARINA_1-UIRN-UTSIGnov-2008_GRAFICOS ODM" xfId="1144" xr:uid="{00000000-0005-0000-0000-000087040000}"/>
    <cellStyle name="_MARINA_1-UIRN-UTSIGnov-2008_GRAFICOS ODM 2" xfId="1145" xr:uid="{00000000-0005-0000-0000-000088040000}"/>
    <cellStyle name="_MARINA_cuadros adicionales de brechas2002 y 2008 (2)" xfId="1146" xr:uid="{00000000-0005-0000-0000-000089040000}"/>
    <cellStyle name="_MARINA_cuadros adicionales de brechas2002 y 2008 (2) 2" xfId="1147" xr:uid="{00000000-0005-0000-0000-00008A040000}"/>
    <cellStyle name="_MARINA_CUAD-TEXTO_" xfId="1148" xr:uid="{00000000-0005-0000-0000-00008B040000}"/>
    <cellStyle name="_MARINA_CUAD-TEXTO_ 2" xfId="1149" xr:uid="{00000000-0005-0000-0000-00008C040000}"/>
    <cellStyle name="_MARINA_GRAFICOS ODM" xfId="1150" xr:uid="{00000000-0005-0000-0000-00008D040000}"/>
    <cellStyle name="_MARINA_GRAFICOS ODM 2" xfId="1151" xr:uid="{00000000-0005-0000-0000-00008E040000}"/>
    <cellStyle name="_MARINA_Libro2" xfId="1152" xr:uid="{00000000-0005-0000-0000-00008F040000}"/>
    <cellStyle name="_MARINA_Libro2 2" xfId="1153" xr:uid="{00000000-0005-0000-0000-000090040000}"/>
    <cellStyle name="_MARINA_solicita datos para el 2007-minedu remitio" xfId="1154" xr:uid="{00000000-0005-0000-0000-000091040000}"/>
    <cellStyle name="_MARINA_solicita datos para el 2007-minedu remitio 2" xfId="1155" xr:uid="{00000000-0005-0000-0000-000092040000}"/>
    <cellStyle name="_MINEM" xfId="1156" xr:uid="{00000000-0005-0000-0000-000093040000}"/>
    <cellStyle name="_MINEM 2" xfId="1157" xr:uid="{00000000-0005-0000-0000-000094040000}"/>
    <cellStyle name="_MINEM_cuadros adicionales de brechas2002 y 2008 (2)" xfId="1158" xr:uid="{00000000-0005-0000-0000-000095040000}"/>
    <cellStyle name="_MINEM_cuadros adicionales de brechas2002 y 2008 (2) 2" xfId="1159" xr:uid="{00000000-0005-0000-0000-000096040000}"/>
    <cellStyle name="_MINEM_CUAD-TEXTO_" xfId="1160" xr:uid="{00000000-0005-0000-0000-000097040000}"/>
    <cellStyle name="_MINEM_CUAD-TEXTO_ 2" xfId="1161" xr:uid="{00000000-0005-0000-0000-000098040000}"/>
    <cellStyle name="_MINEM_GRAFICOS ODM" xfId="1162" xr:uid="{00000000-0005-0000-0000-000099040000}"/>
    <cellStyle name="_MINEM_GRAFICOS ODM 2" xfId="1163" xr:uid="{00000000-0005-0000-0000-00009A040000}"/>
    <cellStyle name="_MINEM_Libro2" xfId="1164" xr:uid="{00000000-0005-0000-0000-00009B040000}"/>
    <cellStyle name="_MINEM_Libro2 2" xfId="1165" xr:uid="{00000000-0005-0000-0000-00009C040000}"/>
    <cellStyle name="_MINEM_solicita datos para el 2007-minedu remitio" xfId="1166" xr:uid="{00000000-0005-0000-0000-00009D040000}"/>
    <cellStyle name="_MINEM_solicita datos para el 2007-minedu remitio 2" xfId="1167" xr:uid="{00000000-0005-0000-0000-00009E040000}"/>
    <cellStyle name="_Para Anexo- CAP-6-SALUD-" xfId="1168" xr:uid="{00000000-0005-0000-0000-00009F040000}"/>
    <cellStyle name="_Para Anexo- CAP-6-SALUD- 2" xfId="1169" xr:uid="{00000000-0005-0000-0000-0000A0040000}"/>
    <cellStyle name="_para poket" xfId="1170" xr:uid="{00000000-0005-0000-0000-0000A1040000}"/>
    <cellStyle name="_para poket 2" xfId="1171" xr:uid="{00000000-0005-0000-0000-0000A2040000}"/>
    <cellStyle name="_para poket 2 2" xfId="1172" xr:uid="{00000000-0005-0000-0000-0000A3040000}"/>
    <cellStyle name="_para poket 3" xfId="2248" xr:uid="{00000000-0005-0000-0000-0000A4040000}"/>
    <cellStyle name="_para poket 3 2" xfId="3239" xr:uid="{00000000-0005-0000-0000-0000A5040000}"/>
    <cellStyle name="_pedir-biodiversidad" xfId="1173" xr:uid="{00000000-0005-0000-0000-0000A6040000}"/>
    <cellStyle name="_pedir-biodiversidad 2" xfId="1174" xr:uid="{00000000-0005-0000-0000-0000A7040000}"/>
    <cellStyle name="_pedir-biodiversidad_1-UIRN-UTSIGnov-2008" xfId="1175" xr:uid="{00000000-0005-0000-0000-0000A8040000}"/>
    <cellStyle name="_pedir-biodiversidad_1-UIRN-UTSIGnov-2008 2" xfId="1176" xr:uid="{00000000-0005-0000-0000-0000A9040000}"/>
    <cellStyle name="_pedir-biodiversidad_1-UIRN-UTSIGnov-2008_GRAFICOS ODM" xfId="1177" xr:uid="{00000000-0005-0000-0000-0000AA040000}"/>
    <cellStyle name="_pedir-biodiversidad_1-UIRN-UTSIGnov-2008_GRAFICOS ODM 2" xfId="1178" xr:uid="{00000000-0005-0000-0000-0000AB040000}"/>
    <cellStyle name="_pedir-biodiversidad_cuadros adicionales de brechas2002 y 2008 (2)" xfId="1179" xr:uid="{00000000-0005-0000-0000-0000AC040000}"/>
    <cellStyle name="_pedir-biodiversidad_cuadros adicionales de brechas2002 y 2008 (2) 2" xfId="1180" xr:uid="{00000000-0005-0000-0000-0000AD040000}"/>
    <cellStyle name="_pedir-biodiversidad_CUAD-TEXTO_" xfId="1181" xr:uid="{00000000-0005-0000-0000-0000AE040000}"/>
    <cellStyle name="_pedir-biodiversidad_CUAD-TEXTO_ 2" xfId="1182" xr:uid="{00000000-0005-0000-0000-0000AF040000}"/>
    <cellStyle name="_pedir-biodiversidad_GRAFICOS ODM" xfId="1183" xr:uid="{00000000-0005-0000-0000-0000B0040000}"/>
    <cellStyle name="_pedir-biodiversidad_GRAFICOS ODM 2" xfId="1184" xr:uid="{00000000-0005-0000-0000-0000B1040000}"/>
    <cellStyle name="_pedir-biodiversidad_Libro2" xfId="1185" xr:uid="{00000000-0005-0000-0000-0000B2040000}"/>
    <cellStyle name="_pedir-biodiversidad_Libro2 2" xfId="1186" xr:uid="{00000000-0005-0000-0000-0000B3040000}"/>
    <cellStyle name="_pedir-biodiversidad_solicita datos para el 2007-minedu remitio" xfId="1187" xr:uid="{00000000-0005-0000-0000-0000B4040000}"/>
    <cellStyle name="_pedir-biodiversidad_solicita datos para el 2007-minedu remitio 2" xfId="1188" xr:uid="{00000000-0005-0000-0000-0000B5040000}"/>
    <cellStyle name="_pedir-TERRITORIO-2008" xfId="1189" xr:uid="{00000000-0005-0000-0000-0000B6040000}"/>
    <cellStyle name="_pedir-TERRITORIO-2008 2" xfId="1190" xr:uid="{00000000-0005-0000-0000-0000B7040000}"/>
    <cellStyle name="_pedir-TERRITORIO-2008_cuadros adicionales de brechas2002 y 2008 (2)" xfId="1191" xr:uid="{00000000-0005-0000-0000-0000B8040000}"/>
    <cellStyle name="_pedir-TERRITORIO-2008_cuadros adicionales de brechas2002 y 2008 (2) 2" xfId="1192" xr:uid="{00000000-0005-0000-0000-0000B9040000}"/>
    <cellStyle name="_pedir-TERRITORIO-2008_CUAD-TEXTO_" xfId="1193" xr:uid="{00000000-0005-0000-0000-0000BA040000}"/>
    <cellStyle name="_pedir-TERRITORIO-2008_CUAD-TEXTO_ 2" xfId="1194" xr:uid="{00000000-0005-0000-0000-0000BB040000}"/>
    <cellStyle name="_pedir-TERRITORIO-2008_GRAFICOS ODM" xfId="1195" xr:uid="{00000000-0005-0000-0000-0000BC040000}"/>
    <cellStyle name="_pedir-TERRITORIO-2008_GRAFICOS ODM 2" xfId="1196" xr:uid="{00000000-0005-0000-0000-0000BD040000}"/>
    <cellStyle name="_pedir-TERRITORIO-2008_Libro2" xfId="1197" xr:uid="{00000000-0005-0000-0000-0000BE040000}"/>
    <cellStyle name="_pedir-TERRITORIO-2008_Libro2 2" xfId="1198" xr:uid="{00000000-0005-0000-0000-0000BF040000}"/>
    <cellStyle name="_pedir-TERRITORIO-2008_solicita datos para el 2007-minedu remitio" xfId="1199" xr:uid="{00000000-0005-0000-0000-0000C0040000}"/>
    <cellStyle name="_pedir-TERRITORIO-2008_solicita datos para el 2007-minedu remitio 2" xfId="1200" xr:uid="{00000000-0005-0000-0000-0000C1040000}"/>
    <cellStyle name="_PRONAMACHS" xfId="1201" xr:uid="{00000000-0005-0000-0000-0000C2040000}"/>
    <cellStyle name="_PRONAMACHS 2" xfId="1202" xr:uid="{00000000-0005-0000-0000-0000C3040000}"/>
    <cellStyle name="_PRONAMACHS_1-UIRN-UTSIGnov-2008" xfId="1203" xr:uid="{00000000-0005-0000-0000-0000C4040000}"/>
    <cellStyle name="_PRONAMACHS_1-UIRN-UTSIGnov-2008 2" xfId="1204" xr:uid="{00000000-0005-0000-0000-0000C5040000}"/>
    <cellStyle name="_PRONAMACHS_1-UIRN-UTSIGnov-2008_GRAFICOS ODM" xfId="1205" xr:uid="{00000000-0005-0000-0000-0000C6040000}"/>
    <cellStyle name="_PRONAMACHS_1-UIRN-UTSIGnov-2008_GRAFICOS ODM 2" xfId="1206" xr:uid="{00000000-0005-0000-0000-0000C7040000}"/>
    <cellStyle name="_PRONAMACHS_cuadros adicionales de brechas2002 y 2008 (2)" xfId="1207" xr:uid="{00000000-0005-0000-0000-0000C8040000}"/>
    <cellStyle name="_PRONAMACHS_cuadros adicionales de brechas2002 y 2008 (2) 2" xfId="1208" xr:uid="{00000000-0005-0000-0000-0000C9040000}"/>
    <cellStyle name="_PRONAMACHS_CUAD-TEXTO_" xfId="1209" xr:uid="{00000000-0005-0000-0000-0000CA040000}"/>
    <cellStyle name="_PRONAMACHS_CUAD-TEXTO_ 2" xfId="1210" xr:uid="{00000000-0005-0000-0000-0000CB040000}"/>
    <cellStyle name="_PRONAMACHS_GRAFICOS ODM" xfId="1211" xr:uid="{00000000-0005-0000-0000-0000CC040000}"/>
    <cellStyle name="_PRONAMACHS_GRAFICOS ODM 2" xfId="1212" xr:uid="{00000000-0005-0000-0000-0000CD040000}"/>
    <cellStyle name="_PRONAMACHS_Libro2" xfId="1213" xr:uid="{00000000-0005-0000-0000-0000CE040000}"/>
    <cellStyle name="_PRONAMACHS_Libro2 2" xfId="1214" xr:uid="{00000000-0005-0000-0000-0000CF040000}"/>
    <cellStyle name="_PRONAMACHS_solicita datos para el 2007-minedu remitio" xfId="1215" xr:uid="{00000000-0005-0000-0000-0000D0040000}"/>
    <cellStyle name="_PRONAMACHS_solicita datos para el 2007-minedu remitio 2" xfId="1216" xr:uid="{00000000-0005-0000-0000-0000D1040000}"/>
    <cellStyle name="_PRONAMACHS-2009" xfId="1217" xr:uid="{00000000-0005-0000-0000-0000D2040000}"/>
    <cellStyle name="_PRONAMACHS-2009 2" xfId="1218" xr:uid="{00000000-0005-0000-0000-0000D3040000}"/>
    <cellStyle name="_PRONAMACHS-2009_cuadros adicionales de brechas2002 y 2008 (2)" xfId="1219" xr:uid="{00000000-0005-0000-0000-0000D4040000}"/>
    <cellStyle name="_PRONAMACHS-2009_cuadros adicionales de brechas2002 y 2008 (2) 2" xfId="1220" xr:uid="{00000000-0005-0000-0000-0000D5040000}"/>
    <cellStyle name="_PRONAMACHS-2009_CUAD-TEXTO_" xfId="1221" xr:uid="{00000000-0005-0000-0000-0000D6040000}"/>
    <cellStyle name="_PRONAMACHS-2009_CUAD-TEXTO_ 2" xfId="1222" xr:uid="{00000000-0005-0000-0000-0000D7040000}"/>
    <cellStyle name="_PRONAMACHS-2009_GRAFICOS ODM" xfId="1223" xr:uid="{00000000-0005-0000-0000-0000D8040000}"/>
    <cellStyle name="_PRONAMACHS-2009_GRAFICOS ODM 2" xfId="1224" xr:uid="{00000000-0005-0000-0000-0000D9040000}"/>
    <cellStyle name="_PRONAMACHS-2009_Libro2" xfId="1225" xr:uid="{00000000-0005-0000-0000-0000DA040000}"/>
    <cellStyle name="_PRONAMACHS-2009_Libro2 2" xfId="1226" xr:uid="{00000000-0005-0000-0000-0000DB040000}"/>
    <cellStyle name="_PRONAMACHS-2009_solicita datos para el 2007-minedu remitio" xfId="1227" xr:uid="{00000000-0005-0000-0000-0000DC040000}"/>
    <cellStyle name="_PRONAMACHS-2009_solicita datos para el 2007-minedu remitio 2" xfId="1228" xr:uid="{00000000-0005-0000-0000-0000DD040000}"/>
    <cellStyle name="_pronamachs-Nelly" xfId="1229" xr:uid="{00000000-0005-0000-0000-0000DE040000}"/>
    <cellStyle name="_pronamachs-Nelly 2" xfId="1230" xr:uid="{00000000-0005-0000-0000-0000DF040000}"/>
    <cellStyle name="_pronamachs-Nelly_cuadros adicionales de brechas2002 y 2008 (2)" xfId="1231" xr:uid="{00000000-0005-0000-0000-0000E0040000}"/>
    <cellStyle name="_pronamachs-Nelly_cuadros adicionales de brechas2002 y 2008 (2) 2" xfId="1232" xr:uid="{00000000-0005-0000-0000-0000E1040000}"/>
    <cellStyle name="_pronamachs-Nelly_CUAD-TEXTO_" xfId="1233" xr:uid="{00000000-0005-0000-0000-0000E2040000}"/>
    <cellStyle name="_pronamachs-Nelly_CUAD-TEXTO_ 2" xfId="1234" xr:uid="{00000000-0005-0000-0000-0000E3040000}"/>
    <cellStyle name="_pronamachs-Nelly_GRAFICOS ODM" xfId="1235" xr:uid="{00000000-0005-0000-0000-0000E4040000}"/>
    <cellStyle name="_pronamachs-Nelly_GRAFICOS ODM 2" xfId="1236" xr:uid="{00000000-0005-0000-0000-0000E5040000}"/>
    <cellStyle name="_pronamachs-Nelly_Libro2" xfId="1237" xr:uid="{00000000-0005-0000-0000-0000E6040000}"/>
    <cellStyle name="_pronamachs-Nelly_Libro2 2" xfId="1238" xr:uid="{00000000-0005-0000-0000-0000E7040000}"/>
    <cellStyle name="_pronamachs-Nelly_solicita datos para el 2007-minedu remitio" xfId="1239" xr:uid="{00000000-0005-0000-0000-0000E8040000}"/>
    <cellStyle name="_pronamachs-Nelly_solicita datos para el 2007-minedu remitio 2" xfId="1240" xr:uid="{00000000-0005-0000-0000-0000E9040000}"/>
    <cellStyle name="_-s-eliminar" xfId="1241" xr:uid="{00000000-0005-0000-0000-0000EA040000}"/>
    <cellStyle name="_-s-eliminar 2" xfId="1242" xr:uid="{00000000-0005-0000-0000-0000EB040000}"/>
    <cellStyle name="_-s-eliminar_cuadros adicionales de brechas2002 y 2008 (2)" xfId="1243" xr:uid="{00000000-0005-0000-0000-0000EC040000}"/>
    <cellStyle name="_-s-eliminar_cuadros adicionales de brechas2002 y 2008 (2) 2" xfId="1244" xr:uid="{00000000-0005-0000-0000-0000ED040000}"/>
    <cellStyle name="_-s-eliminar_CUAD-TEXTO_" xfId="1245" xr:uid="{00000000-0005-0000-0000-0000EE040000}"/>
    <cellStyle name="_-s-eliminar_CUAD-TEXTO_ 2" xfId="1246" xr:uid="{00000000-0005-0000-0000-0000EF040000}"/>
    <cellStyle name="_-s-eliminar_GRAFICOS ODM" xfId="1247" xr:uid="{00000000-0005-0000-0000-0000F0040000}"/>
    <cellStyle name="_-s-eliminar_GRAFICOS ODM 2" xfId="1248" xr:uid="{00000000-0005-0000-0000-0000F1040000}"/>
    <cellStyle name="_-s-eliminar_Libro2" xfId="1249" xr:uid="{00000000-0005-0000-0000-0000F2040000}"/>
    <cellStyle name="_-s-eliminar_Libro2 2" xfId="1250" xr:uid="{00000000-0005-0000-0000-0000F3040000}"/>
    <cellStyle name="_-s-eliminar_solicita datos para el 2007-minedu remitio" xfId="1251" xr:uid="{00000000-0005-0000-0000-0000F4040000}"/>
    <cellStyle name="_-s-eliminar_solicita datos para el 2007-minedu remitio 2" xfId="1252" xr:uid="{00000000-0005-0000-0000-0000F5040000}"/>
    <cellStyle name="_SISMOS-UNIDOS" xfId="1253" xr:uid="{00000000-0005-0000-0000-0000F6040000}"/>
    <cellStyle name="_SISMOS-UNIDOS 2" xfId="1254" xr:uid="{00000000-0005-0000-0000-0000F7040000}"/>
    <cellStyle name="_SISMOS-UNIDOS_cuadros adicionales de brechas2002 y 2008 (2)" xfId="1255" xr:uid="{00000000-0005-0000-0000-0000F8040000}"/>
    <cellStyle name="_SISMOS-UNIDOS_cuadros adicionales de brechas2002 y 2008 (2) 2" xfId="1256" xr:uid="{00000000-0005-0000-0000-0000F9040000}"/>
    <cellStyle name="_SISMOS-UNIDOS_CUAD-TEXTO_" xfId="1257" xr:uid="{00000000-0005-0000-0000-0000FA040000}"/>
    <cellStyle name="_SISMOS-UNIDOS_CUAD-TEXTO_ 2" xfId="1258" xr:uid="{00000000-0005-0000-0000-0000FB040000}"/>
    <cellStyle name="_SISMOS-UNIDOS_GRAFICOS ODM" xfId="1259" xr:uid="{00000000-0005-0000-0000-0000FC040000}"/>
    <cellStyle name="_SISMOS-UNIDOS_GRAFICOS ODM 2" xfId="1260" xr:uid="{00000000-0005-0000-0000-0000FD040000}"/>
    <cellStyle name="_SISMOS-UNIDOS_Libro2" xfId="1261" xr:uid="{00000000-0005-0000-0000-0000FE040000}"/>
    <cellStyle name="_SISMOS-UNIDOS_Libro2 2" xfId="1262" xr:uid="{00000000-0005-0000-0000-0000FF040000}"/>
    <cellStyle name="_SISMOS-UNIDOS_solicita datos para el 2007-minedu remitio" xfId="1263" xr:uid="{00000000-0005-0000-0000-000000050000}"/>
    <cellStyle name="_SISMOS-UNIDOS_solicita datos para el 2007-minedu remitio 2" xfId="1264" xr:uid="{00000000-0005-0000-0000-000001050000}"/>
    <cellStyle name="_superficial-huacho" xfId="1265" xr:uid="{00000000-0005-0000-0000-000002050000}"/>
    <cellStyle name="_superficial-huacho 2" xfId="1266" xr:uid="{00000000-0005-0000-0000-000003050000}"/>
    <cellStyle name="_superficial-huacho_1-UIRN-UTSIGnov-2008" xfId="1267" xr:uid="{00000000-0005-0000-0000-000004050000}"/>
    <cellStyle name="_superficial-huacho_1-UIRN-UTSIGnov-2008 2" xfId="1268" xr:uid="{00000000-0005-0000-0000-000005050000}"/>
    <cellStyle name="_superficial-huacho_1-UIRN-UTSIGnov-2008_GRAFICOS ODM" xfId="1269" xr:uid="{00000000-0005-0000-0000-000006050000}"/>
    <cellStyle name="_superficial-huacho_1-UIRN-UTSIGnov-2008_GRAFICOS ODM 2" xfId="1270" xr:uid="{00000000-0005-0000-0000-000007050000}"/>
    <cellStyle name="_superficial-huacho_cuadros adicionales de brechas2002 y 2008 (2)" xfId="1271" xr:uid="{00000000-0005-0000-0000-000008050000}"/>
    <cellStyle name="_superficial-huacho_cuadros adicionales de brechas2002 y 2008 (2) 2" xfId="1272" xr:uid="{00000000-0005-0000-0000-000009050000}"/>
    <cellStyle name="_superficial-huacho_CUAD-TEXTO_" xfId="1273" xr:uid="{00000000-0005-0000-0000-00000A050000}"/>
    <cellStyle name="_superficial-huacho_CUAD-TEXTO_ 2" xfId="1274" xr:uid="{00000000-0005-0000-0000-00000B050000}"/>
    <cellStyle name="_superficial-huacho_GRAFICOS ODM" xfId="1275" xr:uid="{00000000-0005-0000-0000-00000C050000}"/>
    <cellStyle name="_superficial-huacho_GRAFICOS ODM 2" xfId="1276" xr:uid="{00000000-0005-0000-0000-00000D050000}"/>
    <cellStyle name="_superficial-huacho_Libro2" xfId="1277" xr:uid="{00000000-0005-0000-0000-00000E050000}"/>
    <cellStyle name="_superficial-huacho_Libro2 2" xfId="1278" xr:uid="{00000000-0005-0000-0000-00000F050000}"/>
    <cellStyle name="_superficial-huacho_solicita datos para el 2007-minedu remitio" xfId="1279" xr:uid="{00000000-0005-0000-0000-000010050000}"/>
    <cellStyle name="_superficial-huacho_solicita datos para el 2007-minedu remitio 2" xfId="1280" xr:uid="{00000000-0005-0000-0000-000011050000}"/>
    <cellStyle name="_trabajo-1" xfId="1281" xr:uid="{00000000-0005-0000-0000-000012050000}"/>
    <cellStyle name="_trabajo-1 2" xfId="1282" xr:uid="{00000000-0005-0000-0000-000013050000}"/>
    <cellStyle name="_trabajo-1_cuadros adicionales de brechas2002 y 2008 (2)" xfId="1283" xr:uid="{00000000-0005-0000-0000-000014050000}"/>
    <cellStyle name="_trabajo-1_cuadros adicionales de brechas2002 y 2008 (2) 2" xfId="1284" xr:uid="{00000000-0005-0000-0000-000015050000}"/>
    <cellStyle name="_trabajo-1_CUAD-TEXTO_" xfId="1285" xr:uid="{00000000-0005-0000-0000-000016050000}"/>
    <cellStyle name="_trabajo-1_CUAD-TEXTO_ 2" xfId="1286" xr:uid="{00000000-0005-0000-0000-000017050000}"/>
    <cellStyle name="_trabajo-1_GRAFICOS ODM" xfId="1287" xr:uid="{00000000-0005-0000-0000-000018050000}"/>
    <cellStyle name="_trabajo-1_GRAFICOS ODM 2" xfId="1288" xr:uid="{00000000-0005-0000-0000-000019050000}"/>
    <cellStyle name="_trabajo-1_Libro2" xfId="1289" xr:uid="{00000000-0005-0000-0000-00001A050000}"/>
    <cellStyle name="_trabajo-1_Libro2 2" xfId="1290" xr:uid="{00000000-0005-0000-0000-00001B050000}"/>
    <cellStyle name="_trabajo-1_solicita datos para el 2007-minedu remitio" xfId="1291" xr:uid="{00000000-0005-0000-0000-00001C050000}"/>
    <cellStyle name="_trabajo-1_solicita datos para el 2007-minedu remitio 2" xfId="1292" xr:uid="{00000000-0005-0000-0000-00001D050000}"/>
    <cellStyle name="_ULTIMO - Compen Esta 2009 CAP_10_PART_CIUDA" xfId="1293" xr:uid="{00000000-0005-0000-0000-00001E050000}"/>
    <cellStyle name="_ULTIMO - Compen Esta 2009 CAP_10_PART_CIUDA 2" xfId="1294" xr:uid="{00000000-0005-0000-0000-00001F050000}"/>
    <cellStyle name="_ULTIMO - Compen Esta 2009 CAP_10_PART_CIUDA 2 2" xfId="1295" xr:uid="{00000000-0005-0000-0000-000020050000}"/>
    <cellStyle name="_ULTIMO - Compen Esta 2009 CAP_10_PART_CIUDA 3" xfId="2249" xr:uid="{00000000-0005-0000-0000-000021050000}"/>
    <cellStyle name="_ULTIMO - Compen Esta 2009 CAP_10_PART_CIUDA 3 2" xfId="3240" xr:uid="{00000000-0005-0000-0000-000022050000}"/>
    <cellStyle name="20% - Accent1" xfId="1296" xr:uid="{00000000-0005-0000-0000-000023050000}"/>
    <cellStyle name="20% - Accent1 2" xfId="1297" xr:uid="{00000000-0005-0000-0000-000024050000}"/>
    <cellStyle name="20% - Accent2" xfId="1298" xr:uid="{00000000-0005-0000-0000-000025050000}"/>
    <cellStyle name="20% - Accent2 2" xfId="1299" xr:uid="{00000000-0005-0000-0000-000026050000}"/>
    <cellStyle name="20% - Accent3" xfId="1300" xr:uid="{00000000-0005-0000-0000-000027050000}"/>
    <cellStyle name="20% - Accent3 2" xfId="1301" xr:uid="{00000000-0005-0000-0000-000028050000}"/>
    <cellStyle name="20% - Accent4" xfId="1302" xr:uid="{00000000-0005-0000-0000-000029050000}"/>
    <cellStyle name="20% - Accent4 2" xfId="1303" xr:uid="{00000000-0005-0000-0000-00002A050000}"/>
    <cellStyle name="20% - Accent5" xfId="1304" xr:uid="{00000000-0005-0000-0000-00002B050000}"/>
    <cellStyle name="20% - Accent5 2" xfId="1305" xr:uid="{00000000-0005-0000-0000-00002C050000}"/>
    <cellStyle name="20% - Accent6" xfId="1306" xr:uid="{00000000-0005-0000-0000-00002D050000}"/>
    <cellStyle name="20% - Accent6 2" xfId="1307" xr:uid="{00000000-0005-0000-0000-00002E050000}"/>
    <cellStyle name="20% - Énfasis1 2" xfId="1308" xr:uid="{00000000-0005-0000-0000-00002F050000}"/>
    <cellStyle name="20% - Énfasis1 3" xfId="1309" xr:uid="{00000000-0005-0000-0000-000030050000}"/>
    <cellStyle name="20% - Énfasis2 2" xfId="1310" xr:uid="{00000000-0005-0000-0000-000031050000}"/>
    <cellStyle name="20% - Énfasis2 3" xfId="1311" xr:uid="{00000000-0005-0000-0000-000032050000}"/>
    <cellStyle name="20% - Énfasis3 2" xfId="1312" xr:uid="{00000000-0005-0000-0000-000033050000}"/>
    <cellStyle name="20% - Énfasis3 3" xfId="1313" xr:uid="{00000000-0005-0000-0000-000034050000}"/>
    <cellStyle name="20% - Énfasis4 2" xfId="1314" xr:uid="{00000000-0005-0000-0000-000035050000}"/>
    <cellStyle name="20% - Énfasis4 3" xfId="1315" xr:uid="{00000000-0005-0000-0000-000036050000}"/>
    <cellStyle name="20% - Énfasis5 2" xfId="1316" xr:uid="{00000000-0005-0000-0000-000037050000}"/>
    <cellStyle name="20% - Énfasis5 3" xfId="1317" xr:uid="{00000000-0005-0000-0000-000038050000}"/>
    <cellStyle name="20% - Énfasis6 2" xfId="1318" xr:uid="{00000000-0005-0000-0000-000039050000}"/>
    <cellStyle name="20% - Énfasis6 3" xfId="1319" xr:uid="{00000000-0005-0000-0000-00003A050000}"/>
    <cellStyle name="40% - Accent1" xfId="1320" xr:uid="{00000000-0005-0000-0000-00003B050000}"/>
    <cellStyle name="40% - Accent1 2" xfId="1321" xr:uid="{00000000-0005-0000-0000-00003C050000}"/>
    <cellStyle name="40% - Accent2" xfId="1322" xr:uid="{00000000-0005-0000-0000-00003D050000}"/>
    <cellStyle name="40% - Accent2 2" xfId="1323" xr:uid="{00000000-0005-0000-0000-00003E050000}"/>
    <cellStyle name="40% - Accent3" xfId="1324" xr:uid="{00000000-0005-0000-0000-00003F050000}"/>
    <cellStyle name="40% - Accent3 2" xfId="1325" xr:uid="{00000000-0005-0000-0000-000040050000}"/>
    <cellStyle name="40% - Accent4" xfId="1326" xr:uid="{00000000-0005-0000-0000-000041050000}"/>
    <cellStyle name="40% - Accent4 2" xfId="1327" xr:uid="{00000000-0005-0000-0000-000042050000}"/>
    <cellStyle name="40% - Accent5" xfId="1328" xr:uid="{00000000-0005-0000-0000-000043050000}"/>
    <cellStyle name="40% - Accent5 2" xfId="1329" xr:uid="{00000000-0005-0000-0000-000044050000}"/>
    <cellStyle name="40% - Accent6" xfId="1330" xr:uid="{00000000-0005-0000-0000-000045050000}"/>
    <cellStyle name="40% - Accent6 2" xfId="1331" xr:uid="{00000000-0005-0000-0000-000046050000}"/>
    <cellStyle name="40% - Énfasis1 2" xfId="1332" xr:uid="{00000000-0005-0000-0000-000047050000}"/>
    <cellStyle name="40% - Énfasis1 3" xfId="1333" xr:uid="{00000000-0005-0000-0000-000048050000}"/>
    <cellStyle name="40% - Énfasis2 2" xfId="1334" xr:uid="{00000000-0005-0000-0000-000049050000}"/>
    <cellStyle name="40% - Énfasis2 3" xfId="1335" xr:uid="{00000000-0005-0000-0000-00004A050000}"/>
    <cellStyle name="40% - Énfasis3 2" xfId="1336" xr:uid="{00000000-0005-0000-0000-00004B050000}"/>
    <cellStyle name="40% - Énfasis3 3" xfId="1337" xr:uid="{00000000-0005-0000-0000-00004C050000}"/>
    <cellStyle name="40% - Énfasis4 2" xfId="1338" xr:uid="{00000000-0005-0000-0000-00004D050000}"/>
    <cellStyle name="40% - Énfasis4 3" xfId="1339" xr:uid="{00000000-0005-0000-0000-00004E050000}"/>
    <cellStyle name="40% - Énfasis5 2" xfId="1340" xr:uid="{00000000-0005-0000-0000-00004F050000}"/>
    <cellStyle name="40% - Énfasis5 3" xfId="1341" xr:uid="{00000000-0005-0000-0000-000050050000}"/>
    <cellStyle name="40% - Énfasis6 2" xfId="1342" xr:uid="{00000000-0005-0000-0000-000051050000}"/>
    <cellStyle name="40% - Énfasis6 3" xfId="1343" xr:uid="{00000000-0005-0000-0000-000052050000}"/>
    <cellStyle name="60% - Accent1" xfId="1344" xr:uid="{00000000-0005-0000-0000-000053050000}"/>
    <cellStyle name="60% - Accent2" xfId="1345" xr:uid="{00000000-0005-0000-0000-000054050000}"/>
    <cellStyle name="60% - Accent3" xfId="1346" xr:uid="{00000000-0005-0000-0000-000055050000}"/>
    <cellStyle name="60% - Accent4" xfId="1347" xr:uid="{00000000-0005-0000-0000-000056050000}"/>
    <cellStyle name="60% - Accent5" xfId="1348" xr:uid="{00000000-0005-0000-0000-000057050000}"/>
    <cellStyle name="60% - Accent6" xfId="1349" xr:uid="{00000000-0005-0000-0000-000058050000}"/>
    <cellStyle name="60% - Énfasis1 2" xfId="1350" xr:uid="{00000000-0005-0000-0000-000059050000}"/>
    <cellStyle name="60% - Énfasis1 3" xfId="1351" xr:uid="{00000000-0005-0000-0000-00005A050000}"/>
    <cellStyle name="60% - Énfasis2 2" xfId="1352" xr:uid="{00000000-0005-0000-0000-00005B050000}"/>
    <cellStyle name="60% - Énfasis2 3" xfId="1353" xr:uid="{00000000-0005-0000-0000-00005C050000}"/>
    <cellStyle name="60% - Énfasis3 2" xfId="1354" xr:uid="{00000000-0005-0000-0000-00005D050000}"/>
    <cellStyle name="60% - Énfasis3 3" xfId="1355" xr:uid="{00000000-0005-0000-0000-00005E050000}"/>
    <cellStyle name="60% - Énfasis4 2" xfId="1356" xr:uid="{00000000-0005-0000-0000-00005F050000}"/>
    <cellStyle name="60% - Énfasis4 3" xfId="1357" xr:uid="{00000000-0005-0000-0000-000060050000}"/>
    <cellStyle name="60% - Énfasis5 2" xfId="1358" xr:uid="{00000000-0005-0000-0000-000061050000}"/>
    <cellStyle name="60% - Énfasis5 3" xfId="1359" xr:uid="{00000000-0005-0000-0000-000062050000}"/>
    <cellStyle name="60% - Énfasis6 2" xfId="1360" xr:uid="{00000000-0005-0000-0000-000063050000}"/>
    <cellStyle name="60% - Énfasis6 3" xfId="1361" xr:uid="{00000000-0005-0000-0000-000064050000}"/>
    <cellStyle name="Accent1" xfId="1362" xr:uid="{00000000-0005-0000-0000-000065050000}"/>
    <cellStyle name="Accent2" xfId="1363" xr:uid="{00000000-0005-0000-0000-000066050000}"/>
    <cellStyle name="Accent3" xfId="1364" xr:uid="{00000000-0005-0000-0000-000067050000}"/>
    <cellStyle name="Accent4" xfId="1365" xr:uid="{00000000-0005-0000-0000-000068050000}"/>
    <cellStyle name="Accent5" xfId="1366" xr:uid="{00000000-0005-0000-0000-000069050000}"/>
    <cellStyle name="Accent6" xfId="1367" xr:uid="{00000000-0005-0000-0000-00006A050000}"/>
    <cellStyle name="Bad" xfId="1368" xr:uid="{00000000-0005-0000-0000-00006B050000}"/>
    <cellStyle name="Buena 2" xfId="1369" xr:uid="{00000000-0005-0000-0000-00006C050000}"/>
    <cellStyle name="Buena 3" xfId="1370" xr:uid="{00000000-0005-0000-0000-00006D050000}"/>
    <cellStyle name="Calculation" xfId="1371" xr:uid="{00000000-0005-0000-0000-00006E050000}"/>
    <cellStyle name="Cálculo 2" xfId="1372" xr:uid="{00000000-0005-0000-0000-00006F050000}"/>
    <cellStyle name="Cálculo 3" xfId="1373" xr:uid="{00000000-0005-0000-0000-000070050000}"/>
    <cellStyle name="Cancel" xfId="1374" xr:uid="{00000000-0005-0000-0000-000071050000}"/>
    <cellStyle name="Celda de comprobación 2" xfId="1375" xr:uid="{00000000-0005-0000-0000-000072050000}"/>
    <cellStyle name="Celda de comprobación 3" xfId="1376" xr:uid="{00000000-0005-0000-0000-000073050000}"/>
    <cellStyle name="Celda vinculada 2" xfId="1377" xr:uid="{00000000-0005-0000-0000-000074050000}"/>
    <cellStyle name="Celda vinculada 3" xfId="1378" xr:uid="{00000000-0005-0000-0000-000075050000}"/>
    <cellStyle name="Check Cell" xfId="1379" xr:uid="{00000000-0005-0000-0000-000076050000}"/>
    <cellStyle name="Comma" xfId="1380" xr:uid="{00000000-0005-0000-0000-000077050000}"/>
    <cellStyle name="Comma 2" xfId="1381" xr:uid="{00000000-0005-0000-0000-000078050000}"/>
    <cellStyle name="Comma 2 2" xfId="1382" xr:uid="{00000000-0005-0000-0000-000079050000}"/>
    <cellStyle name="CUADRO - Style1" xfId="1383" xr:uid="{00000000-0005-0000-0000-00007A050000}"/>
    <cellStyle name="CUERPO - Style2" xfId="1384" xr:uid="{00000000-0005-0000-0000-00007B050000}"/>
    <cellStyle name="Currency" xfId="1385" xr:uid="{00000000-0005-0000-0000-00007C050000}"/>
    <cellStyle name="Currency 2" xfId="1386" xr:uid="{00000000-0005-0000-0000-00007D050000}"/>
    <cellStyle name="Currency 2 2" xfId="1387" xr:uid="{00000000-0005-0000-0000-00007E050000}"/>
    <cellStyle name="Date" xfId="1388" xr:uid="{00000000-0005-0000-0000-00007F050000}"/>
    <cellStyle name="Date 2" xfId="1389" xr:uid="{00000000-0005-0000-0000-000080050000}"/>
    <cellStyle name="Date 2 2" xfId="1390" xr:uid="{00000000-0005-0000-0000-000081050000}"/>
    <cellStyle name="Diseño" xfId="1391" xr:uid="{00000000-0005-0000-0000-000082050000}"/>
    <cellStyle name="Diseño 2" xfId="1392" xr:uid="{00000000-0005-0000-0000-000083050000}"/>
    <cellStyle name="Encabezado 4 2" xfId="1393" xr:uid="{00000000-0005-0000-0000-000084050000}"/>
    <cellStyle name="Encabezado 4 3" xfId="1394" xr:uid="{00000000-0005-0000-0000-000085050000}"/>
    <cellStyle name="Énfasis1 2" xfId="1395" xr:uid="{00000000-0005-0000-0000-000086050000}"/>
    <cellStyle name="Énfasis1 3" xfId="1396" xr:uid="{00000000-0005-0000-0000-000087050000}"/>
    <cellStyle name="Énfasis2 2" xfId="1397" xr:uid="{00000000-0005-0000-0000-000088050000}"/>
    <cellStyle name="Énfasis2 3" xfId="1398" xr:uid="{00000000-0005-0000-0000-000089050000}"/>
    <cellStyle name="Énfasis3 2" xfId="1399" xr:uid="{00000000-0005-0000-0000-00008A050000}"/>
    <cellStyle name="Énfasis3 3" xfId="1400" xr:uid="{00000000-0005-0000-0000-00008B050000}"/>
    <cellStyle name="Énfasis4 2" xfId="1401" xr:uid="{00000000-0005-0000-0000-00008C050000}"/>
    <cellStyle name="Énfasis4 3" xfId="1402" xr:uid="{00000000-0005-0000-0000-00008D050000}"/>
    <cellStyle name="Énfasis5 2" xfId="1403" xr:uid="{00000000-0005-0000-0000-00008E050000}"/>
    <cellStyle name="Énfasis5 3" xfId="1404" xr:uid="{00000000-0005-0000-0000-00008F050000}"/>
    <cellStyle name="Énfasis6 2" xfId="1405" xr:uid="{00000000-0005-0000-0000-000090050000}"/>
    <cellStyle name="Énfasis6 3" xfId="1406" xr:uid="{00000000-0005-0000-0000-000091050000}"/>
    <cellStyle name="Entrada 2" xfId="1407" xr:uid="{00000000-0005-0000-0000-000092050000}"/>
    <cellStyle name="Entrada 3" xfId="1408" xr:uid="{00000000-0005-0000-0000-000093050000}"/>
    <cellStyle name="Estilo 1" xfId="1409" xr:uid="{00000000-0005-0000-0000-000094050000}"/>
    <cellStyle name="Estilo 1 2" xfId="1410" xr:uid="{00000000-0005-0000-0000-000095050000}"/>
    <cellStyle name="Estilo 1 2 2" xfId="1411" xr:uid="{00000000-0005-0000-0000-000096050000}"/>
    <cellStyle name="Estilo 1 2 3" xfId="1412" xr:uid="{00000000-0005-0000-0000-000097050000}"/>
    <cellStyle name="Estilo 1 3" xfId="1413" xr:uid="{00000000-0005-0000-0000-000098050000}"/>
    <cellStyle name="Estilo 1 4" xfId="2259" xr:uid="{00000000-0005-0000-0000-000099050000}"/>
    <cellStyle name="Estilo 1 4 2" xfId="3250" xr:uid="{00000000-0005-0000-0000-00009A050000}"/>
    <cellStyle name="Euro" xfId="1414" xr:uid="{00000000-0005-0000-0000-00009B050000}"/>
    <cellStyle name="Euro 2" xfId="1415" xr:uid="{00000000-0005-0000-0000-00009C050000}"/>
    <cellStyle name="Euro 2 2" xfId="1416" xr:uid="{00000000-0005-0000-0000-00009D050000}"/>
    <cellStyle name="Euro 2 2 2" xfId="1417" xr:uid="{00000000-0005-0000-0000-00009E050000}"/>
    <cellStyle name="Euro 2 3" xfId="1418" xr:uid="{00000000-0005-0000-0000-00009F050000}"/>
    <cellStyle name="Euro 2 4" xfId="1419" xr:uid="{00000000-0005-0000-0000-0000A0050000}"/>
    <cellStyle name="Euro 3" xfId="1420" xr:uid="{00000000-0005-0000-0000-0000A1050000}"/>
    <cellStyle name="Euro 4" xfId="1421" xr:uid="{00000000-0005-0000-0000-0000A2050000}"/>
    <cellStyle name="Euro 5" xfId="2260" xr:uid="{00000000-0005-0000-0000-0000A3050000}"/>
    <cellStyle name="Euro 5 2" xfId="3251" xr:uid="{00000000-0005-0000-0000-0000A4050000}"/>
    <cellStyle name="Explanatory Text" xfId="1422" xr:uid="{00000000-0005-0000-0000-0000A5050000}"/>
    <cellStyle name="Fecha" xfId="1423" xr:uid="{00000000-0005-0000-0000-0000A6050000}"/>
    <cellStyle name="Fecha 2" xfId="1424" xr:uid="{00000000-0005-0000-0000-0000A7050000}"/>
    <cellStyle name="Fecha 2 2" xfId="1425" xr:uid="{00000000-0005-0000-0000-0000A8050000}"/>
    <cellStyle name="Fechas" xfId="1426" xr:uid="{00000000-0005-0000-0000-0000A9050000}"/>
    <cellStyle name="Fechas 2" xfId="1427" xr:uid="{00000000-0005-0000-0000-0000AA050000}"/>
    <cellStyle name="Fechas 3" xfId="1428" xr:uid="{00000000-0005-0000-0000-0000AB050000}"/>
    <cellStyle name="Fechas 4" xfId="1429" xr:uid="{00000000-0005-0000-0000-0000AC050000}"/>
    <cellStyle name="Fijo" xfId="1430" xr:uid="{00000000-0005-0000-0000-0000AD050000}"/>
    <cellStyle name="Fijo 2" xfId="1431" xr:uid="{00000000-0005-0000-0000-0000AE050000}"/>
    <cellStyle name="Fijo 2 2" xfId="1432" xr:uid="{00000000-0005-0000-0000-0000AF050000}"/>
    <cellStyle name="Fixed" xfId="1433" xr:uid="{00000000-0005-0000-0000-0000B0050000}"/>
    <cellStyle name="Fixed 2" xfId="1434" xr:uid="{00000000-0005-0000-0000-0000B1050000}"/>
    <cellStyle name="Fixed 2 2" xfId="1435" xr:uid="{00000000-0005-0000-0000-0000B2050000}"/>
    <cellStyle name="Fixed 3" xfId="1436" xr:uid="{00000000-0005-0000-0000-0000B3050000}"/>
    <cellStyle name="Good" xfId="1437" xr:uid="{00000000-0005-0000-0000-0000B4050000}"/>
    <cellStyle name="Headin - Estilo3" xfId="1438" xr:uid="{00000000-0005-0000-0000-0000B5050000}"/>
    <cellStyle name="Heading 1" xfId="1439" xr:uid="{00000000-0005-0000-0000-0000B6050000}"/>
    <cellStyle name="Heading 2" xfId="1440" xr:uid="{00000000-0005-0000-0000-0000B7050000}"/>
    <cellStyle name="Heading 3" xfId="1441" xr:uid="{00000000-0005-0000-0000-0000B8050000}"/>
    <cellStyle name="Heading 4" xfId="1442" xr:uid="{00000000-0005-0000-0000-0000B9050000}"/>
    <cellStyle name="Heading1" xfId="1443" xr:uid="{00000000-0005-0000-0000-0000BA050000}"/>
    <cellStyle name="Heading1 2" xfId="1444" xr:uid="{00000000-0005-0000-0000-0000BB050000}"/>
    <cellStyle name="Heading1 2 2" xfId="1445" xr:uid="{00000000-0005-0000-0000-0000BC050000}"/>
    <cellStyle name="Heading2" xfId="1446" xr:uid="{00000000-0005-0000-0000-0000BD050000}"/>
    <cellStyle name="Heading2 2" xfId="1447" xr:uid="{00000000-0005-0000-0000-0000BE050000}"/>
    <cellStyle name="Heading2 2 2" xfId="1448" xr:uid="{00000000-0005-0000-0000-0000BF050000}"/>
    <cellStyle name="Incorrecto 2" xfId="1449" xr:uid="{00000000-0005-0000-0000-0000C0050000}"/>
    <cellStyle name="Incorrecto 3" xfId="1450" xr:uid="{00000000-0005-0000-0000-0000C1050000}"/>
    <cellStyle name="Input" xfId="1451" xr:uid="{00000000-0005-0000-0000-0000C2050000}"/>
    <cellStyle name="Linked Cell" xfId="1452" xr:uid="{00000000-0005-0000-0000-0000C3050000}"/>
    <cellStyle name="Millares" xfId="3897" builtinId="3"/>
    <cellStyle name="Millares 2" xfId="1453" xr:uid="{00000000-0005-0000-0000-0000C4050000}"/>
    <cellStyle name="Millares 2 2" xfId="1454" xr:uid="{00000000-0005-0000-0000-0000C5050000}"/>
    <cellStyle name="Millares 3" xfId="1455" xr:uid="{00000000-0005-0000-0000-0000C6050000}"/>
    <cellStyle name="Millares 4" xfId="1456" xr:uid="{00000000-0005-0000-0000-0000C7050000}"/>
    <cellStyle name="Millares Sangría" xfId="1457" xr:uid="{00000000-0005-0000-0000-0000C8050000}"/>
    <cellStyle name="Millares Sangría 1" xfId="1458" xr:uid="{00000000-0005-0000-0000-0000C9050000}"/>
    <cellStyle name="Moneda 2" xfId="1459" xr:uid="{00000000-0005-0000-0000-0000CA050000}"/>
    <cellStyle name="Moneda 2 2" xfId="1460" xr:uid="{00000000-0005-0000-0000-0000CB050000}"/>
    <cellStyle name="Neutral 2" xfId="1461" xr:uid="{00000000-0005-0000-0000-0000CC050000}"/>
    <cellStyle name="Neutral 3" xfId="1462" xr:uid="{00000000-0005-0000-0000-0000CD050000}"/>
    <cellStyle name="Normal" xfId="0" builtinId="0"/>
    <cellStyle name="Normal 10" xfId="1463" xr:uid="{00000000-0005-0000-0000-0000CF050000}"/>
    <cellStyle name="Normal 10 10" xfId="1464" xr:uid="{00000000-0005-0000-0000-0000D0050000}"/>
    <cellStyle name="Normal 10 11" xfId="1465" xr:uid="{00000000-0005-0000-0000-0000D1050000}"/>
    <cellStyle name="Normal 10 12" xfId="1466" xr:uid="{00000000-0005-0000-0000-0000D2050000}"/>
    <cellStyle name="Normal 10 13" xfId="1467" xr:uid="{00000000-0005-0000-0000-0000D3050000}"/>
    <cellStyle name="Normal 10 14" xfId="1468" xr:uid="{00000000-0005-0000-0000-0000D4050000}"/>
    <cellStyle name="Normal 10 15" xfId="1469" xr:uid="{00000000-0005-0000-0000-0000D5050000}"/>
    <cellStyle name="Normal 10 16" xfId="1470" xr:uid="{00000000-0005-0000-0000-0000D6050000}"/>
    <cellStyle name="Normal 10 2" xfId="1471" xr:uid="{00000000-0005-0000-0000-0000D7050000}"/>
    <cellStyle name="Normal 10 3" xfId="1472" xr:uid="{00000000-0005-0000-0000-0000D8050000}"/>
    <cellStyle name="Normal 10 4" xfId="1473" xr:uid="{00000000-0005-0000-0000-0000D9050000}"/>
    <cellStyle name="Normal 10 5" xfId="1474" xr:uid="{00000000-0005-0000-0000-0000DA050000}"/>
    <cellStyle name="Normal 10 6" xfId="1475" xr:uid="{00000000-0005-0000-0000-0000DB050000}"/>
    <cellStyle name="Normal 10 7" xfId="1476" xr:uid="{00000000-0005-0000-0000-0000DC050000}"/>
    <cellStyle name="Normal 10 8" xfId="1477" xr:uid="{00000000-0005-0000-0000-0000DD050000}"/>
    <cellStyle name="Normal 10 9" xfId="1478" xr:uid="{00000000-0005-0000-0000-0000DE050000}"/>
    <cellStyle name="Normal 10_RESUMEN ESTADISTICO-1_2009" xfId="1479" xr:uid="{00000000-0005-0000-0000-0000DF050000}"/>
    <cellStyle name="Normal 100" xfId="2093" xr:uid="{00000000-0005-0000-0000-0000E0050000}"/>
    <cellStyle name="Normal 100 2" xfId="3088" xr:uid="{00000000-0005-0000-0000-0000E1050000}"/>
    <cellStyle name="Normal 101" xfId="2094" xr:uid="{00000000-0005-0000-0000-0000E2050000}"/>
    <cellStyle name="Normal 101 2" xfId="3089" xr:uid="{00000000-0005-0000-0000-0000E3050000}"/>
    <cellStyle name="Normal 102" xfId="2095" xr:uid="{00000000-0005-0000-0000-0000E4050000}"/>
    <cellStyle name="Normal 102 2" xfId="3090" xr:uid="{00000000-0005-0000-0000-0000E5050000}"/>
    <cellStyle name="Normal 103" xfId="2096" xr:uid="{00000000-0005-0000-0000-0000E6050000}"/>
    <cellStyle name="Normal 103 2" xfId="3091" xr:uid="{00000000-0005-0000-0000-0000E7050000}"/>
    <cellStyle name="Normal 104" xfId="2097" xr:uid="{00000000-0005-0000-0000-0000E8050000}"/>
    <cellStyle name="Normal 104 2" xfId="3092" xr:uid="{00000000-0005-0000-0000-0000E9050000}"/>
    <cellStyle name="Normal 105" xfId="2098" xr:uid="{00000000-0005-0000-0000-0000EA050000}"/>
    <cellStyle name="Normal 105 2" xfId="3093" xr:uid="{00000000-0005-0000-0000-0000EB050000}"/>
    <cellStyle name="Normal 106" xfId="2099" xr:uid="{00000000-0005-0000-0000-0000EC050000}"/>
    <cellStyle name="Normal 106 2" xfId="3094" xr:uid="{00000000-0005-0000-0000-0000ED050000}"/>
    <cellStyle name="Normal 107" xfId="2100" xr:uid="{00000000-0005-0000-0000-0000EE050000}"/>
    <cellStyle name="Normal 107 2" xfId="3095" xr:uid="{00000000-0005-0000-0000-0000EF050000}"/>
    <cellStyle name="Normal 108" xfId="2101" xr:uid="{00000000-0005-0000-0000-0000F0050000}"/>
    <cellStyle name="Normal 108 2" xfId="3096" xr:uid="{00000000-0005-0000-0000-0000F1050000}"/>
    <cellStyle name="Normal 109" xfId="2102" xr:uid="{00000000-0005-0000-0000-0000F2050000}"/>
    <cellStyle name="Normal 109 2" xfId="3097" xr:uid="{00000000-0005-0000-0000-0000F3050000}"/>
    <cellStyle name="Normal 11" xfId="1480" xr:uid="{00000000-0005-0000-0000-0000F4050000}"/>
    <cellStyle name="Normal 11 10" xfId="1481" xr:uid="{00000000-0005-0000-0000-0000F5050000}"/>
    <cellStyle name="Normal 11 11" xfId="1482" xr:uid="{00000000-0005-0000-0000-0000F6050000}"/>
    <cellStyle name="Normal 11 12" xfId="1483" xr:uid="{00000000-0005-0000-0000-0000F7050000}"/>
    <cellStyle name="Normal 11 13" xfId="1484" xr:uid="{00000000-0005-0000-0000-0000F8050000}"/>
    <cellStyle name="Normal 11 14" xfId="1485" xr:uid="{00000000-0005-0000-0000-0000F9050000}"/>
    <cellStyle name="Normal 11 15" xfId="1486" xr:uid="{00000000-0005-0000-0000-0000FA050000}"/>
    <cellStyle name="Normal 11 16" xfId="1487" xr:uid="{00000000-0005-0000-0000-0000FB050000}"/>
    <cellStyle name="Normal 11 2" xfId="1488" xr:uid="{00000000-0005-0000-0000-0000FC050000}"/>
    <cellStyle name="Normal 11 3" xfId="1489" xr:uid="{00000000-0005-0000-0000-0000FD050000}"/>
    <cellStyle name="Normal 11 4" xfId="1490" xr:uid="{00000000-0005-0000-0000-0000FE050000}"/>
    <cellStyle name="Normal 11 5" xfId="1491" xr:uid="{00000000-0005-0000-0000-0000FF050000}"/>
    <cellStyle name="Normal 11 6" xfId="1492" xr:uid="{00000000-0005-0000-0000-000000060000}"/>
    <cellStyle name="Normal 11 7" xfId="1493" xr:uid="{00000000-0005-0000-0000-000001060000}"/>
    <cellStyle name="Normal 11 8" xfId="1494" xr:uid="{00000000-0005-0000-0000-000002060000}"/>
    <cellStyle name="Normal 11 9" xfId="1495" xr:uid="{00000000-0005-0000-0000-000003060000}"/>
    <cellStyle name="Normal 11_RESUMEN ESTADISTICO-1_2009" xfId="1496" xr:uid="{00000000-0005-0000-0000-000004060000}"/>
    <cellStyle name="Normal 110" xfId="2103" xr:uid="{00000000-0005-0000-0000-000005060000}"/>
    <cellStyle name="Normal 110 2" xfId="3098" xr:uid="{00000000-0005-0000-0000-000006060000}"/>
    <cellStyle name="Normal 111" xfId="2104" xr:uid="{00000000-0005-0000-0000-000007060000}"/>
    <cellStyle name="Normal 111 2" xfId="3099" xr:uid="{00000000-0005-0000-0000-000008060000}"/>
    <cellStyle name="Normal 112" xfId="2105" xr:uid="{00000000-0005-0000-0000-000009060000}"/>
    <cellStyle name="Normal 112 2" xfId="3100" xr:uid="{00000000-0005-0000-0000-00000A060000}"/>
    <cellStyle name="Normal 113" xfId="2106" xr:uid="{00000000-0005-0000-0000-00000B060000}"/>
    <cellStyle name="Normal 113 2" xfId="3101" xr:uid="{00000000-0005-0000-0000-00000C060000}"/>
    <cellStyle name="Normal 114" xfId="2107" xr:uid="{00000000-0005-0000-0000-00000D060000}"/>
    <cellStyle name="Normal 114 2" xfId="3102" xr:uid="{00000000-0005-0000-0000-00000E060000}"/>
    <cellStyle name="Normal 115" xfId="2108" xr:uid="{00000000-0005-0000-0000-00000F060000}"/>
    <cellStyle name="Normal 115 2" xfId="3103" xr:uid="{00000000-0005-0000-0000-000010060000}"/>
    <cellStyle name="Normal 116" xfId="2109" xr:uid="{00000000-0005-0000-0000-000011060000}"/>
    <cellStyle name="Normal 116 2" xfId="3104" xr:uid="{00000000-0005-0000-0000-000012060000}"/>
    <cellStyle name="Normal 117" xfId="2110" xr:uid="{00000000-0005-0000-0000-000013060000}"/>
    <cellStyle name="Normal 117 2" xfId="3105" xr:uid="{00000000-0005-0000-0000-000014060000}"/>
    <cellStyle name="Normal 118" xfId="2111" xr:uid="{00000000-0005-0000-0000-000015060000}"/>
    <cellStyle name="Normal 118 2" xfId="3106" xr:uid="{00000000-0005-0000-0000-000016060000}"/>
    <cellStyle name="Normal 119" xfId="2112" xr:uid="{00000000-0005-0000-0000-000017060000}"/>
    <cellStyle name="Normal 119 2" xfId="3107" xr:uid="{00000000-0005-0000-0000-000018060000}"/>
    <cellStyle name="Normal 12" xfId="1497" xr:uid="{00000000-0005-0000-0000-000019060000}"/>
    <cellStyle name="Normal 12 10" xfId="1498" xr:uid="{00000000-0005-0000-0000-00001A060000}"/>
    <cellStyle name="Normal 12 11" xfId="1499" xr:uid="{00000000-0005-0000-0000-00001B060000}"/>
    <cellStyle name="Normal 12 12" xfId="1500" xr:uid="{00000000-0005-0000-0000-00001C060000}"/>
    <cellStyle name="Normal 12 13" xfId="1501" xr:uid="{00000000-0005-0000-0000-00001D060000}"/>
    <cellStyle name="Normal 12 14" xfId="1502" xr:uid="{00000000-0005-0000-0000-00001E060000}"/>
    <cellStyle name="Normal 12 15" xfId="1503" xr:uid="{00000000-0005-0000-0000-00001F060000}"/>
    <cellStyle name="Normal 12 2" xfId="1504" xr:uid="{00000000-0005-0000-0000-000020060000}"/>
    <cellStyle name="Normal 12 3" xfId="1505" xr:uid="{00000000-0005-0000-0000-000021060000}"/>
    <cellStyle name="Normal 12 4" xfId="1506" xr:uid="{00000000-0005-0000-0000-000022060000}"/>
    <cellStyle name="Normal 12 5" xfId="1507" xr:uid="{00000000-0005-0000-0000-000023060000}"/>
    <cellStyle name="Normal 12 6" xfId="1508" xr:uid="{00000000-0005-0000-0000-000024060000}"/>
    <cellStyle name="Normal 12 7" xfId="1509" xr:uid="{00000000-0005-0000-0000-000025060000}"/>
    <cellStyle name="Normal 12 8" xfId="1510" xr:uid="{00000000-0005-0000-0000-000026060000}"/>
    <cellStyle name="Normal 12 9" xfId="1511" xr:uid="{00000000-0005-0000-0000-000027060000}"/>
    <cellStyle name="Normal 12_RESUMEN ESTADISTICO-1_2009" xfId="1512" xr:uid="{00000000-0005-0000-0000-000028060000}"/>
    <cellStyle name="Normal 120" xfId="2113" xr:uid="{00000000-0005-0000-0000-000029060000}"/>
    <cellStyle name="Normal 120 2" xfId="3108" xr:uid="{00000000-0005-0000-0000-00002A060000}"/>
    <cellStyle name="Normal 121" xfId="2114" xr:uid="{00000000-0005-0000-0000-00002B060000}"/>
    <cellStyle name="Normal 121 2" xfId="3109" xr:uid="{00000000-0005-0000-0000-00002C060000}"/>
    <cellStyle name="Normal 122" xfId="2117" xr:uid="{00000000-0005-0000-0000-00002D060000}"/>
    <cellStyle name="Normal 122 2" xfId="3112" xr:uid="{00000000-0005-0000-0000-00002E060000}"/>
    <cellStyle name="Normal 123" xfId="2118" xr:uid="{00000000-0005-0000-0000-00002F060000}"/>
    <cellStyle name="Normal 123 2" xfId="3113" xr:uid="{00000000-0005-0000-0000-000030060000}"/>
    <cellStyle name="Normal 124" xfId="2121" xr:uid="{00000000-0005-0000-0000-000031060000}"/>
    <cellStyle name="Normal 124 2" xfId="3116" xr:uid="{00000000-0005-0000-0000-000032060000}"/>
    <cellStyle name="Normal 125" xfId="2119" xr:uid="{00000000-0005-0000-0000-000033060000}"/>
    <cellStyle name="Normal 125 2" xfId="3114" xr:uid="{00000000-0005-0000-0000-000034060000}"/>
    <cellStyle name="Normal 126" xfId="2115" xr:uid="{00000000-0005-0000-0000-000035060000}"/>
    <cellStyle name="Normal 126 2" xfId="3110" xr:uid="{00000000-0005-0000-0000-000036060000}"/>
    <cellStyle name="Normal 127" xfId="2128" xr:uid="{00000000-0005-0000-0000-000037060000}"/>
    <cellStyle name="Normal 127 2" xfId="3123" xr:uid="{00000000-0005-0000-0000-000038060000}"/>
    <cellStyle name="Normal 128" xfId="2129" xr:uid="{00000000-0005-0000-0000-000039060000}"/>
    <cellStyle name="Normal 128 2" xfId="3124" xr:uid="{00000000-0005-0000-0000-00003A060000}"/>
    <cellStyle name="Normal 129" xfId="2130" xr:uid="{00000000-0005-0000-0000-00003B060000}"/>
    <cellStyle name="Normal 129 2" xfId="3125" xr:uid="{00000000-0005-0000-0000-00003C060000}"/>
    <cellStyle name="Normal 13" xfId="1513" xr:uid="{00000000-0005-0000-0000-00003D060000}"/>
    <cellStyle name="Normal 13 10" xfId="1514" xr:uid="{00000000-0005-0000-0000-00003E060000}"/>
    <cellStyle name="Normal 13 11" xfId="1515" xr:uid="{00000000-0005-0000-0000-00003F060000}"/>
    <cellStyle name="Normal 13 12" xfId="1516" xr:uid="{00000000-0005-0000-0000-000040060000}"/>
    <cellStyle name="Normal 13 13" xfId="1517" xr:uid="{00000000-0005-0000-0000-000041060000}"/>
    <cellStyle name="Normal 13 14" xfId="1518" xr:uid="{00000000-0005-0000-0000-000042060000}"/>
    <cellStyle name="Normal 13 15" xfId="1519" xr:uid="{00000000-0005-0000-0000-000043060000}"/>
    <cellStyle name="Normal 13 2" xfId="1520" xr:uid="{00000000-0005-0000-0000-000044060000}"/>
    <cellStyle name="Normal 13 3" xfId="1521" xr:uid="{00000000-0005-0000-0000-000045060000}"/>
    <cellStyle name="Normal 13 4" xfId="1522" xr:uid="{00000000-0005-0000-0000-000046060000}"/>
    <cellStyle name="Normal 13 5" xfId="1523" xr:uid="{00000000-0005-0000-0000-000047060000}"/>
    <cellStyle name="Normal 13 6" xfId="1524" xr:uid="{00000000-0005-0000-0000-000048060000}"/>
    <cellStyle name="Normal 13 7" xfId="1525" xr:uid="{00000000-0005-0000-0000-000049060000}"/>
    <cellStyle name="Normal 13 8" xfId="1526" xr:uid="{00000000-0005-0000-0000-00004A060000}"/>
    <cellStyle name="Normal 13 9" xfId="1527" xr:uid="{00000000-0005-0000-0000-00004B060000}"/>
    <cellStyle name="Normal 13_RESUMEN ESTADISTICO-1_2009" xfId="1528" xr:uid="{00000000-0005-0000-0000-00004C060000}"/>
    <cellStyle name="Normal 130" xfId="2131" xr:uid="{00000000-0005-0000-0000-00004D060000}"/>
    <cellStyle name="Normal 130 2" xfId="3126" xr:uid="{00000000-0005-0000-0000-00004E060000}"/>
    <cellStyle name="Normal 131" xfId="2132" xr:uid="{00000000-0005-0000-0000-00004F060000}"/>
    <cellStyle name="Normal 131 2" xfId="3127" xr:uid="{00000000-0005-0000-0000-000050060000}"/>
    <cellStyle name="Normal 132" xfId="2133" xr:uid="{00000000-0005-0000-0000-000051060000}"/>
    <cellStyle name="Normal 132 2" xfId="3128" xr:uid="{00000000-0005-0000-0000-000052060000}"/>
    <cellStyle name="Normal 133" xfId="2134" xr:uid="{00000000-0005-0000-0000-000053060000}"/>
    <cellStyle name="Normal 133 2" xfId="3129" xr:uid="{00000000-0005-0000-0000-000054060000}"/>
    <cellStyle name="Normal 134" xfId="2135" xr:uid="{00000000-0005-0000-0000-000055060000}"/>
    <cellStyle name="Normal 134 2" xfId="3130" xr:uid="{00000000-0005-0000-0000-000056060000}"/>
    <cellStyle name="Normal 135" xfId="2136" xr:uid="{00000000-0005-0000-0000-000057060000}"/>
    <cellStyle name="Normal 135 2" xfId="3131" xr:uid="{00000000-0005-0000-0000-000058060000}"/>
    <cellStyle name="Normal 136" xfId="2137" xr:uid="{00000000-0005-0000-0000-000059060000}"/>
    <cellStyle name="Normal 136 2" xfId="3132" xr:uid="{00000000-0005-0000-0000-00005A060000}"/>
    <cellStyle name="Normal 137" xfId="2120" xr:uid="{00000000-0005-0000-0000-00005B060000}"/>
    <cellStyle name="Normal 137 2" xfId="3115" xr:uid="{00000000-0005-0000-0000-00005C060000}"/>
    <cellStyle name="Normal 138" xfId="2124" xr:uid="{00000000-0005-0000-0000-00005D060000}"/>
    <cellStyle name="Normal 138 2" xfId="3119" xr:uid="{00000000-0005-0000-0000-00005E060000}"/>
    <cellStyle name="Normal 139" xfId="2126" xr:uid="{00000000-0005-0000-0000-00005F060000}"/>
    <cellStyle name="Normal 139 2" xfId="3121" xr:uid="{00000000-0005-0000-0000-000060060000}"/>
    <cellStyle name="Normal 14" xfId="1529" xr:uid="{00000000-0005-0000-0000-000061060000}"/>
    <cellStyle name="Normal 14 10" xfId="1530" xr:uid="{00000000-0005-0000-0000-000062060000}"/>
    <cellStyle name="Normal 14 11" xfId="1531" xr:uid="{00000000-0005-0000-0000-000063060000}"/>
    <cellStyle name="Normal 14 12" xfId="1532" xr:uid="{00000000-0005-0000-0000-000064060000}"/>
    <cellStyle name="Normal 14 13" xfId="1533" xr:uid="{00000000-0005-0000-0000-000065060000}"/>
    <cellStyle name="Normal 14 14" xfId="1534" xr:uid="{00000000-0005-0000-0000-000066060000}"/>
    <cellStyle name="Normal 14 15" xfId="1535" xr:uid="{00000000-0005-0000-0000-000067060000}"/>
    <cellStyle name="Normal 14 2" xfId="1536" xr:uid="{00000000-0005-0000-0000-000068060000}"/>
    <cellStyle name="Normal 14 3" xfId="1537" xr:uid="{00000000-0005-0000-0000-000069060000}"/>
    <cellStyle name="Normal 14 4" xfId="1538" xr:uid="{00000000-0005-0000-0000-00006A060000}"/>
    <cellStyle name="Normal 14 5" xfId="1539" xr:uid="{00000000-0005-0000-0000-00006B060000}"/>
    <cellStyle name="Normal 14 6" xfId="1540" xr:uid="{00000000-0005-0000-0000-00006C060000}"/>
    <cellStyle name="Normal 14 7" xfId="1541" xr:uid="{00000000-0005-0000-0000-00006D060000}"/>
    <cellStyle name="Normal 14 8" xfId="1542" xr:uid="{00000000-0005-0000-0000-00006E060000}"/>
    <cellStyle name="Normal 14 9" xfId="1543" xr:uid="{00000000-0005-0000-0000-00006F060000}"/>
    <cellStyle name="Normal 14_RESUMEN ESTADISTICO-1_2009" xfId="1544" xr:uid="{00000000-0005-0000-0000-000070060000}"/>
    <cellStyle name="Normal 140" xfId="2138" xr:uid="{00000000-0005-0000-0000-000071060000}"/>
    <cellStyle name="Normal 140 2" xfId="3133" xr:uid="{00000000-0005-0000-0000-000072060000}"/>
    <cellStyle name="Normal 141" xfId="2139" xr:uid="{00000000-0005-0000-0000-000073060000}"/>
    <cellStyle name="Normal 141 2" xfId="3134" xr:uid="{00000000-0005-0000-0000-000074060000}"/>
    <cellStyle name="Normal 142" xfId="2140" xr:uid="{00000000-0005-0000-0000-000075060000}"/>
    <cellStyle name="Normal 142 2" xfId="3135" xr:uid="{00000000-0005-0000-0000-000076060000}"/>
    <cellStyle name="Normal 143" xfId="2141" xr:uid="{00000000-0005-0000-0000-000077060000}"/>
    <cellStyle name="Normal 143 2" xfId="3136" xr:uid="{00000000-0005-0000-0000-000078060000}"/>
    <cellStyle name="Normal 144" xfId="2142" xr:uid="{00000000-0005-0000-0000-000079060000}"/>
    <cellStyle name="Normal 144 2" xfId="3137" xr:uid="{00000000-0005-0000-0000-00007A060000}"/>
    <cellStyle name="Normal 145" xfId="2143" xr:uid="{00000000-0005-0000-0000-00007B060000}"/>
    <cellStyle name="Normal 145 2" xfId="3138" xr:uid="{00000000-0005-0000-0000-00007C060000}"/>
    <cellStyle name="Normal 146" xfId="2116" xr:uid="{00000000-0005-0000-0000-00007D060000}"/>
    <cellStyle name="Normal 146 2" xfId="3111" xr:uid="{00000000-0005-0000-0000-00007E060000}"/>
    <cellStyle name="Normal 147" xfId="2127" xr:uid="{00000000-0005-0000-0000-00007F060000}"/>
    <cellStyle name="Normal 147 2" xfId="3122" xr:uid="{00000000-0005-0000-0000-000080060000}"/>
    <cellStyle name="Normal 148" xfId="2149" xr:uid="{00000000-0005-0000-0000-000081060000}"/>
    <cellStyle name="Normal 148 2" xfId="3144" xr:uid="{00000000-0005-0000-0000-000082060000}"/>
    <cellStyle name="Normal 149" xfId="2125" xr:uid="{00000000-0005-0000-0000-000083060000}"/>
    <cellStyle name="Normal 149 2" xfId="3120" xr:uid="{00000000-0005-0000-0000-000084060000}"/>
    <cellStyle name="Normal 15" xfId="1545" xr:uid="{00000000-0005-0000-0000-000085060000}"/>
    <cellStyle name="Normal 150" xfId="2145" xr:uid="{00000000-0005-0000-0000-000086060000}"/>
    <cellStyle name="Normal 150 2" xfId="3140" xr:uid="{00000000-0005-0000-0000-000087060000}"/>
    <cellStyle name="Normal 151" xfId="2144" xr:uid="{00000000-0005-0000-0000-000088060000}"/>
    <cellStyle name="Normal 151 2" xfId="3139" xr:uid="{00000000-0005-0000-0000-000089060000}"/>
    <cellStyle name="Normal 152" xfId="2122" xr:uid="{00000000-0005-0000-0000-00008A060000}"/>
    <cellStyle name="Normal 152 2" xfId="3117" xr:uid="{00000000-0005-0000-0000-00008B060000}"/>
    <cellStyle name="Normal 153" xfId="2148" xr:uid="{00000000-0005-0000-0000-00008C060000}"/>
    <cellStyle name="Normal 153 2" xfId="3143" xr:uid="{00000000-0005-0000-0000-00008D060000}"/>
    <cellStyle name="Normal 154" xfId="2123" xr:uid="{00000000-0005-0000-0000-00008E060000}"/>
    <cellStyle name="Normal 154 2" xfId="3118" xr:uid="{00000000-0005-0000-0000-00008F060000}"/>
    <cellStyle name="Normal 155" xfId="2147" xr:uid="{00000000-0005-0000-0000-000090060000}"/>
    <cellStyle name="Normal 155 2" xfId="3142" xr:uid="{00000000-0005-0000-0000-000091060000}"/>
    <cellStyle name="Normal 156" xfId="2146" xr:uid="{00000000-0005-0000-0000-000092060000}"/>
    <cellStyle name="Normal 156 2" xfId="3141" xr:uid="{00000000-0005-0000-0000-000093060000}"/>
    <cellStyle name="Normal 157" xfId="2150" xr:uid="{00000000-0005-0000-0000-000094060000}"/>
    <cellStyle name="Normal 157 2" xfId="3145" xr:uid="{00000000-0005-0000-0000-000095060000}"/>
    <cellStyle name="Normal 158" xfId="2151" xr:uid="{00000000-0005-0000-0000-000096060000}"/>
    <cellStyle name="Normal 158 2" xfId="3146" xr:uid="{00000000-0005-0000-0000-000097060000}"/>
    <cellStyle name="Normal 159" xfId="2152" xr:uid="{00000000-0005-0000-0000-000098060000}"/>
    <cellStyle name="Normal 159 2" xfId="3147" xr:uid="{00000000-0005-0000-0000-000099060000}"/>
    <cellStyle name="Normal 16" xfId="1546" xr:uid="{00000000-0005-0000-0000-00009A060000}"/>
    <cellStyle name="Normal 16 10" xfId="1547" xr:uid="{00000000-0005-0000-0000-00009B060000}"/>
    <cellStyle name="Normal 16 11" xfId="1548" xr:uid="{00000000-0005-0000-0000-00009C060000}"/>
    <cellStyle name="Normal 16 12" xfId="1549" xr:uid="{00000000-0005-0000-0000-00009D060000}"/>
    <cellStyle name="Normal 16 13" xfId="1550" xr:uid="{00000000-0005-0000-0000-00009E060000}"/>
    <cellStyle name="Normal 16 14" xfId="1551" xr:uid="{00000000-0005-0000-0000-00009F060000}"/>
    <cellStyle name="Normal 16 15" xfId="1552" xr:uid="{00000000-0005-0000-0000-0000A0060000}"/>
    <cellStyle name="Normal 16 2" xfId="1553" xr:uid="{00000000-0005-0000-0000-0000A1060000}"/>
    <cellStyle name="Normal 16 3" xfId="1554" xr:uid="{00000000-0005-0000-0000-0000A2060000}"/>
    <cellStyle name="Normal 16 4" xfId="1555" xr:uid="{00000000-0005-0000-0000-0000A3060000}"/>
    <cellStyle name="Normal 16 5" xfId="1556" xr:uid="{00000000-0005-0000-0000-0000A4060000}"/>
    <cellStyle name="Normal 16 6" xfId="1557" xr:uid="{00000000-0005-0000-0000-0000A5060000}"/>
    <cellStyle name="Normal 16 7" xfId="1558" xr:uid="{00000000-0005-0000-0000-0000A6060000}"/>
    <cellStyle name="Normal 16 8" xfId="1559" xr:uid="{00000000-0005-0000-0000-0000A7060000}"/>
    <cellStyle name="Normal 16 9" xfId="1560" xr:uid="{00000000-0005-0000-0000-0000A8060000}"/>
    <cellStyle name="Normal 16_RESUMEN ESTADISTICO-1_2009" xfId="1561" xr:uid="{00000000-0005-0000-0000-0000A9060000}"/>
    <cellStyle name="Normal 160" xfId="2154" xr:uid="{00000000-0005-0000-0000-0000AA060000}"/>
    <cellStyle name="Normal 160 2" xfId="3149" xr:uid="{00000000-0005-0000-0000-0000AB060000}"/>
    <cellStyle name="Normal 161" xfId="2162" xr:uid="{00000000-0005-0000-0000-0000AC060000}"/>
    <cellStyle name="Normal 161 2" xfId="3157" xr:uid="{00000000-0005-0000-0000-0000AD060000}"/>
    <cellStyle name="Normal 162" xfId="2159" xr:uid="{00000000-0005-0000-0000-0000AE060000}"/>
    <cellStyle name="Normal 162 2" xfId="3154" xr:uid="{00000000-0005-0000-0000-0000AF060000}"/>
    <cellStyle name="Normal 163" xfId="2157" xr:uid="{00000000-0005-0000-0000-0000B0060000}"/>
    <cellStyle name="Normal 163 2" xfId="3152" xr:uid="{00000000-0005-0000-0000-0000B1060000}"/>
    <cellStyle name="Normal 164" xfId="2156" xr:uid="{00000000-0005-0000-0000-0000B2060000}"/>
    <cellStyle name="Normal 164 2" xfId="3151" xr:uid="{00000000-0005-0000-0000-0000B3060000}"/>
    <cellStyle name="Normal 165" xfId="2153" xr:uid="{00000000-0005-0000-0000-0000B4060000}"/>
    <cellStyle name="Normal 165 2" xfId="3148" xr:uid="{00000000-0005-0000-0000-0000B5060000}"/>
    <cellStyle name="Normal 166" xfId="2166" xr:uid="{00000000-0005-0000-0000-0000B6060000}"/>
    <cellStyle name="Normal 166 2" xfId="3161" xr:uid="{00000000-0005-0000-0000-0000B7060000}"/>
    <cellStyle name="Normal 167" xfId="2165" xr:uid="{00000000-0005-0000-0000-0000B8060000}"/>
    <cellStyle name="Normal 167 2" xfId="3160" xr:uid="{00000000-0005-0000-0000-0000B9060000}"/>
    <cellStyle name="Normal 168" xfId="2167" xr:uid="{00000000-0005-0000-0000-0000BA060000}"/>
    <cellStyle name="Normal 168 2" xfId="3162" xr:uid="{00000000-0005-0000-0000-0000BB060000}"/>
    <cellStyle name="Normal 169" xfId="2164" xr:uid="{00000000-0005-0000-0000-0000BC060000}"/>
    <cellStyle name="Normal 169 2" xfId="3159" xr:uid="{00000000-0005-0000-0000-0000BD060000}"/>
    <cellStyle name="Normal 17" xfId="1562" xr:uid="{00000000-0005-0000-0000-0000BE060000}"/>
    <cellStyle name="Normal 17 10" xfId="1563" xr:uid="{00000000-0005-0000-0000-0000BF060000}"/>
    <cellStyle name="Normal 17 11" xfId="1564" xr:uid="{00000000-0005-0000-0000-0000C0060000}"/>
    <cellStyle name="Normal 17 12" xfId="1565" xr:uid="{00000000-0005-0000-0000-0000C1060000}"/>
    <cellStyle name="Normal 17 13" xfId="1566" xr:uid="{00000000-0005-0000-0000-0000C2060000}"/>
    <cellStyle name="Normal 17 14" xfId="1567" xr:uid="{00000000-0005-0000-0000-0000C3060000}"/>
    <cellStyle name="Normal 17 15" xfId="1568" xr:uid="{00000000-0005-0000-0000-0000C4060000}"/>
    <cellStyle name="Normal 17 2" xfId="1569" xr:uid="{00000000-0005-0000-0000-0000C5060000}"/>
    <cellStyle name="Normal 17 3" xfId="1570" xr:uid="{00000000-0005-0000-0000-0000C6060000}"/>
    <cellStyle name="Normal 17 4" xfId="1571" xr:uid="{00000000-0005-0000-0000-0000C7060000}"/>
    <cellStyle name="Normal 17 5" xfId="1572" xr:uid="{00000000-0005-0000-0000-0000C8060000}"/>
    <cellStyle name="Normal 17 6" xfId="1573" xr:uid="{00000000-0005-0000-0000-0000C9060000}"/>
    <cellStyle name="Normal 17 7" xfId="1574" xr:uid="{00000000-0005-0000-0000-0000CA060000}"/>
    <cellStyle name="Normal 17 8" xfId="1575" xr:uid="{00000000-0005-0000-0000-0000CB060000}"/>
    <cellStyle name="Normal 17 9" xfId="1576" xr:uid="{00000000-0005-0000-0000-0000CC060000}"/>
    <cellStyle name="Normal 17_RESUMEN ESTADISTICO-1_2009" xfId="1577" xr:uid="{00000000-0005-0000-0000-0000CD060000}"/>
    <cellStyle name="Normal 170" xfId="2168" xr:uid="{00000000-0005-0000-0000-0000CE060000}"/>
    <cellStyle name="Normal 170 2" xfId="3163" xr:uid="{00000000-0005-0000-0000-0000CF060000}"/>
    <cellStyle name="Normal 171" xfId="2155" xr:uid="{00000000-0005-0000-0000-0000D0060000}"/>
    <cellStyle name="Normal 171 2" xfId="3150" xr:uid="{00000000-0005-0000-0000-0000D1060000}"/>
    <cellStyle name="Normal 172" xfId="2045" xr:uid="{00000000-0005-0000-0000-0000D2060000}"/>
    <cellStyle name="Normal 172 2" xfId="3040" xr:uid="{00000000-0005-0000-0000-0000D3060000}"/>
    <cellStyle name="Normal 173" xfId="2161" xr:uid="{00000000-0005-0000-0000-0000D4060000}"/>
    <cellStyle name="Normal 173 2" xfId="3156" xr:uid="{00000000-0005-0000-0000-0000D5060000}"/>
    <cellStyle name="Normal 174" xfId="2160" xr:uid="{00000000-0005-0000-0000-0000D6060000}"/>
    <cellStyle name="Normal 174 2" xfId="3155" xr:uid="{00000000-0005-0000-0000-0000D7060000}"/>
    <cellStyle name="Normal 175" xfId="2163" xr:uid="{00000000-0005-0000-0000-0000D8060000}"/>
    <cellStyle name="Normal 175 2" xfId="3158" xr:uid="{00000000-0005-0000-0000-0000D9060000}"/>
    <cellStyle name="Normal 176" xfId="2158" xr:uid="{00000000-0005-0000-0000-0000DA060000}"/>
    <cellStyle name="Normal 176 2" xfId="3153" xr:uid="{00000000-0005-0000-0000-0000DB060000}"/>
    <cellStyle name="Normal 177" xfId="2169" xr:uid="{00000000-0005-0000-0000-0000DC060000}"/>
    <cellStyle name="Normal 177 2" xfId="3164" xr:uid="{00000000-0005-0000-0000-0000DD060000}"/>
    <cellStyle name="Normal 178" xfId="2170" xr:uid="{00000000-0005-0000-0000-0000DE060000}"/>
    <cellStyle name="Normal 178 2" xfId="3165" xr:uid="{00000000-0005-0000-0000-0000DF060000}"/>
    <cellStyle name="Normal 179" xfId="2172" xr:uid="{00000000-0005-0000-0000-0000E0060000}"/>
    <cellStyle name="Normal 179 2" xfId="3167" xr:uid="{00000000-0005-0000-0000-0000E1060000}"/>
    <cellStyle name="Normal 18" xfId="1578" xr:uid="{00000000-0005-0000-0000-0000E2060000}"/>
    <cellStyle name="Normal 18 10" xfId="1579" xr:uid="{00000000-0005-0000-0000-0000E3060000}"/>
    <cellStyle name="Normal 18 11" xfId="1580" xr:uid="{00000000-0005-0000-0000-0000E4060000}"/>
    <cellStyle name="Normal 18 12" xfId="1581" xr:uid="{00000000-0005-0000-0000-0000E5060000}"/>
    <cellStyle name="Normal 18 13" xfId="1582" xr:uid="{00000000-0005-0000-0000-0000E6060000}"/>
    <cellStyle name="Normal 18 14" xfId="1583" xr:uid="{00000000-0005-0000-0000-0000E7060000}"/>
    <cellStyle name="Normal 18 15" xfId="1584" xr:uid="{00000000-0005-0000-0000-0000E8060000}"/>
    <cellStyle name="Normal 18 2" xfId="1585" xr:uid="{00000000-0005-0000-0000-0000E9060000}"/>
    <cellStyle name="Normal 18 3" xfId="1586" xr:uid="{00000000-0005-0000-0000-0000EA060000}"/>
    <cellStyle name="Normal 18 4" xfId="1587" xr:uid="{00000000-0005-0000-0000-0000EB060000}"/>
    <cellStyle name="Normal 18 5" xfId="1588" xr:uid="{00000000-0005-0000-0000-0000EC060000}"/>
    <cellStyle name="Normal 18 6" xfId="1589" xr:uid="{00000000-0005-0000-0000-0000ED060000}"/>
    <cellStyle name="Normal 18 7" xfId="1590" xr:uid="{00000000-0005-0000-0000-0000EE060000}"/>
    <cellStyle name="Normal 18 8" xfId="1591" xr:uid="{00000000-0005-0000-0000-0000EF060000}"/>
    <cellStyle name="Normal 18 9" xfId="1592" xr:uid="{00000000-0005-0000-0000-0000F0060000}"/>
    <cellStyle name="Normal 18_RESUMEN ESTADISTICO-1_2009" xfId="1593" xr:uid="{00000000-0005-0000-0000-0000F1060000}"/>
    <cellStyle name="Normal 180" xfId="2180" xr:uid="{00000000-0005-0000-0000-0000F2060000}"/>
    <cellStyle name="Normal 180 2" xfId="3175" xr:uid="{00000000-0005-0000-0000-0000F3060000}"/>
    <cellStyle name="Normal 181" xfId="2177" xr:uid="{00000000-0005-0000-0000-0000F4060000}"/>
    <cellStyle name="Normal 181 2" xfId="3172" xr:uid="{00000000-0005-0000-0000-0000F5060000}"/>
    <cellStyle name="Normal 182" xfId="2175" xr:uid="{00000000-0005-0000-0000-0000F6060000}"/>
    <cellStyle name="Normal 182 2" xfId="3170" xr:uid="{00000000-0005-0000-0000-0000F7060000}"/>
    <cellStyle name="Normal 183" xfId="2174" xr:uid="{00000000-0005-0000-0000-0000F8060000}"/>
    <cellStyle name="Normal 183 2" xfId="3169" xr:uid="{00000000-0005-0000-0000-0000F9060000}"/>
    <cellStyle name="Normal 184" xfId="2171" xr:uid="{00000000-0005-0000-0000-0000FA060000}"/>
    <cellStyle name="Normal 184 2" xfId="3166" xr:uid="{00000000-0005-0000-0000-0000FB060000}"/>
    <cellStyle name="Normal 185" xfId="2184" xr:uid="{00000000-0005-0000-0000-0000FC060000}"/>
    <cellStyle name="Normal 185 2" xfId="3179" xr:uid="{00000000-0005-0000-0000-0000FD060000}"/>
    <cellStyle name="Normal 186" xfId="2183" xr:uid="{00000000-0005-0000-0000-0000FE060000}"/>
    <cellStyle name="Normal 186 2" xfId="3178" xr:uid="{00000000-0005-0000-0000-0000FF060000}"/>
    <cellStyle name="Normal 187" xfId="2185" xr:uid="{00000000-0005-0000-0000-000000070000}"/>
    <cellStyle name="Normal 187 2" xfId="3180" xr:uid="{00000000-0005-0000-0000-000001070000}"/>
    <cellStyle name="Normal 188" xfId="2182" xr:uid="{00000000-0005-0000-0000-000002070000}"/>
    <cellStyle name="Normal 188 2" xfId="3177" xr:uid="{00000000-0005-0000-0000-000003070000}"/>
    <cellStyle name="Normal 189" xfId="2186" xr:uid="{00000000-0005-0000-0000-000004070000}"/>
    <cellStyle name="Normal 189 2" xfId="3181" xr:uid="{00000000-0005-0000-0000-000005070000}"/>
    <cellStyle name="Normal 19" xfId="1594" xr:uid="{00000000-0005-0000-0000-000006070000}"/>
    <cellStyle name="Normal 19 10" xfId="1595" xr:uid="{00000000-0005-0000-0000-000007070000}"/>
    <cellStyle name="Normal 19 11" xfId="1596" xr:uid="{00000000-0005-0000-0000-000008070000}"/>
    <cellStyle name="Normal 19 12" xfId="1597" xr:uid="{00000000-0005-0000-0000-000009070000}"/>
    <cellStyle name="Normal 19 13" xfId="1598" xr:uid="{00000000-0005-0000-0000-00000A070000}"/>
    <cellStyle name="Normal 19 14" xfId="1599" xr:uid="{00000000-0005-0000-0000-00000B070000}"/>
    <cellStyle name="Normal 19 15" xfId="1600" xr:uid="{00000000-0005-0000-0000-00000C070000}"/>
    <cellStyle name="Normal 19 2" xfId="1601" xr:uid="{00000000-0005-0000-0000-00000D070000}"/>
    <cellStyle name="Normal 19 3" xfId="1602" xr:uid="{00000000-0005-0000-0000-00000E070000}"/>
    <cellStyle name="Normal 19 4" xfId="1603" xr:uid="{00000000-0005-0000-0000-00000F070000}"/>
    <cellStyle name="Normal 19 5" xfId="1604" xr:uid="{00000000-0005-0000-0000-000010070000}"/>
    <cellStyle name="Normal 19 6" xfId="1605" xr:uid="{00000000-0005-0000-0000-000011070000}"/>
    <cellStyle name="Normal 19 7" xfId="1606" xr:uid="{00000000-0005-0000-0000-000012070000}"/>
    <cellStyle name="Normal 19 8" xfId="1607" xr:uid="{00000000-0005-0000-0000-000013070000}"/>
    <cellStyle name="Normal 19 9" xfId="1608" xr:uid="{00000000-0005-0000-0000-000014070000}"/>
    <cellStyle name="Normal 19_RESUMEN ESTADISTICO-1_2009" xfId="1609" xr:uid="{00000000-0005-0000-0000-000015070000}"/>
    <cellStyle name="Normal 190" xfId="2173" xr:uid="{00000000-0005-0000-0000-000016070000}"/>
    <cellStyle name="Normal 190 2" xfId="3168" xr:uid="{00000000-0005-0000-0000-000017070000}"/>
    <cellStyle name="Normal 191" xfId="2179" xr:uid="{00000000-0005-0000-0000-000018070000}"/>
    <cellStyle name="Normal 191 2" xfId="3174" xr:uid="{00000000-0005-0000-0000-000019070000}"/>
    <cellStyle name="Normal 192" xfId="2178" xr:uid="{00000000-0005-0000-0000-00001A070000}"/>
    <cellStyle name="Normal 192 2" xfId="3173" xr:uid="{00000000-0005-0000-0000-00001B070000}"/>
    <cellStyle name="Normal 193" xfId="2181" xr:uid="{00000000-0005-0000-0000-00001C070000}"/>
    <cellStyle name="Normal 193 2" xfId="3176" xr:uid="{00000000-0005-0000-0000-00001D070000}"/>
    <cellStyle name="Normal 194" xfId="2176" xr:uid="{00000000-0005-0000-0000-00001E070000}"/>
    <cellStyle name="Normal 194 2" xfId="3171" xr:uid="{00000000-0005-0000-0000-00001F070000}"/>
    <cellStyle name="Normal 195" xfId="2187" xr:uid="{00000000-0005-0000-0000-000020070000}"/>
    <cellStyle name="Normal 195 2" xfId="3182" xr:uid="{00000000-0005-0000-0000-000021070000}"/>
    <cellStyle name="Normal 196" xfId="2188" xr:uid="{00000000-0005-0000-0000-000022070000}"/>
    <cellStyle name="Normal 196 2" xfId="3183" xr:uid="{00000000-0005-0000-0000-000023070000}"/>
    <cellStyle name="Normal 197" xfId="2189" xr:uid="{00000000-0005-0000-0000-000024070000}"/>
    <cellStyle name="Normal 197 2" xfId="3184" xr:uid="{00000000-0005-0000-0000-000025070000}"/>
    <cellStyle name="Normal 198" xfId="2194" xr:uid="{00000000-0005-0000-0000-000026070000}"/>
    <cellStyle name="Normal 198 2" xfId="3189" xr:uid="{00000000-0005-0000-0000-000027070000}"/>
    <cellStyle name="Normal 199" xfId="2193" xr:uid="{00000000-0005-0000-0000-000028070000}"/>
    <cellStyle name="Normal 199 2" xfId="3188" xr:uid="{00000000-0005-0000-0000-000029070000}"/>
    <cellStyle name="Normal 2" xfId="1610" xr:uid="{00000000-0005-0000-0000-00002A070000}"/>
    <cellStyle name="Normal 2 10" xfId="1611" xr:uid="{00000000-0005-0000-0000-00002B070000}"/>
    <cellStyle name="Normal 2 10 2" xfId="1612" xr:uid="{00000000-0005-0000-0000-00002C070000}"/>
    <cellStyle name="Normal 2 11" xfId="1613" xr:uid="{00000000-0005-0000-0000-00002D070000}"/>
    <cellStyle name="Normal 2 12" xfId="1614" xr:uid="{00000000-0005-0000-0000-00002E070000}"/>
    <cellStyle name="Normal 2 13" xfId="1615" xr:uid="{00000000-0005-0000-0000-00002F070000}"/>
    <cellStyle name="Normal 2 14" xfId="1616" xr:uid="{00000000-0005-0000-0000-000030070000}"/>
    <cellStyle name="Normal 2 15" xfId="1617" xr:uid="{00000000-0005-0000-0000-000031070000}"/>
    <cellStyle name="Normal 2 16" xfId="1618" xr:uid="{00000000-0005-0000-0000-000032070000}"/>
    <cellStyle name="Normal 2 17" xfId="1619" xr:uid="{00000000-0005-0000-0000-000033070000}"/>
    <cellStyle name="Normal 2 18" xfId="1620" xr:uid="{00000000-0005-0000-0000-000034070000}"/>
    <cellStyle name="Normal 2 19" xfId="1621" xr:uid="{00000000-0005-0000-0000-000035070000}"/>
    <cellStyle name="Normal 2 2" xfId="1622" xr:uid="{00000000-0005-0000-0000-000036070000}"/>
    <cellStyle name="Normal 2 2 2" xfId="1623" xr:uid="{00000000-0005-0000-0000-000037070000}"/>
    <cellStyle name="Normal 2 20" xfId="1624" xr:uid="{00000000-0005-0000-0000-000038070000}"/>
    <cellStyle name="Normal 2 21" xfId="1625" xr:uid="{00000000-0005-0000-0000-000039070000}"/>
    <cellStyle name="Normal 2 22" xfId="1626" xr:uid="{00000000-0005-0000-0000-00003A070000}"/>
    <cellStyle name="Normal 2 23" xfId="1627" xr:uid="{00000000-0005-0000-0000-00003B070000}"/>
    <cellStyle name="Normal 2 3" xfId="1628" xr:uid="{00000000-0005-0000-0000-00003C070000}"/>
    <cellStyle name="Normal 2 3 2" xfId="1629" xr:uid="{00000000-0005-0000-0000-00003D070000}"/>
    <cellStyle name="Normal 2 4" xfId="1630" xr:uid="{00000000-0005-0000-0000-00003E070000}"/>
    <cellStyle name="Normal 2 5" xfId="1631" xr:uid="{00000000-0005-0000-0000-00003F070000}"/>
    <cellStyle name="Normal 2 6" xfId="1632" xr:uid="{00000000-0005-0000-0000-000040070000}"/>
    <cellStyle name="Normal 2 7" xfId="1633" xr:uid="{00000000-0005-0000-0000-000041070000}"/>
    <cellStyle name="Normal 2 8" xfId="1634" xr:uid="{00000000-0005-0000-0000-000042070000}"/>
    <cellStyle name="Normal 2 9" xfId="1635" xr:uid="{00000000-0005-0000-0000-000043070000}"/>
    <cellStyle name="Normal 2_Hoja12" xfId="1636" xr:uid="{00000000-0005-0000-0000-000044070000}"/>
    <cellStyle name="Normal 20" xfId="1637" xr:uid="{00000000-0005-0000-0000-000045070000}"/>
    <cellStyle name="Normal 200" xfId="2195" xr:uid="{00000000-0005-0000-0000-000046070000}"/>
    <cellStyle name="Normal 200 2" xfId="3190" xr:uid="{00000000-0005-0000-0000-000047070000}"/>
    <cellStyle name="Normal 201" xfId="2192" xr:uid="{00000000-0005-0000-0000-000048070000}"/>
    <cellStyle name="Normal 201 2" xfId="3187" xr:uid="{00000000-0005-0000-0000-000049070000}"/>
    <cellStyle name="Normal 202" xfId="2190" xr:uid="{00000000-0005-0000-0000-00004A070000}"/>
    <cellStyle name="Normal 202 2" xfId="3185" xr:uid="{00000000-0005-0000-0000-00004B070000}"/>
    <cellStyle name="Normal 203" xfId="2191" xr:uid="{00000000-0005-0000-0000-00004C070000}"/>
    <cellStyle name="Normal 203 2" xfId="3186" xr:uid="{00000000-0005-0000-0000-00004D070000}"/>
    <cellStyle name="Normal 204" xfId="2196" xr:uid="{00000000-0005-0000-0000-00004E070000}"/>
    <cellStyle name="Normal 204 2" xfId="3191" xr:uid="{00000000-0005-0000-0000-00004F070000}"/>
    <cellStyle name="Normal 205" xfId="2198" xr:uid="{00000000-0005-0000-0000-000050070000}"/>
    <cellStyle name="Normal 205 2" xfId="3193" xr:uid="{00000000-0005-0000-0000-000051070000}"/>
    <cellStyle name="Normal 206" xfId="2197" xr:uid="{00000000-0005-0000-0000-000052070000}"/>
    <cellStyle name="Normal 206 2" xfId="3192" xr:uid="{00000000-0005-0000-0000-000053070000}"/>
    <cellStyle name="Normal 207" xfId="2199" xr:uid="{00000000-0005-0000-0000-000054070000}"/>
    <cellStyle name="Normal 207 2" xfId="3194" xr:uid="{00000000-0005-0000-0000-000055070000}"/>
    <cellStyle name="Normal 208" xfId="2200" xr:uid="{00000000-0005-0000-0000-000056070000}"/>
    <cellStyle name="Normal 208 2" xfId="3195" xr:uid="{00000000-0005-0000-0000-000057070000}"/>
    <cellStyle name="Normal 209" xfId="2202" xr:uid="{00000000-0005-0000-0000-000058070000}"/>
    <cellStyle name="Normal 209 2" xfId="3197" xr:uid="{00000000-0005-0000-0000-000059070000}"/>
    <cellStyle name="Normal 21" xfId="1638" xr:uid="{00000000-0005-0000-0000-00005A070000}"/>
    <cellStyle name="Normal 21 10" xfId="1639" xr:uid="{00000000-0005-0000-0000-00005B070000}"/>
    <cellStyle name="Normal 21 11" xfId="1640" xr:uid="{00000000-0005-0000-0000-00005C070000}"/>
    <cellStyle name="Normal 21 12" xfId="1641" xr:uid="{00000000-0005-0000-0000-00005D070000}"/>
    <cellStyle name="Normal 21 13" xfId="1642" xr:uid="{00000000-0005-0000-0000-00005E070000}"/>
    <cellStyle name="Normal 21 14" xfId="1643" xr:uid="{00000000-0005-0000-0000-00005F070000}"/>
    <cellStyle name="Normal 21 15" xfId="1644" xr:uid="{00000000-0005-0000-0000-000060070000}"/>
    <cellStyle name="Normal 21 2" xfId="1645" xr:uid="{00000000-0005-0000-0000-000061070000}"/>
    <cellStyle name="Normal 21 3" xfId="1646" xr:uid="{00000000-0005-0000-0000-000062070000}"/>
    <cellStyle name="Normal 21 4" xfId="1647" xr:uid="{00000000-0005-0000-0000-000063070000}"/>
    <cellStyle name="Normal 21 5" xfId="1648" xr:uid="{00000000-0005-0000-0000-000064070000}"/>
    <cellStyle name="Normal 21 6" xfId="1649" xr:uid="{00000000-0005-0000-0000-000065070000}"/>
    <cellStyle name="Normal 21 7" xfId="1650" xr:uid="{00000000-0005-0000-0000-000066070000}"/>
    <cellStyle name="Normal 21 8" xfId="1651" xr:uid="{00000000-0005-0000-0000-000067070000}"/>
    <cellStyle name="Normal 21 9" xfId="1652" xr:uid="{00000000-0005-0000-0000-000068070000}"/>
    <cellStyle name="Normal 21_RESUMEN ESTADISTICO-1_2009" xfId="1653" xr:uid="{00000000-0005-0000-0000-000069070000}"/>
    <cellStyle name="Normal 210" xfId="2203" xr:uid="{00000000-0005-0000-0000-00006A070000}"/>
    <cellStyle name="Normal 210 2" xfId="3198" xr:uid="{00000000-0005-0000-0000-00006B070000}"/>
    <cellStyle name="Normal 211" xfId="2204" xr:uid="{00000000-0005-0000-0000-00006C070000}"/>
    <cellStyle name="Normal 211 2" xfId="3199" xr:uid="{00000000-0005-0000-0000-00006D070000}"/>
    <cellStyle name="Normal 212" xfId="2205" xr:uid="{00000000-0005-0000-0000-00006E070000}"/>
    <cellStyle name="Normal 212 2" xfId="3200" xr:uid="{00000000-0005-0000-0000-00006F070000}"/>
    <cellStyle name="Normal 213" xfId="2206" xr:uid="{00000000-0005-0000-0000-000070070000}"/>
    <cellStyle name="Normal 213 2" xfId="3201" xr:uid="{00000000-0005-0000-0000-000071070000}"/>
    <cellStyle name="Normal 214" xfId="2207" xr:uid="{00000000-0005-0000-0000-000072070000}"/>
    <cellStyle name="Normal 214 2" xfId="3202" xr:uid="{00000000-0005-0000-0000-000073070000}"/>
    <cellStyle name="Normal 215" xfId="2208" xr:uid="{00000000-0005-0000-0000-000074070000}"/>
    <cellStyle name="Normal 215 2" xfId="3203" xr:uid="{00000000-0005-0000-0000-000075070000}"/>
    <cellStyle name="Normal 216" xfId="2201" xr:uid="{00000000-0005-0000-0000-000076070000}"/>
    <cellStyle name="Normal 216 2" xfId="3196" xr:uid="{00000000-0005-0000-0000-000077070000}"/>
    <cellStyle name="Normal 217" xfId="2209" xr:uid="{00000000-0005-0000-0000-000078070000}"/>
    <cellStyle name="Normal 217 2" xfId="3204" xr:uid="{00000000-0005-0000-0000-000079070000}"/>
    <cellStyle name="Normal 218" xfId="2210" xr:uid="{00000000-0005-0000-0000-00007A070000}"/>
    <cellStyle name="Normal 218 2" xfId="3205" xr:uid="{00000000-0005-0000-0000-00007B070000}"/>
    <cellStyle name="Normal 219" xfId="2211" xr:uid="{00000000-0005-0000-0000-00007C070000}"/>
    <cellStyle name="Normal 219 2" xfId="3206" xr:uid="{00000000-0005-0000-0000-00007D070000}"/>
    <cellStyle name="Normal 22" xfId="1654" xr:uid="{00000000-0005-0000-0000-00007E070000}"/>
    <cellStyle name="Normal 22 10" xfId="1655" xr:uid="{00000000-0005-0000-0000-00007F070000}"/>
    <cellStyle name="Normal 22 11" xfId="1656" xr:uid="{00000000-0005-0000-0000-000080070000}"/>
    <cellStyle name="Normal 22 12" xfId="1657" xr:uid="{00000000-0005-0000-0000-000081070000}"/>
    <cellStyle name="Normal 22 13" xfId="1658" xr:uid="{00000000-0005-0000-0000-000082070000}"/>
    <cellStyle name="Normal 22 14" xfId="1659" xr:uid="{00000000-0005-0000-0000-000083070000}"/>
    <cellStyle name="Normal 22 15" xfId="1660" xr:uid="{00000000-0005-0000-0000-000084070000}"/>
    <cellStyle name="Normal 22 2" xfId="1661" xr:uid="{00000000-0005-0000-0000-000085070000}"/>
    <cellStyle name="Normal 22 3" xfId="1662" xr:uid="{00000000-0005-0000-0000-000086070000}"/>
    <cellStyle name="Normal 22 4" xfId="1663" xr:uid="{00000000-0005-0000-0000-000087070000}"/>
    <cellStyle name="Normal 22 5" xfId="1664" xr:uid="{00000000-0005-0000-0000-000088070000}"/>
    <cellStyle name="Normal 22 6" xfId="1665" xr:uid="{00000000-0005-0000-0000-000089070000}"/>
    <cellStyle name="Normal 22 7" xfId="1666" xr:uid="{00000000-0005-0000-0000-00008A070000}"/>
    <cellStyle name="Normal 22 8" xfId="1667" xr:uid="{00000000-0005-0000-0000-00008B070000}"/>
    <cellStyle name="Normal 22 9" xfId="1668" xr:uid="{00000000-0005-0000-0000-00008C070000}"/>
    <cellStyle name="Normal 22_RESUMEN ESTADISTICO-1_2009" xfId="1669" xr:uid="{00000000-0005-0000-0000-00008D070000}"/>
    <cellStyle name="Normal 220" xfId="2212" xr:uid="{00000000-0005-0000-0000-00008E070000}"/>
    <cellStyle name="Normal 220 2" xfId="3207" xr:uid="{00000000-0005-0000-0000-00008F070000}"/>
    <cellStyle name="Normal 221" xfId="2213" xr:uid="{00000000-0005-0000-0000-000090070000}"/>
    <cellStyle name="Normal 221 2" xfId="3208" xr:uid="{00000000-0005-0000-0000-000091070000}"/>
    <cellStyle name="Normal 222" xfId="2214" xr:uid="{00000000-0005-0000-0000-000092070000}"/>
    <cellStyle name="Normal 222 2" xfId="3209" xr:uid="{00000000-0005-0000-0000-000093070000}"/>
    <cellStyle name="Normal 223" xfId="2215" xr:uid="{00000000-0005-0000-0000-000094070000}"/>
    <cellStyle name="Normal 223 2" xfId="3210" xr:uid="{00000000-0005-0000-0000-000095070000}"/>
    <cellStyle name="Normal 224" xfId="2216" xr:uid="{00000000-0005-0000-0000-000096070000}"/>
    <cellStyle name="Normal 224 2" xfId="3211" xr:uid="{00000000-0005-0000-0000-000097070000}"/>
    <cellStyle name="Normal 225" xfId="2217" xr:uid="{00000000-0005-0000-0000-000098070000}"/>
    <cellStyle name="Normal 225 2" xfId="3212" xr:uid="{00000000-0005-0000-0000-000099070000}"/>
    <cellStyle name="Normal 226" xfId="2218" xr:uid="{00000000-0005-0000-0000-00009A070000}"/>
    <cellStyle name="Normal 226 2" xfId="3213" xr:uid="{00000000-0005-0000-0000-00009B070000}"/>
    <cellStyle name="Normal 227" xfId="2284" xr:uid="{00000000-0005-0000-0000-00009C070000}"/>
    <cellStyle name="Normal 227 2" xfId="3260" xr:uid="{00000000-0005-0000-0000-00009D070000}"/>
    <cellStyle name="Normal 228" xfId="2291" xr:uid="{00000000-0005-0000-0000-00009E070000}"/>
    <cellStyle name="Normal 228 2" xfId="3263" xr:uid="{00000000-0005-0000-0000-00009F070000}"/>
    <cellStyle name="Normal 229" xfId="2294" xr:uid="{00000000-0005-0000-0000-0000A0070000}"/>
    <cellStyle name="Normal 229 2" xfId="3264" xr:uid="{00000000-0005-0000-0000-0000A1070000}"/>
    <cellStyle name="Normal 23" xfId="1670" xr:uid="{00000000-0005-0000-0000-0000A2070000}"/>
    <cellStyle name="Normal 23 10" xfId="1671" xr:uid="{00000000-0005-0000-0000-0000A3070000}"/>
    <cellStyle name="Normal 23 11" xfId="1672" xr:uid="{00000000-0005-0000-0000-0000A4070000}"/>
    <cellStyle name="Normal 23 12" xfId="1673" xr:uid="{00000000-0005-0000-0000-0000A5070000}"/>
    <cellStyle name="Normal 23 13" xfId="1674" xr:uid="{00000000-0005-0000-0000-0000A6070000}"/>
    <cellStyle name="Normal 23 14" xfId="1675" xr:uid="{00000000-0005-0000-0000-0000A7070000}"/>
    <cellStyle name="Normal 23 15" xfId="1676" xr:uid="{00000000-0005-0000-0000-0000A8070000}"/>
    <cellStyle name="Normal 23 2" xfId="1677" xr:uid="{00000000-0005-0000-0000-0000A9070000}"/>
    <cellStyle name="Normal 23 3" xfId="1678" xr:uid="{00000000-0005-0000-0000-0000AA070000}"/>
    <cellStyle name="Normal 23 4" xfId="1679" xr:uid="{00000000-0005-0000-0000-0000AB070000}"/>
    <cellStyle name="Normal 23 5" xfId="1680" xr:uid="{00000000-0005-0000-0000-0000AC070000}"/>
    <cellStyle name="Normal 23 6" xfId="1681" xr:uid="{00000000-0005-0000-0000-0000AD070000}"/>
    <cellStyle name="Normal 23 7" xfId="1682" xr:uid="{00000000-0005-0000-0000-0000AE070000}"/>
    <cellStyle name="Normal 23 8" xfId="1683" xr:uid="{00000000-0005-0000-0000-0000AF070000}"/>
    <cellStyle name="Normal 23 9" xfId="1684" xr:uid="{00000000-0005-0000-0000-0000B0070000}"/>
    <cellStyle name="Normal 23_RESUMEN ESTADISTICO-1_2009" xfId="1685" xr:uid="{00000000-0005-0000-0000-0000B1070000}"/>
    <cellStyle name="Normal 230" xfId="2297" xr:uid="{00000000-0005-0000-0000-0000B2070000}"/>
    <cellStyle name="Normal 230 2" xfId="3265" xr:uid="{00000000-0005-0000-0000-0000B3070000}"/>
    <cellStyle name="Normal 231" xfId="2301" xr:uid="{00000000-0005-0000-0000-0000B4070000}"/>
    <cellStyle name="Normal 231 2" xfId="3267" xr:uid="{00000000-0005-0000-0000-0000B5070000}"/>
    <cellStyle name="Normal 232" xfId="2323" xr:uid="{00000000-0005-0000-0000-0000B6070000}"/>
    <cellStyle name="Normal 233" xfId="2344" xr:uid="{00000000-0005-0000-0000-0000B7070000}"/>
    <cellStyle name="Normal 234" xfId="2350" xr:uid="{00000000-0005-0000-0000-0000B8070000}"/>
    <cellStyle name="Normal 235" xfId="2352" xr:uid="{00000000-0005-0000-0000-0000B9070000}"/>
    <cellStyle name="Normal 236" xfId="2355" xr:uid="{00000000-0005-0000-0000-0000BA070000}"/>
    <cellStyle name="Normal 237" xfId="2356" xr:uid="{00000000-0005-0000-0000-0000BB070000}"/>
    <cellStyle name="Normal 238" xfId="2354" xr:uid="{00000000-0005-0000-0000-0000BC070000}"/>
    <cellStyle name="Normal 239" xfId="2360" xr:uid="{00000000-0005-0000-0000-0000BD070000}"/>
    <cellStyle name="Normal 24" xfId="1686" xr:uid="{00000000-0005-0000-0000-0000BE070000}"/>
    <cellStyle name="Normal 24 10" xfId="1687" xr:uid="{00000000-0005-0000-0000-0000BF070000}"/>
    <cellStyle name="Normal 24 11" xfId="1688" xr:uid="{00000000-0005-0000-0000-0000C0070000}"/>
    <cellStyle name="Normal 24 12" xfId="1689" xr:uid="{00000000-0005-0000-0000-0000C1070000}"/>
    <cellStyle name="Normal 24 13" xfId="1690" xr:uid="{00000000-0005-0000-0000-0000C2070000}"/>
    <cellStyle name="Normal 24 14" xfId="1691" xr:uid="{00000000-0005-0000-0000-0000C3070000}"/>
    <cellStyle name="Normal 24 2" xfId="1692" xr:uid="{00000000-0005-0000-0000-0000C4070000}"/>
    <cellStyle name="Normal 24 3" xfId="1693" xr:uid="{00000000-0005-0000-0000-0000C5070000}"/>
    <cellStyle name="Normal 24 4" xfId="1694" xr:uid="{00000000-0005-0000-0000-0000C6070000}"/>
    <cellStyle name="Normal 24 5" xfId="1695" xr:uid="{00000000-0005-0000-0000-0000C7070000}"/>
    <cellStyle name="Normal 24 6" xfId="1696" xr:uid="{00000000-0005-0000-0000-0000C8070000}"/>
    <cellStyle name="Normal 24 7" xfId="1697" xr:uid="{00000000-0005-0000-0000-0000C9070000}"/>
    <cellStyle name="Normal 24 8" xfId="1698" xr:uid="{00000000-0005-0000-0000-0000CA070000}"/>
    <cellStyle name="Normal 24 9" xfId="1699" xr:uid="{00000000-0005-0000-0000-0000CB070000}"/>
    <cellStyle name="Normal 24_RESUMEN ESTADISTICO-1_2009" xfId="1700" xr:uid="{00000000-0005-0000-0000-0000CC070000}"/>
    <cellStyle name="Normal 240" xfId="2362" xr:uid="{00000000-0005-0000-0000-0000CD070000}"/>
    <cellStyle name="Normal 241" xfId="2364" xr:uid="{00000000-0005-0000-0000-0000CE070000}"/>
    <cellStyle name="Normal 242" xfId="2365" xr:uid="{00000000-0005-0000-0000-0000CF070000}"/>
    <cellStyle name="Normal 243" xfId="2367" xr:uid="{00000000-0005-0000-0000-0000D0070000}"/>
    <cellStyle name="Normal 244" xfId="2361" xr:uid="{00000000-0005-0000-0000-0000D1070000}"/>
    <cellStyle name="Normal 245" xfId="2370" xr:uid="{00000000-0005-0000-0000-0000D2070000}"/>
    <cellStyle name="Normal 246" xfId="2371" xr:uid="{00000000-0005-0000-0000-0000D3070000}"/>
    <cellStyle name="Normal 247" xfId="2373" xr:uid="{00000000-0005-0000-0000-0000D4070000}"/>
    <cellStyle name="Normal 248" xfId="2374" xr:uid="{00000000-0005-0000-0000-0000D5070000}"/>
    <cellStyle name="Normal 249" xfId="2375" xr:uid="{00000000-0005-0000-0000-0000D6070000}"/>
    <cellStyle name="Normal 25" xfId="1701" xr:uid="{00000000-0005-0000-0000-0000D7070000}"/>
    <cellStyle name="Normal 250" xfId="2376" xr:uid="{00000000-0005-0000-0000-0000D8070000}"/>
    <cellStyle name="Normal 251" xfId="2377" xr:uid="{00000000-0005-0000-0000-0000D9070000}"/>
    <cellStyle name="Normal 252" xfId="2379" xr:uid="{00000000-0005-0000-0000-0000DA070000}"/>
    <cellStyle name="Normal 253" xfId="2380" xr:uid="{00000000-0005-0000-0000-0000DB070000}"/>
    <cellStyle name="Normal 254" xfId="2381" xr:uid="{00000000-0005-0000-0000-0000DC070000}"/>
    <cellStyle name="Normal 255" xfId="2382" xr:uid="{00000000-0005-0000-0000-0000DD070000}"/>
    <cellStyle name="Normal 256" xfId="2378" xr:uid="{00000000-0005-0000-0000-0000DE070000}"/>
    <cellStyle name="Normal 256 2" xfId="3271" xr:uid="{00000000-0005-0000-0000-0000DF070000}"/>
    <cellStyle name="Normal 257" xfId="2231" xr:uid="{00000000-0005-0000-0000-0000E0070000}"/>
    <cellStyle name="Normal 257 2" xfId="3222" xr:uid="{00000000-0005-0000-0000-0000E1070000}"/>
    <cellStyle name="Normal 258" xfId="2257" xr:uid="{00000000-0005-0000-0000-0000E2070000}"/>
    <cellStyle name="Normal 258 2" xfId="3248" xr:uid="{00000000-0005-0000-0000-0000E3070000}"/>
    <cellStyle name="Normal 259" xfId="2236" xr:uid="{00000000-0005-0000-0000-0000E4070000}"/>
    <cellStyle name="Normal 259 2" xfId="3227" xr:uid="{00000000-0005-0000-0000-0000E5070000}"/>
    <cellStyle name="Normal 26" xfId="1702" xr:uid="{00000000-0005-0000-0000-0000E6070000}"/>
    <cellStyle name="Normal 260" xfId="2252" xr:uid="{00000000-0005-0000-0000-0000E7070000}"/>
    <cellStyle name="Normal 260 2" xfId="3243" xr:uid="{00000000-0005-0000-0000-0000E8070000}"/>
    <cellStyle name="Normal 261" xfId="2228" xr:uid="{00000000-0005-0000-0000-0000E9070000}"/>
    <cellStyle name="Normal 261 2" xfId="3219" xr:uid="{00000000-0005-0000-0000-0000EA070000}"/>
    <cellStyle name="Normal 262" xfId="2340" xr:uid="{00000000-0005-0000-0000-0000EB070000}"/>
    <cellStyle name="Normal 262 2" xfId="3268" xr:uid="{00000000-0005-0000-0000-0000EC070000}"/>
    <cellStyle name="Normal 263" xfId="2233" xr:uid="{00000000-0005-0000-0000-0000ED070000}"/>
    <cellStyle name="Normal 263 2" xfId="3224" xr:uid="{00000000-0005-0000-0000-0000EE070000}"/>
    <cellStyle name="Normal 264" xfId="2261" xr:uid="{00000000-0005-0000-0000-0000EF070000}"/>
    <cellStyle name="Normal 264 2" xfId="3252" xr:uid="{00000000-0005-0000-0000-0000F0070000}"/>
    <cellStyle name="Normal 265" xfId="2227" xr:uid="{00000000-0005-0000-0000-0000F1070000}"/>
    <cellStyle name="Normal 265 2" xfId="3218" xr:uid="{00000000-0005-0000-0000-0000F2070000}"/>
    <cellStyle name="Normal 266" xfId="2250" xr:uid="{00000000-0005-0000-0000-0000F3070000}"/>
    <cellStyle name="Normal 266 2" xfId="3241" xr:uid="{00000000-0005-0000-0000-0000F4070000}"/>
    <cellStyle name="Normal 267" xfId="2237" xr:uid="{00000000-0005-0000-0000-0000F5070000}"/>
    <cellStyle name="Normal 267 2" xfId="3228" xr:uid="{00000000-0005-0000-0000-0000F6070000}"/>
    <cellStyle name="Normal 268" xfId="2258" xr:uid="{00000000-0005-0000-0000-0000F7070000}"/>
    <cellStyle name="Normal 268 2" xfId="3249" xr:uid="{00000000-0005-0000-0000-0000F8070000}"/>
    <cellStyle name="Normal 269" xfId="2234" xr:uid="{00000000-0005-0000-0000-0000F9070000}"/>
    <cellStyle name="Normal 269 2" xfId="3225" xr:uid="{00000000-0005-0000-0000-0000FA070000}"/>
    <cellStyle name="Normal 27" xfId="1703" xr:uid="{00000000-0005-0000-0000-0000FB070000}"/>
    <cellStyle name="Normal 270" xfId="2268" xr:uid="{00000000-0005-0000-0000-0000FC070000}"/>
    <cellStyle name="Normal 270 2" xfId="3253" xr:uid="{00000000-0005-0000-0000-0000FD070000}"/>
    <cellStyle name="Normal 271" xfId="2230" xr:uid="{00000000-0005-0000-0000-0000FE070000}"/>
    <cellStyle name="Normal 271 2" xfId="3221" xr:uid="{00000000-0005-0000-0000-0000FF070000}"/>
    <cellStyle name="Normal 272" xfId="2357" xr:uid="{00000000-0005-0000-0000-000000080000}"/>
    <cellStyle name="Normal 272 2" xfId="3269" xr:uid="{00000000-0005-0000-0000-000001080000}"/>
    <cellStyle name="Normal 273" xfId="2235" xr:uid="{00000000-0005-0000-0000-000002080000}"/>
    <cellStyle name="Normal 273 2" xfId="3226" xr:uid="{00000000-0005-0000-0000-000003080000}"/>
    <cellStyle name="Normal 274" xfId="2358" xr:uid="{00000000-0005-0000-0000-000004080000}"/>
    <cellStyle name="Normal 274 2" xfId="3270" xr:uid="{00000000-0005-0000-0000-000005080000}"/>
    <cellStyle name="Normal 275" xfId="2225" xr:uid="{00000000-0005-0000-0000-000006080000}"/>
    <cellStyle name="Normal 275 2" xfId="3216" xr:uid="{00000000-0005-0000-0000-000007080000}"/>
    <cellStyle name="Normal 276" xfId="2253" xr:uid="{00000000-0005-0000-0000-000008080000}"/>
    <cellStyle name="Normal 276 2" xfId="3244" xr:uid="{00000000-0005-0000-0000-000009080000}"/>
    <cellStyle name="Normal 277" xfId="2226" xr:uid="{00000000-0005-0000-0000-00000A080000}"/>
    <cellStyle name="Normal 277 2" xfId="3217" xr:uid="{00000000-0005-0000-0000-00000B080000}"/>
    <cellStyle name="Normal 278" xfId="2298" xr:uid="{00000000-0005-0000-0000-00000C080000}"/>
    <cellStyle name="Normal 278 2" xfId="3266" xr:uid="{00000000-0005-0000-0000-00000D080000}"/>
    <cellStyle name="Normal 279" xfId="2238" xr:uid="{00000000-0005-0000-0000-00000E080000}"/>
    <cellStyle name="Normal 279 2" xfId="3229" xr:uid="{00000000-0005-0000-0000-00000F080000}"/>
    <cellStyle name="Normal 28" xfId="1704" xr:uid="{00000000-0005-0000-0000-000010080000}"/>
    <cellStyle name="Normal 280" xfId="2255" xr:uid="{00000000-0005-0000-0000-000011080000}"/>
    <cellStyle name="Normal 280 2" xfId="3246" xr:uid="{00000000-0005-0000-0000-000012080000}"/>
    <cellStyle name="Normal 281" xfId="2232" xr:uid="{00000000-0005-0000-0000-000013080000}"/>
    <cellStyle name="Normal 281 2" xfId="3223" xr:uid="{00000000-0005-0000-0000-000014080000}"/>
    <cellStyle name="Normal 282" xfId="2254" xr:uid="{00000000-0005-0000-0000-000015080000}"/>
    <cellStyle name="Normal 282 2" xfId="3245" xr:uid="{00000000-0005-0000-0000-000016080000}"/>
    <cellStyle name="Normal 283" xfId="2386" xr:uid="{00000000-0005-0000-0000-000017080000}"/>
    <cellStyle name="Normal 283 2" xfId="3275" xr:uid="{00000000-0005-0000-0000-000018080000}"/>
    <cellStyle name="Normal 284" xfId="2251" xr:uid="{00000000-0005-0000-0000-000019080000}"/>
    <cellStyle name="Normal 284 2" xfId="3242" xr:uid="{00000000-0005-0000-0000-00001A080000}"/>
    <cellStyle name="Normal 285" xfId="2385" xr:uid="{00000000-0005-0000-0000-00001B080000}"/>
    <cellStyle name="Normal 285 2" xfId="3274" xr:uid="{00000000-0005-0000-0000-00001C080000}"/>
    <cellStyle name="Normal 286" xfId="2256" xr:uid="{00000000-0005-0000-0000-00001D080000}"/>
    <cellStyle name="Normal 286 2" xfId="3247" xr:uid="{00000000-0005-0000-0000-00001E080000}"/>
    <cellStyle name="Normal 287" xfId="2383" xr:uid="{00000000-0005-0000-0000-00001F080000}"/>
    <cellStyle name="Normal 287 2" xfId="3272" xr:uid="{00000000-0005-0000-0000-000020080000}"/>
    <cellStyle name="Normal 288" xfId="2387" xr:uid="{00000000-0005-0000-0000-000021080000}"/>
    <cellStyle name="Normal 288 2" xfId="3276" xr:uid="{00000000-0005-0000-0000-000022080000}"/>
    <cellStyle name="Normal 289" xfId="2247" xr:uid="{00000000-0005-0000-0000-000023080000}"/>
    <cellStyle name="Normal 289 2" xfId="3238" xr:uid="{00000000-0005-0000-0000-000024080000}"/>
    <cellStyle name="Normal 29" xfId="1705" xr:uid="{00000000-0005-0000-0000-000025080000}"/>
    <cellStyle name="Normal 290" xfId="2246" xr:uid="{00000000-0005-0000-0000-000026080000}"/>
    <cellStyle name="Normal 290 2" xfId="3237" xr:uid="{00000000-0005-0000-0000-000027080000}"/>
    <cellStyle name="Normal 291" xfId="2239" xr:uid="{00000000-0005-0000-0000-000028080000}"/>
    <cellStyle name="Normal 291 2" xfId="3230" xr:uid="{00000000-0005-0000-0000-000029080000}"/>
    <cellStyle name="Normal 292" xfId="2384" xr:uid="{00000000-0005-0000-0000-00002A080000}"/>
    <cellStyle name="Normal 292 2" xfId="3273" xr:uid="{00000000-0005-0000-0000-00002B080000}"/>
    <cellStyle name="Normal 293" xfId="2388" xr:uid="{00000000-0005-0000-0000-00002C080000}"/>
    <cellStyle name="Normal 293 2" xfId="3277" xr:uid="{00000000-0005-0000-0000-00002D080000}"/>
    <cellStyle name="Normal 294" xfId="2389" xr:uid="{00000000-0005-0000-0000-00002E080000}"/>
    <cellStyle name="Normal 294 2" xfId="3278" xr:uid="{00000000-0005-0000-0000-00002F080000}"/>
    <cellStyle name="Normal 295" xfId="2390" xr:uid="{00000000-0005-0000-0000-000030080000}"/>
    <cellStyle name="Normal 295 2" xfId="3279" xr:uid="{00000000-0005-0000-0000-000031080000}"/>
    <cellStyle name="Normal 296" xfId="2391" xr:uid="{00000000-0005-0000-0000-000032080000}"/>
    <cellStyle name="Normal 296 2" xfId="3280" xr:uid="{00000000-0005-0000-0000-000033080000}"/>
    <cellStyle name="Normal 297" xfId="2392" xr:uid="{00000000-0005-0000-0000-000034080000}"/>
    <cellStyle name="Normal 297 2" xfId="3281" xr:uid="{00000000-0005-0000-0000-000035080000}"/>
    <cellStyle name="Normal 298" xfId="2393" xr:uid="{00000000-0005-0000-0000-000036080000}"/>
    <cellStyle name="Normal 298 2" xfId="3282" xr:uid="{00000000-0005-0000-0000-000037080000}"/>
    <cellStyle name="Normal 299" xfId="2394" xr:uid="{00000000-0005-0000-0000-000038080000}"/>
    <cellStyle name="Normal 299 2" xfId="3283" xr:uid="{00000000-0005-0000-0000-000039080000}"/>
    <cellStyle name="Normal 3" xfId="1706" xr:uid="{00000000-0005-0000-0000-00003A080000}"/>
    <cellStyle name="Normal 3 10" xfId="1707" xr:uid="{00000000-0005-0000-0000-00003B080000}"/>
    <cellStyle name="Normal 3 11" xfId="1708" xr:uid="{00000000-0005-0000-0000-00003C080000}"/>
    <cellStyle name="Normal 3 12" xfId="1709" xr:uid="{00000000-0005-0000-0000-00003D080000}"/>
    <cellStyle name="Normal 3 13" xfId="1710" xr:uid="{00000000-0005-0000-0000-00003E080000}"/>
    <cellStyle name="Normal 3 14" xfId="1711" xr:uid="{00000000-0005-0000-0000-00003F080000}"/>
    <cellStyle name="Normal 3 15" xfId="1712" xr:uid="{00000000-0005-0000-0000-000040080000}"/>
    <cellStyle name="Normal 3 16" xfId="1713" xr:uid="{00000000-0005-0000-0000-000041080000}"/>
    <cellStyle name="Normal 3 16 2" xfId="3018" xr:uid="{00000000-0005-0000-0000-000042080000}"/>
    <cellStyle name="Normal 3 17" xfId="1714" xr:uid="{00000000-0005-0000-0000-000043080000}"/>
    <cellStyle name="Normal 3 17 2" xfId="3019" xr:uid="{00000000-0005-0000-0000-000044080000}"/>
    <cellStyle name="Normal 3 18" xfId="2272" xr:uid="{00000000-0005-0000-0000-000045080000}"/>
    <cellStyle name="Normal 3 18 2" xfId="3254" xr:uid="{00000000-0005-0000-0000-000046080000}"/>
    <cellStyle name="Normal 3 2" xfId="1715" xr:uid="{00000000-0005-0000-0000-000047080000}"/>
    <cellStyle name="Normal 3 2 10" xfId="1716" xr:uid="{00000000-0005-0000-0000-000048080000}"/>
    <cellStyle name="Normal 3 2 11" xfId="1717" xr:uid="{00000000-0005-0000-0000-000049080000}"/>
    <cellStyle name="Normal 3 2 12" xfId="1718" xr:uid="{00000000-0005-0000-0000-00004A080000}"/>
    <cellStyle name="Normal 3 2 13" xfId="1719" xr:uid="{00000000-0005-0000-0000-00004B080000}"/>
    <cellStyle name="Normal 3 2 14" xfId="1720" xr:uid="{00000000-0005-0000-0000-00004C080000}"/>
    <cellStyle name="Normal 3 2 15" xfId="1721" xr:uid="{00000000-0005-0000-0000-00004D080000}"/>
    <cellStyle name="Normal 3 2 2" xfId="1722" xr:uid="{00000000-0005-0000-0000-00004E080000}"/>
    <cellStyle name="Normal 3 2 2 10" xfId="1723" xr:uid="{00000000-0005-0000-0000-00004F080000}"/>
    <cellStyle name="Normal 3 2 2 11" xfId="1724" xr:uid="{00000000-0005-0000-0000-000050080000}"/>
    <cellStyle name="Normal 3 2 2 12" xfId="1725" xr:uid="{00000000-0005-0000-0000-000051080000}"/>
    <cellStyle name="Normal 3 2 2 13" xfId="1726" xr:uid="{00000000-0005-0000-0000-000052080000}"/>
    <cellStyle name="Normal 3 2 2 14" xfId="1727" xr:uid="{00000000-0005-0000-0000-000053080000}"/>
    <cellStyle name="Normal 3 2 2 2" xfId="1728" xr:uid="{00000000-0005-0000-0000-000054080000}"/>
    <cellStyle name="Normal 3 2 2 2 10" xfId="1729" xr:uid="{00000000-0005-0000-0000-000055080000}"/>
    <cellStyle name="Normal 3 2 2 2 11" xfId="1730" xr:uid="{00000000-0005-0000-0000-000056080000}"/>
    <cellStyle name="Normal 3 2 2 2 12" xfId="1731" xr:uid="{00000000-0005-0000-0000-000057080000}"/>
    <cellStyle name="Normal 3 2 2 2 13" xfId="1732" xr:uid="{00000000-0005-0000-0000-000058080000}"/>
    <cellStyle name="Normal 3 2 2 2 14" xfId="1733" xr:uid="{00000000-0005-0000-0000-000059080000}"/>
    <cellStyle name="Normal 3 2 2 2 2" xfId="1734" xr:uid="{00000000-0005-0000-0000-00005A080000}"/>
    <cellStyle name="Normal 3 2 2 2 3" xfId="1735" xr:uid="{00000000-0005-0000-0000-00005B080000}"/>
    <cellStyle name="Normal 3 2 2 2 4" xfId="1736" xr:uid="{00000000-0005-0000-0000-00005C080000}"/>
    <cellStyle name="Normal 3 2 2 2 5" xfId="1737" xr:uid="{00000000-0005-0000-0000-00005D080000}"/>
    <cellStyle name="Normal 3 2 2 2 6" xfId="1738" xr:uid="{00000000-0005-0000-0000-00005E080000}"/>
    <cellStyle name="Normal 3 2 2 2 7" xfId="1739" xr:uid="{00000000-0005-0000-0000-00005F080000}"/>
    <cellStyle name="Normal 3 2 2 2 8" xfId="1740" xr:uid="{00000000-0005-0000-0000-000060080000}"/>
    <cellStyle name="Normal 3 2 2 2 9" xfId="1741" xr:uid="{00000000-0005-0000-0000-000061080000}"/>
    <cellStyle name="Normal 3 2 2 3" xfId="1742" xr:uid="{00000000-0005-0000-0000-000062080000}"/>
    <cellStyle name="Normal 3 2 2 4" xfId="1743" xr:uid="{00000000-0005-0000-0000-000063080000}"/>
    <cellStyle name="Normal 3 2 2 5" xfId="1744" xr:uid="{00000000-0005-0000-0000-000064080000}"/>
    <cellStyle name="Normal 3 2 2 6" xfId="1745" xr:uid="{00000000-0005-0000-0000-000065080000}"/>
    <cellStyle name="Normal 3 2 2 7" xfId="1746" xr:uid="{00000000-0005-0000-0000-000066080000}"/>
    <cellStyle name="Normal 3 2 2 8" xfId="1747" xr:uid="{00000000-0005-0000-0000-000067080000}"/>
    <cellStyle name="Normal 3 2 2 9" xfId="1748" xr:uid="{00000000-0005-0000-0000-000068080000}"/>
    <cellStyle name="Normal 3 2 2_RESUMEN ESTADISTICO-1_2009" xfId="1749" xr:uid="{00000000-0005-0000-0000-000069080000}"/>
    <cellStyle name="Normal 3 2 3" xfId="1750" xr:uid="{00000000-0005-0000-0000-00006A080000}"/>
    <cellStyle name="Normal 3 2 4" xfId="1751" xr:uid="{00000000-0005-0000-0000-00006B080000}"/>
    <cellStyle name="Normal 3 2 5" xfId="1752" xr:uid="{00000000-0005-0000-0000-00006C080000}"/>
    <cellStyle name="Normal 3 2 6" xfId="1753" xr:uid="{00000000-0005-0000-0000-00006D080000}"/>
    <cellStyle name="Normal 3 2 7" xfId="1754" xr:uid="{00000000-0005-0000-0000-00006E080000}"/>
    <cellStyle name="Normal 3 2 8" xfId="1755" xr:uid="{00000000-0005-0000-0000-00006F080000}"/>
    <cellStyle name="Normal 3 2 9" xfId="1756" xr:uid="{00000000-0005-0000-0000-000070080000}"/>
    <cellStyle name="Normal 3 3" xfId="1757" xr:uid="{00000000-0005-0000-0000-000071080000}"/>
    <cellStyle name="Normal 3 3 10" xfId="1758" xr:uid="{00000000-0005-0000-0000-000072080000}"/>
    <cellStyle name="Normal 3 3 11" xfId="1759" xr:uid="{00000000-0005-0000-0000-000073080000}"/>
    <cellStyle name="Normal 3 3 12" xfId="1760" xr:uid="{00000000-0005-0000-0000-000074080000}"/>
    <cellStyle name="Normal 3 3 13" xfId="1761" xr:uid="{00000000-0005-0000-0000-000075080000}"/>
    <cellStyle name="Normal 3 3 14" xfId="1762" xr:uid="{00000000-0005-0000-0000-000076080000}"/>
    <cellStyle name="Normal 3 3 2" xfId="1763" xr:uid="{00000000-0005-0000-0000-000077080000}"/>
    <cellStyle name="Normal 3 3 3" xfId="1764" xr:uid="{00000000-0005-0000-0000-000078080000}"/>
    <cellStyle name="Normal 3 3 4" xfId="1765" xr:uid="{00000000-0005-0000-0000-000079080000}"/>
    <cellStyle name="Normal 3 3 5" xfId="1766" xr:uid="{00000000-0005-0000-0000-00007A080000}"/>
    <cellStyle name="Normal 3 3 6" xfId="1767" xr:uid="{00000000-0005-0000-0000-00007B080000}"/>
    <cellStyle name="Normal 3 3 7" xfId="1768" xr:uid="{00000000-0005-0000-0000-00007C080000}"/>
    <cellStyle name="Normal 3 3 8" xfId="1769" xr:uid="{00000000-0005-0000-0000-00007D080000}"/>
    <cellStyle name="Normal 3 3 9" xfId="1770" xr:uid="{00000000-0005-0000-0000-00007E080000}"/>
    <cellStyle name="Normal 3 4" xfId="1771" xr:uid="{00000000-0005-0000-0000-00007F080000}"/>
    <cellStyle name="Normal 3 5" xfId="1772" xr:uid="{00000000-0005-0000-0000-000080080000}"/>
    <cellStyle name="Normal 3 6" xfId="1773" xr:uid="{00000000-0005-0000-0000-000081080000}"/>
    <cellStyle name="Normal 3 7" xfId="1774" xr:uid="{00000000-0005-0000-0000-000082080000}"/>
    <cellStyle name="Normal 3 8" xfId="1775" xr:uid="{00000000-0005-0000-0000-000083080000}"/>
    <cellStyle name="Normal 3 9" xfId="1776" xr:uid="{00000000-0005-0000-0000-000084080000}"/>
    <cellStyle name="Normal 3_RESUMEN ESTADISTICO-1_2009" xfId="1777" xr:uid="{00000000-0005-0000-0000-000085080000}"/>
    <cellStyle name="Normal 30" xfId="1778" xr:uid="{00000000-0005-0000-0000-000086080000}"/>
    <cellStyle name="Normal 30 2" xfId="1779" xr:uid="{00000000-0005-0000-0000-000087080000}"/>
    <cellStyle name="Normal 30 2 2" xfId="3020" xr:uid="{00000000-0005-0000-0000-000088080000}"/>
    <cellStyle name="Normal 300" xfId="2395" xr:uid="{00000000-0005-0000-0000-000089080000}"/>
    <cellStyle name="Normal 300 2" xfId="3284" xr:uid="{00000000-0005-0000-0000-00008A080000}"/>
    <cellStyle name="Normal 301" xfId="2396" xr:uid="{00000000-0005-0000-0000-00008B080000}"/>
    <cellStyle name="Normal 301 2" xfId="3285" xr:uid="{00000000-0005-0000-0000-00008C080000}"/>
    <cellStyle name="Normal 302" xfId="2397" xr:uid="{00000000-0005-0000-0000-00008D080000}"/>
    <cellStyle name="Normal 302 2" xfId="3286" xr:uid="{00000000-0005-0000-0000-00008E080000}"/>
    <cellStyle name="Normal 303" xfId="2398" xr:uid="{00000000-0005-0000-0000-00008F080000}"/>
    <cellStyle name="Normal 303 2" xfId="3287" xr:uid="{00000000-0005-0000-0000-000090080000}"/>
    <cellStyle name="Normal 304" xfId="2399" xr:uid="{00000000-0005-0000-0000-000091080000}"/>
    <cellStyle name="Normal 304 2" xfId="3288" xr:uid="{00000000-0005-0000-0000-000092080000}"/>
    <cellStyle name="Normal 305" xfId="2400" xr:uid="{00000000-0005-0000-0000-000093080000}"/>
    <cellStyle name="Normal 305 2" xfId="3289" xr:uid="{00000000-0005-0000-0000-000094080000}"/>
    <cellStyle name="Normal 306" xfId="2401" xr:uid="{00000000-0005-0000-0000-000095080000}"/>
    <cellStyle name="Normal 306 2" xfId="3290" xr:uid="{00000000-0005-0000-0000-000096080000}"/>
    <cellStyle name="Normal 307" xfId="2402" xr:uid="{00000000-0005-0000-0000-000097080000}"/>
    <cellStyle name="Normal 307 2" xfId="3291" xr:uid="{00000000-0005-0000-0000-000098080000}"/>
    <cellStyle name="Normal 308" xfId="2403" xr:uid="{00000000-0005-0000-0000-000099080000}"/>
    <cellStyle name="Normal 308 2" xfId="3292" xr:uid="{00000000-0005-0000-0000-00009A080000}"/>
    <cellStyle name="Normal 309" xfId="2404" xr:uid="{00000000-0005-0000-0000-00009B080000}"/>
    <cellStyle name="Normal 309 2" xfId="3293" xr:uid="{00000000-0005-0000-0000-00009C080000}"/>
    <cellStyle name="Normal 31" xfId="1780" xr:uid="{00000000-0005-0000-0000-00009D080000}"/>
    <cellStyle name="Normal 310" xfId="2405" xr:uid="{00000000-0005-0000-0000-00009E080000}"/>
    <cellStyle name="Normal 310 2" xfId="3294" xr:uid="{00000000-0005-0000-0000-00009F080000}"/>
    <cellStyle name="Normal 311" xfId="2406" xr:uid="{00000000-0005-0000-0000-0000A0080000}"/>
    <cellStyle name="Normal 311 2" xfId="3295" xr:uid="{00000000-0005-0000-0000-0000A1080000}"/>
    <cellStyle name="Normal 312" xfId="2407" xr:uid="{00000000-0005-0000-0000-0000A2080000}"/>
    <cellStyle name="Normal 312 2" xfId="3296" xr:uid="{00000000-0005-0000-0000-0000A3080000}"/>
    <cellStyle name="Normal 313" xfId="2408" xr:uid="{00000000-0005-0000-0000-0000A4080000}"/>
    <cellStyle name="Normal 313 2" xfId="3297" xr:uid="{00000000-0005-0000-0000-0000A5080000}"/>
    <cellStyle name="Normal 314" xfId="2409" xr:uid="{00000000-0005-0000-0000-0000A6080000}"/>
    <cellStyle name="Normal 314 2" xfId="3298" xr:uid="{00000000-0005-0000-0000-0000A7080000}"/>
    <cellStyle name="Normal 315" xfId="2411" xr:uid="{00000000-0005-0000-0000-0000A8080000}"/>
    <cellStyle name="Normal 315 2" xfId="3300" xr:uid="{00000000-0005-0000-0000-0000A9080000}"/>
    <cellStyle name="Normal 316" xfId="2412" xr:uid="{00000000-0005-0000-0000-0000AA080000}"/>
    <cellStyle name="Normal 316 2" xfId="3301" xr:uid="{00000000-0005-0000-0000-0000AB080000}"/>
    <cellStyle name="Normal 317" xfId="2413" xr:uid="{00000000-0005-0000-0000-0000AC080000}"/>
    <cellStyle name="Normal 317 2" xfId="3302" xr:uid="{00000000-0005-0000-0000-0000AD080000}"/>
    <cellStyle name="Normal 318" xfId="2414" xr:uid="{00000000-0005-0000-0000-0000AE080000}"/>
    <cellStyle name="Normal 318 2" xfId="3303" xr:uid="{00000000-0005-0000-0000-0000AF080000}"/>
    <cellStyle name="Normal 319" xfId="2415" xr:uid="{00000000-0005-0000-0000-0000B0080000}"/>
    <cellStyle name="Normal 319 2" xfId="3304" xr:uid="{00000000-0005-0000-0000-0000B1080000}"/>
    <cellStyle name="Normal 32" xfId="1781" xr:uid="{00000000-0005-0000-0000-0000B2080000}"/>
    <cellStyle name="Normal 320" xfId="2416" xr:uid="{00000000-0005-0000-0000-0000B3080000}"/>
    <cellStyle name="Normal 320 2" xfId="3305" xr:uid="{00000000-0005-0000-0000-0000B4080000}"/>
    <cellStyle name="Normal 321" xfId="2417" xr:uid="{00000000-0005-0000-0000-0000B5080000}"/>
    <cellStyle name="Normal 321 2" xfId="3306" xr:uid="{00000000-0005-0000-0000-0000B6080000}"/>
    <cellStyle name="Normal 322" xfId="2418" xr:uid="{00000000-0005-0000-0000-0000B7080000}"/>
    <cellStyle name="Normal 322 2" xfId="3307" xr:uid="{00000000-0005-0000-0000-0000B8080000}"/>
    <cellStyle name="Normal 323" xfId="2419" xr:uid="{00000000-0005-0000-0000-0000B9080000}"/>
    <cellStyle name="Normal 323 2" xfId="3308" xr:uid="{00000000-0005-0000-0000-0000BA080000}"/>
    <cellStyle name="Normal 324" xfId="2420" xr:uid="{00000000-0005-0000-0000-0000BB080000}"/>
    <cellStyle name="Normal 324 2" xfId="3309" xr:uid="{00000000-0005-0000-0000-0000BC080000}"/>
    <cellStyle name="Normal 325" xfId="2421" xr:uid="{00000000-0005-0000-0000-0000BD080000}"/>
    <cellStyle name="Normal 325 2" xfId="3310" xr:uid="{00000000-0005-0000-0000-0000BE080000}"/>
    <cellStyle name="Normal 326" xfId="2422" xr:uid="{00000000-0005-0000-0000-0000BF080000}"/>
    <cellStyle name="Normal 326 2" xfId="3311" xr:uid="{00000000-0005-0000-0000-0000C0080000}"/>
    <cellStyle name="Normal 327" xfId="2423" xr:uid="{00000000-0005-0000-0000-0000C1080000}"/>
    <cellStyle name="Normal 327 2" xfId="3312" xr:uid="{00000000-0005-0000-0000-0000C2080000}"/>
    <cellStyle name="Normal 328" xfId="2424" xr:uid="{00000000-0005-0000-0000-0000C3080000}"/>
    <cellStyle name="Normal 328 2" xfId="3313" xr:uid="{00000000-0005-0000-0000-0000C4080000}"/>
    <cellStyle name="Normal 329" xfId="2425" xr:uid="{00000000-0005-0000-0000-0000C5080000}"/>
    <cellStyle name="Normal 329 2" xfId="3314" xr:uid="{00000000-0005-0000-0000-0000C6080000}"/>
    <cellStyle name="Normal 33" xfId="1782" xr:uid="{00000000-0005-0000-0000-0000C7080000}"/>
    <cellStyle name="Normal 330" xfId="2426" xr:uid="{00000000-0005-0000-0000-0000C8080000}"/>
    <cellStyle name="Normal 330 2" xfId="3315" xr:uid="{00000000-0005-0000-0000-0000C9080000}"/>
    <cellStyle name="Normal 331" xfId="2427" xr:uid="{00000000-0005-0000-0000-0000CA080000}"/>
    <cellStyle name="Normal 331 2" xfId="3316" xr:uid="{00000000-0005-0000-0000-0000CB080000}"/>
    <cellStyle name="Normal 332" xfId="2428" xr:uid="{00000000-0005-0000-0000-0000CC080000}"/>
    <cellStyle name="Normal 332 2" xfId="3317" xr:uid="{00000000-0005-0000-0000-0000CD080000}"/>
    <cellStyle name="Normal 333" xfId="2429" xr:uid="{00000000-0005-0000-0000-0000CE080000}"/>
    <cellStyle name="Normal 333 2" xfId="3318" xr:uid="{00000000-0005-0000-0000-0000CF080000}"/>
    <cellStyle name="Normal 334" xfId="2430" xr:uid="{00000000-0005-0000-0000-0000D0080000}"/>
    <cellStyle name="Normal 334 2" xfId="3319" xr:uid="{00000000-0005-0000-0000-0000D1080000}"/>
    <cellStyle name="Normal 335" xfId="2431" xr:uid="{00000000-0005-0000-0000-0000D2080000}"/>
    <cellStyle name="Normal 335 2" xfId="3320" xr:uid="{00000000-0005-0000-0000-0000D3080000}"/>
    <cellStyle name="Normal 336" xfId="2432" xr:uid="{00000000-0005-0000-0000-0000D4080000}"/>
    <cellStyle name="Normal 336 2" xfId="3321" xr:uid="{00000000-0005-0000-0000-0000D5080000}"/>
    <cellStyle name="Normal 337" xfId="2433" xr:uid="{00000000-0005-0000-0000-0000D6080000}"/>
    <cellStyle name="Normal 337 2" xfId="3322" xr:uid="{00000000-0005-0000-0000-0000D7080000}"/>
    <cellStyle name="Normal 338" xfId="2434" xr:uid="{00000000-0005-0000-0000-0000D8080000}"/>
    <cellStyle name="Normal 338 2" xfId="3323" xr:uid="{00000000-0005-0000-0000-0000D9080000}"/>
    <cellStyle name="Normal 339" xfId="2435" xr:uid="{00000000-0005-0000-0000-0000DA080000}"/>
    <cellStyle name="Normal 339 2" xfId="3324" xr:uid="{00000000-0005-0000-0000-0000DB080000}"/>
    <cellStyle name="Normal 34" xfId="1783" xr:uid="{00000000-0005-0000-0000-0000DC080000}"/>
    <cellStyle name="Normal 340" xfId="2436" xr:uid="{00000000-0005-0000-0000-0000DD080000}"/>
    <cellStyle name="Normal 340 2" xfId="3325" xr:uid="{00000000-0005-0000-0000-0000DE080000}"/>
    <cellStyle name="Normal 341" xfId="2437" xr:uid="{00000000-0005-0000-0000-0000DF080000}"/>
    <cellStyle name="Normal 341 2" xfId="3326" xr:uid="{00000000-0005-0000-0000-0000E0080000}"/>
    <cellStyle name="Normal 342" xfId="2438" xr:uid="{00000000-0005-0000-0000-0000E1080000}"/>
    <cellStyle name="Normal 342 2" xfId="3327" xr:uid="{00000000-0005-0000-0000-0000E2080000}"/>
    <cellStyle name="Normal 343" xfId="2439" xr:uid="{00000000-0005-0000-0000-0000E3080000}"/>
    <cellStyle name="Normal 343 2" xfId="3328" xr:uid="{00000000-0005-0000-0000-0000E4080000}"/>
    <cellStyle name="Normal 344" xfId="2440" xr:uid="{00000000-0005-0000-0000-0000E5080000}"/>
    <cellStyle name="Normal 344 2" xfId="3329" xr:uid="{00000000-0005-0000-0000-0000E6080000}"/>
    <cellStyle name="Normal 345" xfId="2441" xr:uid="{00000000-0005-0000-0000-0000E7080000}"/>
    <cellStyle name="Normal 345 2" xfId="3330" xr:uid="{00000000-0005-0000-0000-0000E8080000}"/>
    <cellStyle name="Normal 346" xfId="2442" xr:uid="{00000000-0005-0000-0000-0000E9080000}"/>
    <cellStyle name="Normal 346 2" xfId="3331" xr:uid="{00000000-0005-0000-0000-0000EA080000}"/>
    <cellStyle name="Normal 347" xfId="2443" xr:uid="{00000000-0005-0000-0000-0000EB080000}"/>
    <cellStyle name="Normal 347 2" xfId="3332" xr:uid="{00000000-0005-0000-0000-0000EC080000}"/>
    <cellStyle name="Normal 348" xfId="2444" xr:uid="{00000000-0005-0000-0000-0000ED080000}"/>
    <cellStyle name="Normal 348 2" xfId="3333" xr:uid="{00000000-0005-0000-0000-0000EE080000}"/>
    <cellStyle name="Normal 349" xfId="2445" xr:uid="{00000000-0005-0000-0000-0000EF080000}"/>
    <cellStyle name="Normal 349 2" xfId="3334" xr:uid="{00000000-0005-0000-0000-0000F0080000}"/>
    <cellStyle name="Normal 35" xfId="1784" xr:uid="{00000000-0005-0000-0000-0000F1080000}"/>
    <cellStyle name="Normal 350" xfId="2446" xr:uid="{00000000-0005-0000-0000-0000F2080000}"/>
    <cellStyle name="Normal 350 2" xfId="3335" xr:uid="{00000000-0005-0000-0000-0000F3080000}"/>
    <cellStyle name="Normal 351" xfId="2448" xr:uid="{00000000-0005-0000-0000-0000F4080000}"/>
    <cellStyle name="Normal 351 2" xfId="3337" xr:uid="{00000000-0005-0000-0000-0000F5080000}"/>
    <cellStyle name="Normal 352" xfId="2449" xr:uid="{00000000-0005-0000-0000-0000F6080000}"/>
    <cellStyle name="Normal 352 2" xfId="3338" xr:uid="{00000000-0005-0000-0000-0000F7080000}"/>
    <cellStyle name="Normal 353" xfId="2450" xr:uid="{00000000-0005-0000-0000-0000F8080000}"/>
    <cellStyle name="Normal 353 2" xfId="3339" xr:uid="{00000000-0005-0000-0000-0000F9080000}"/>
    <cellStyle name="Normal 354" xfId="2451" xr:uid="{00000000-0005-0000-0000-0000FA080000}"/>
    <cellStyle name="Normal 354 2" xfId="3340" xr:uid="{00000000-0005-0000-0000-0000FB080000}"/>
    <cellStyle name="Normal 355" xfId="2452" xr:uid="{00000000-0005-0000-0000-0000FC080000}"/>
    <cellStyle name="Normal 355 2" xfId="3341" xr:uid="{00000000-0005-0000-0000-0000FD080000}"/>
    <cellStyle name="Normal 356" xfId="2453" xr:uid="{00000000-0005-0000-0000-0000FE080000}"/>
    <cellStyle name="Normal 356 2" xfId="3342" xr:uid="{00000000-0005-0000-0000-0000FF080000}"/>
    <cellStyle name="Normal 357" xfId="2454" xr:uid="{00000000-0005-0000-0000-000000090000}"/>
    <cellStyle name="Normal 357 2" xfId="3343" xr:uid="{00000000-0005-0000-0000-000001090000}"/>
    <cellStyle name="Normal 358" xfId="2455" xr:uid="{00000000-0005-0000-0000-000002090000}"/>
    <cellStyle name="Normal 358 2" xfId="3344" xr:uid="{00000000-0005-0000-0000-000003090000}"/>
    <cellStyle name="Normal 359" xfId="2456" xr:uid="{00000000-0005-0000-0000-000004090000}"/>
    <cellStyle name="Normal 359 2" xfId="3345" xr:uid="{00000000-0005-0000-0000-000005090000}"/>
    <cellStyle name="Normal 36" xfId="1785" xr:uid="{00000000-0005-0000-0000-000006090000}"/>
    <cellStyle name="Normal 360" xfId="2457" xr:uid="{00000000-0005-0000-0000-000007090000}"/>
    <cellStyle name="Normal 360 2" xfId="3346" xr:uid="{00000000-0005-0000-0000-000008090000}"/>
    <cellStyle name="Normal 361" xfId="2458" xr:uid="{00000000-0005-0000-0000-000009090000}"/>
    <cellStyle name="Normal 361 2" xfId="3347" xr:uid="{00000000-0005-0000-0000-00000A090000}"/>
    <cellStyle name="Normal 362" xfId="2459" xr:uid="{00000000-0005-0000-0000-00000B090000}"/>
    <cellStyle name="Normal 362 2" xfId="3348" xr:uid="{00000000-0005-0000-0000-00000C090000}"/>
    <cellStyle name="Normal 363" xfId="2460" xr:uid="{00000000-0005-0000-0000-00000D090000}"/>
    <cellStyle name="Normal 363 2" xfId="3349" xr:uid="{00000000-0005-0000-0000-00000E090000}"/>
    <cellStyle name="Normal 364" xfId="2461" xr:uid="{00000000-0005-0000-0000-00000F090000}"/>
    <cellStyle name="Normal 364 2" xfId="3350" xr:uid="{00000000-0005-0000-0000-000010090000}"/>
    <cellStyle name="Normal 365" xfId="2462" xr:uid="{00000000-0005-0000-0000-000011090000}"/>
    <cellStyle name="Normal 365 2" xfId="3351" xr:uid="{00000000-0005-0000-0000-000012090000}"/>
    <cellStyle name="Normal 366" xfId="2463" xr:uid="{00000000-0005-0000-0000-000013090000}"/>
    <cellStyle name="Normal 366 2" xfId="3352" xr:uid="{00000000-0005-0000-0000-000014090000}"/>
    <cellStyle name="Normal 367" xfId="2464" xr:uid="{00000000-0005-0000-0000-000015090000}"/>
    <cellStyle name="Normal 367 2" xfId="3353" xr:uid="{00000000-0005-0000-0000-000016090000}"/>
    <cellStyle name="Normal 368" xfId="2465" xr:uid="{00000000-0005-0000-0000-000017090000}"/>
    <cellStyle name="Normal 368 2" xfId="3354" xr:uid="{00000000-0005-0000-0000-000018090000}"/>
    <cellStyle name="Normal 369" xfId="2466" xr:uid="{00000000-0005-0000-0000-000019090000}"/>
    <cellStyle name="Normal 369 2" xfId="3355" xr:uid="{00000000-0005-0000-0000-00001A090000}"/>
    <cellStyle name="Normal 37" xfId="1786" xr:uid="{00000000-0005-0000-0000-00001B090000}"/>
    <cellStyle name="Normal 370" xfId="2467" xr:uid="{00000000-0005-0000-0000-00001C090000}"/>
    <cellStyle name="Normal 370 2" xfId="3356" xr:uid="{00000000-0005-0000-0000-00001D090000}"/>
    <cellStyle name="Normal 371" xfId="2468" xr:uid="{00000000-0005-0000-0000-00001E090000}"/>
    <cellStyle name="Normal 371 2" xfId="3357" xr:uid="{00000000-0005-0000-0000-00001F090000}"/>
    <cellStyle name="Normal 372" xfId="2469" xr:uid="{00000000-0005-0000-0000-000020090000}"/>
    <cellStyle name="Normal 372 2" xfId="3358" xr:uid="{00000000-0005-0000-0000-000021090000}"/>
    <cellStyle name="Normal 373" xfId="2470" xr:uid="{00000000-0005-0000-0000-000022090000}"/>
    <cellStyle name="Normal 373 2" xfId="3359" xr:uid="{00000000-0005-0000-0000-000023090000}"/>
    <cellStyle name="Normal 374" xfId="2471" xr:uid="{00000000-0005-0000-0000-000024090000}"/>
    <cellStyle name="Normal 374 2" xfId="3360" xr:uid="{00000000-0005-0000-0000-000025090000}"/>
    <cellStyle name="Normal 375" xfId="2472" xr:uid="{00000000-0005-0000-0000-000026090000}"/>
    <cellStyle name="Normal 375 2" xfId="3361" xr:uid="{00000000-0005-0000-0000-000027090000}"/>
    <cellStyle name="Normal 376" xfId="2473" xr:uid="{00000000-0005-0000-0000-000028090000}"/>
    <cellStyle name="Normal 376 2" xfId="3362" xr:uid="{00000000-0005-0000-0000-000029090000}"/>
    <cellStyle name="Normal 377" xfId="2474" xr:uid="{00000000-0005-0000-0000-00002A090000}"/>
    <cellStyle name="Normal 377 2" xfId="3363" xr:uid="{00000000-0005-0000-0000-00002B090000}"/>
    <cellStyle name="Normal 378" xfId="2475" xr:uid="{00000000-0005-0000-0000-00002C090000}"/>
    <cellStyle name="Normal 378 2" xfId="3364" xr:uid="{00000000-0005-0000-0000-00002D090000}"/>
    <cellStyle name="Normal 379" xfId="2476" xr:uid="{00000000-0005-0000-0000-00002E090000}"/>
    <cellStyle name="Normal 379 2" xfId="3365" xr:uid="{00000000-0005-0000-0000-00002F090000}"/>
    <cellStyle name="Normal 38" xfId="1787" xr:uid="{00000000-0005-0000-0000-000030090000}"/>
    <cellStyle name="Normal 380" xfId="2477" xr:uid="{00000000-0005-0000-0000-000031090000}"/>
    <cellStyle name="Normal 380 2" xfId="3366" xr:uid="{00000000-0005-0000-0000-000032090000}"/>
    <cellStyle name="Normal 381" xfId="2478" xr:uid="{00000000-0005-0000-0000-000033090000}"/>
    <cellStyle name="Normal 381 2" xfId="3367" xr:uid="{00000000-0005-0000-0000-000034090000}"/>
    <cellStyle name="Normal 382" xfId="2479" xr:uid="{00000000-0005-0000-0000-000035090000}"/>
    <cellStyle name="Normal 382 2" xfId="3368" xr:uid="{00000000-0005-0000-0000-000036090000}"/>
    <cellStyle name="Normal 383" xfId="2480" xr:uid="{00000000-0005-0000-0000-000037090000}"/>
    <cellStyle name="Normal 383 2" xfId="3369" xr:uid="{00000000-0005-0000-0000-000038090000}"/>
    <cellStyle name="Normal 384" xfId="2481" xr:uid="{00000000-0005-0000-0000-000039090000}"/>
    <cellStyle name="Normal 384 2" xfId="3370" xr:uid="{00000000-0005-0000-0000-00003A090000}"/>
    <cellStyle name="Normal 385" xfId="2482" xr:uid="{00000000-0005-0000-0000-00003B090000}"/>
    <cellStyle name="Normal 385 2" xfId="3371" xr:uid="{00000000-0005-0000-0000-00003C090000}"/>
    <cellStyle name="Normal 386" xfId="2483" xr:uid="{00000000-0005-0000-0000-00003D090000}"/>
    <cellStyle name="Normal 386 2" xfId="3372" xr:uid="{00000000-0005-0000-0000-00003E090000}"/>
    <cellStyle name="Normal 387" xfId="2485" xr:uid="{00000000-0005-0000-0000-00003F090000}"/>
    <cellStyle name="Normal 387 2" xfId="3374" xr:uid="{00000000-0005-0000-0000-000040090000}"/>
    <cellStyle name="Normal 388" xfId="2486" xr:uid="{00000000-0005-0000-0000-000041090000}"/>
    <cellStyle name="Normal 388 2" xfId="3375" xr:uid="{00000000-0005-0000-0000-000042090000}"/>
    <cellStyle name="Normal 389" xfId="2487" xr:uid="{00000000-0005-0000-0000-000043090000}"/>
    <cellStyle name="Normal 389 2" xfId="3376" xr:uid="{00000000-0005-0000-0000-000044090000}"/>
    <cellStyle name="Normal 39" xfId="1788" xr:uid="{00000000-0005-0000-0000-000045090000}"/>
    <cellStyle name="Normal 390" xfId="2488" xr:uid="{00000000-0005-0000-0000-000046090000}"/>
    <cellStyle name="Normal 390 2" xfId="3377" xr:uid="{00000000-0005-0000-0000-000047090000}"/>
    <cellStyle name="Normal 391" xfId="2489" xr:uid="{00000000-0005-0000-0000-000048090000}"/>
    <cellStyle name="Normal 391 2" xfId="3378" xr:uid="{00000000-0005-0000-0000-000049090000}"/>
    <cellStyle name="Normal 392" xfId="2490" xr:uid="{00000000-0005-0000-0000-00004A090000}"/>
    <cellStyle name="Normal 392 2" xfId="3379" xr:uid="{00000000-0005-0000-0000-00004B090000}"/>
    <cellStyle name="Normal 393" xfId="2491" xr:uid="{00000000-0005-0000-0000-00004C090000}"/>
    <cellStyle name="Normal 393 2" xfId="3380" xr:uid="{00000000-0005-0000-0000-00004D090000}"/>
    <cellStyle name="Normal 394" xfId="2492" xr:uid="{00000000-0005-0000-0000-00004E090000}"/>
    <cellStyle name="Normal 394 2" xfId="3381" xr:uid="{00000000-0005-0000-0000-00004F090000}"/>
    <cellStyle name="Normal 395" xfId="2493" xr:uid="{00000000-0005-0000-0000-000050090000}"/>
    <cellStyle name="Normal 395 2" xfId="3382" xr:uid="{00000000-0005-0000-0000-000051090000}"/>
    <cellStyle name="Normal 396" xfId="2494" xr:uid="{00000000-0005-0000-0000-000052090000}"/>
    <cellStyle name="Normal 396 2" xfId="3383" xr:uid="{00000000-0005-0000-0000-000053090000}"/>
    <cellStyle name="Normal 397" xfId="2495" xr:uid="{00000000-0005-0000-0000-000054090000}"/>
    <cellStyle name="Normal 397 2" xfId="3384" xr:uid="{00000000-0005-0000-0000-000055090000}"/>
    <cellStyle name="Normal 398" xfId="2496" xr:uid="{00000000-0005-0000-0000-000056090000}"/>
    <cellStyle name="Normal 398 2" xfId="3385" xr:uid="{00000000-0005-0000-0000-000057090000}"/>
    <cellStyle name="Normal 399" xfId="2497" xr:uid="{00000000-0005-0000-0000-000058090000}"/>
    <cellStyle name="Normal 399 2" xfId="3386" xr:uid="{00000000-0005-0000-0000-000059090000}"/>
    <cellStyle name="Normal 4" xfId="1789" xr:uid="{00000000-0005-0000-0000-00005A090000}"/>
    <cellStyle name="Normal 4 10" xfId="1790" xr:uid="{00000000-0005-0000-0000-00005B090000}"/>
    <cellStyle name="Normal 4 11" xfId="1791" xr:uid="{00000000-0005-0000-0000-00005C090000}"/>
    <cellStyle name="Normal 4 12" xfId="1792" xr:uid="{00000000-0005-0000-0000-00005D090000}"/>
    <cellStyle name="Normal 4 13" xfId="1793" xr:uid="{00000000-0005-0000-0000-00005E090000}"/>
    <cellStyle name="Normal 4 14" xfId="1794" xr:uid="{00000000-0005-0000-0000-00005F090000}"/>
    <cellStyle name="Normal 4 15" xfId="1795" xr:uid="{00000000-0005-0000-0000-000060090000}"/>
    <cellStyle name="Normal 4 16" xfId="1796" xr:uid="{00000000-0005-0000-0000-000061090000}"/>
    <cellStyle name="Normal 4 17" xfId="2273" xr:uid="{00000000-0005-0000-0000-000062090000}"/>
    <cellStyle name="Normal 4 17 2" xfId="3255" xr:uid="{00000000-0005-0000-0000-000063090000}"/>
    <cellStyle name="Normal 4 18" xfId="3021" xr:uid="{00000000-0005-0000-0000-000064090000}"/>
    <cellStyle name="Normal 4 2" xfId="1797" xr:uid="{00000000-0005-0000-0000-000065090000}"/>
    <cellStyle name="Normal 4 2 2" xfId="3022" xr:uid="{00000000-0005-0000-0000-000066090000}"/>
    <cellStyle name="Normal 4 2 2 2" xfId="1798" xr:uid="{00000000-0005-0000-0000-000067090000}"/>
    <cellStyle name="Normal 4 3" xfId="1799" xr:uid="{00000000-0005-0000-0000-000068090000}"/>
    <cellStyle name="Normal 4 3 2" xfId="3023" xr:uid="{00000000-0005-0000-0000-000069090000}"/>
    <cellStyle name="Normal 4 4" xfId="1800" xr:uid="{00000000-0005-0000-0000-00006A090000}"/>
    <cellStyle name="Normal 4 5" xfId="1801" xr:uid="{00000000-0005-0000-0000-00006B090000}"/>
    <cellStyle name="Normal 4 6" xfId="1802" xr:uid="{00000000-0005-0000-0000-00006C090000}"/>
    <cellStyle name="Normal 4 7" xfId="1803" xr:uid="{00000000-0005-0000-0000-00006D090000}"/>
    <cellStyle name="Normal 4 8" xfId="1804" xr:uid="{00000000-0005-0000-0000-00006E090000}"/>
    <cellStyle name="Normal 4 9" xfId="1805" xr:uid="{00000000-0005-0000-0000-00006F090000}"/>
    <cellStyle name="Normal 4_RESUMEN ESTADISTICO-1_2009" xfId="1806" xr:uid="{00000000-0005-0000-0000-000070090000}"/>
    <cellStyle name="Normal 40" xfId="1807" xr:uid="{00000000-0005-0000-0000-000071090000}"/>
    <cellStyle name="Normal 400" xfId="2498" xr:uid="{00000000-0005-0000-0000-000072090000}"/>
    <cellStyle name="Normal 400 2" xfId="3387" xr:uid="{00000000-0005-0000-0000-000073090000}"/>
    <cellStyle name="Normal 401" xfId="2499" xr:uid="{00000000-0005-0000-0000-000074090000}"/>
    <cellStyle name="Normal 401 2" xfId="3388" xr:uid="{00000000-0005-0000-0000-000075090000}"/>
    <cellStyle name="Normal 402" xfId="2500" xr:uid="{00000000-0005-0000-0000-000076090000}"/>
    <cellStyle name="Normal 402 2" xfId="3389" xr:uid="{00000000-0005-0000-0000-000077090000}"/>
    <cellStyle name="Normal 403" xfId="2501" xr:uid="{00000000-0005-0000-0000-000078090000}"/>
    <cellStyle name="Normal 403 2" xfId="3390" xr:uid="{00000000-0005-0000-0000-000079090000}"/>
    <cellStyle name="Normal 404" xfId="2502" xr:uid="{00000000-0005-0000-0000-00007A090000}"/>
    <cellStyle name="Normal 404 2" xfId="3391" xr:uid="{00000000-0005-0000-0000-00007B090000}"/>
    <cellStyle name="Normal 405" xfId="2503" xr:uid="{00000000-0005-0000-0000-00007C090000}"/>
    <cellStyle name="Normal 405 2" xfId="3392" xr:uid="{00000000-0005-0000-0000-00007D090000}"/>
    <cellStyle name="Normal 406" xfId="2504" xr:uid="{00000000-0005-0000-0000-00007E090000}"/>
    <cellStyle name="Normal 406 2" xfId="3393" xr:uid="{00000000-0005-0000-0000-00007F090000}"/>
    <cellStyle name="Normal 407" xfId="2505" xr:uid="{00000000-0005-0000-0000-000080090000}"/>
    <cellStyle name="Normal 407 2" xfId="3394" xr:uid="{00000000-0005-0000-0000-000081090000}"/>
    <cellStyle name="Normal 408" xfId="2506" xr:uid="{00000000-0005-0000-0000-000082090000}"/>
    <cellStyle name="Normal 408 2" xfId="3395" xr:uid="{00000000-0005-0000-0000-000083090000}"/>
    <cellStyle name="Normal 409" xfId="2507" xr:uid="{00000000-0005-0000-0000-000084090000}"/>
    <cellStyle name="Normal 409 2" xfId="3396" xr:uid="{00000000-0005-0000-0000-000085090000}"/>
    <cellStyle name="Normal 41" xfId="1808" xr:uid="{00000000-0005-0000-0000-000086090000}"/>
    <cellStyle name="Normal 410" xfId="2508" xr:uid="{00000000-0005-0000-0000-000087090000}"/>
    <cellStyle name="Normal 410 2" xfId="3397" xr:uid="{00000000-0005-0000-0000-000088090000}"/>
    <cellStyle name="Normal 411" xfId="2509" xr:uid="{00000000-0005-0000-0000-000089090000}"/>
    <cellStyle name="Normal 411 2" xfId="3398" xr:uid="{00000000-0005-0000-0000-00008A090000}"/>
    <cellStyle name="Normal 412" xfId="2510" xr:uid="{00000000-0005-0000-0000-00008B090000}"/>
    <cellStyle name="Normal 412 2" xfId="3399" xr:uid="{00000000-0005-0000-0000-00008C090000}"/>
    <cellStyle name="Normal 413" xfId="2511" xr:uid="{00000000-0005-0000-0000-00008D090000}"/>
    <cellStyle name="Normal 413 2" xfId="3400" xr:uid="{00000000-0005-0000-0000-00008E090000}"/>
    <cellStyle name="Normal 414" xfId="2512" xr:uid="{00000000-0005-0000-0000-00008F090000}"/>
    <cellStyle name="Normal 414 2" xfId="3401" xr:uid="{00000000-0005-0000-0000-000090090000}"/>
    <cellStyle name="Normal 415" xfId="2513" xr:uid="{00000000-0005-0000-0000-000091090000}"/>
    <cellStyle name="Normal 415 2" xfId="3402" xr:uid="{00000000-0005-0000-0000-000092090000}"/>
    <cellStyle name="Normal 416" xfId="2514" xr:uid="{00000000-0005-0000-0000-000093090000}"/>
    <cellStyle name="Normal 416 2" xfId="3403" xr:uid="{00000000-0005-0000-0000-000094090000}"/>
    <cellStyle name="Normal 417" xfId="2515" xr:uid="{00000000-0005-0000-0000-000095090000}"/>
    <cellStyle name="Normal 417 2" xfId="3404" xr:uid="{00000000-0005-0000-0000-000096090000}"/>
    <cellStyle name="Normal 418" xfId="2516" xr:uid="{00000000-0005-0000-0000-000097090000}"/>
    <cellStyle name="Normal 418 2" xfId="3405" xr:uid="{00000000-0005-0000-0000-000098090000}"/>
    <cellStyle name="Normal 419" xfId="2517" xr:uid="{00000000-0005-0000-0000-000099090000}"/>
    <cellStyle name="Normal 419 2" xfId="3406" xr:uid="{00000000-0005-0000-0000-00009A090000}"/>
    <cellStyle name="Normal 42" xfId="1809" xr:uid="{00000000-0005-0000-0000-00009B090000}"/>
    <cellStyle name="Normal 420" xfId="2518" xr:uid="{00000000-0005-0000-0000-00009C090000}"/>
    <cellStyle name="Normal 420 2" xfId="3407" xr:uid="{00000000-0005-0000-0000-00009D090000}"/>
    <cellStyle name="Normal 421" xfId="2519" xr:uid="{00000000-0005-0000-0000-00009E090000}"/>
    <cellStyle name="Normal 421 2" xfId="3408" xr:uid="{00000000-0005-0000-0000-00009F090000}"/>
    <cellStyle name="Normal 422" xfId="2520" xr:uid="{00000000-0005-0000-0000-0000A0090000}"/>
    <cellStyle name="Normal 422 2" xfId="3409" xr:uid="{00000000-0005-0000-0000-0000A1090000}"/>
    <cellStyle name="Normal 423" xfId="2522" xr:uid="{00000000-0005-0000-0000-0000A2090000}"/>
    <cellStyle name="Normal 423 2" xfId="3411" xr:uid="{00000000-0005-0000-0000-0000A3090000}"/>
    <cellStyle name="Normal 424" xfId="2523" xr:uid="{00000000-0005-0000-0000-0000A4090000}"/>
    <cellStyle name="Normal 424 2" xfId="3412" xr:uid="{00000000-0005-0000-0000-0000A5090000}"/>
    <cellStyle name="Normal 425" xfId="2524" xr:uid="{00000000-0005-0000-0000-0000A6090000}"/>
    <cellStyle name="Normal 425 2" xfId="3413" xr:uid="{00000000-0005-0000-0000-0000A7090000}"/>
    <cellStyle name="Normal 426" xfId="2525" xr:uid="{00000000-0005-0000-0000-0000A8090000}"/>
    <cellStyle name="Normal 426 2" xfId="3414" xr:uid="{00000000-0005-0000-0000-0000A9090000}"/>
    <cellStyle name="Normal 427" xfId="2526" xr:uid="{00000000-0005-0000-0000-0000AA090000}"/>
    <cellStyle name="Normal 427 2" xfId="3415" xr:uid="{00000000-0005-0000-0000-0000AB090000}"/>
    <cellStyle name="Normal 428" xfId="2527" xr:uid="{00000000-0005-0000-0000-0000AC090000}"/>
    <cellStyle name="Normal 428 2" xfId="3416" xr:uid="{00000000-0005-0000-0000-0000AD090000}"/>
    <cellStyle name="Normal 429" xfId="2528" xr:uid="{00000000-0005-0000-0000-0000AE090000}"/>
    <cellStyle name="Normal 429 2" xfId="3417" xr:uid="{00000000-0005-0000-0000-0000AF090000}"/>
    <cellStyle name="Normal 43" xfId="1810" xr:uid="{00000000-0005-0000-0000-0000B0090000}"/>
    <cellStyle name="Normal 430" xfId="2529" xr:uid="{00000000-0005-0000-0000-0000B1090000}"/>
    <cellStyle name="Normal 430 2" xfId="3418" xr:uid="{00000000-0005-0000-0000-0000B2090000}"/>
    <cellStyle name="Normal 431" xfId="2530" xr:uid="{00000000-0005-0000-0000-0000B3090000}"/>
    <cellStyle name="Normal 431 2" xfId="3419" xr:uid="{00000000-0005-0000-0000-0000B4090000}"/>
    <cellStyle name="Normal 432" xfId="2531" xr:uid="{00000000-0005-0000-0000-0000B5090000}"/>
    <cellStyle name="Normal 432 2" xfId="3420" xr:uid="{00000000-0005-0000-0000-0000B6090000}"/>
    <cellStyle name="Normal 433" xfId="2532" xr:uid="{00000000-0005-0000-0000-0000B7090000}"/>
    <cellStyle name="Normal 433 2" xfId="3421" xr:uid="{00000000-0005-0000-0000-0000B8090000}"/>
    <cellStyle name="Normal 434" xfId="2533" xr:uid="{00000000-0005-0000-0000-0000B9090000}"/>
    <cellStyle name="Normal 434 2" xfId="3422" xr:uid="{00000000-0005-0000-0000-0000BA090000}"/>
    <cellStyle name="Normal 435" xfId="2534" xr:uid="{00000000-0005-0000-0000-0000BB090000}"/>
    <cellStyle name="Normal 435 2" xfId="3423" xr:uid="{00000000-0005-0000-0000-0000BC090000}"/>
    <cellStyle name="Normal 436" xfId="2535" xr:uid="{00000000-0005-0000-0000-0000BD090000}"/>
    <cellStyle name="Normal 436 2" xfId="3424" xr:uid="{00000000-0005-0000-0000-0000BE090000}"/>
    <cellStyle name="Normal 437" xfId="2536" xr:uid="{00000000-0005-0000-0000-0000BF090000}"/>
    <cellStyle name="Normal 437 2" xfId="3425" xr:uid="{00000000-0005-0000-0000-0000C0090000}"/>
    <cellStyle name="Normal 438" xfId="2537" xr:uid="{00000000-0005-0000-0000-0000C1090000}"/>
    <cellStyle name="Normal 438 2" xfId="3426" xr:uid="{00000000-0005-0000-0000-0000C2090000}"/>
    <cellStyle name="Normal 439" xfId="2538" xr:uid="{00000000-0005-0000-0000-0000C3090000}"/>
    <cellStyle name="Normal 439 2" xfId="3427" xr:uid="{00000000-0005-0000-0000-0000C4090000}"/>
    <cellStyle name="Normal 44" xfId="1811" xr:uid="{00000000-0005-0000-0000-0000C5090000}"/>
    <cellStyle name="Normal 440" xfId="2539" xr:uid="{00000000-0005-0000-0000-0000C6090000}"/>
    <cellStyle name="Normal 440 2" xfId="3428" xr:uid="{00000000-0005-0000-0000-0000C7090000}"/>
    <cellStyle name="Normal 441" xfId="2540" xr:uid="{00000000-0005-0000-0000-0000C8090000}"/>
    <cellStyle name="Normal 441 2" xfId="3429" xr:uid="{00000000-0005-0000-0000-0000C9090000}"/>
    <cellStyle name="Normal 442" xfId="2541" xr:uid="{00000000-0005-0000-0000-0000CA090000}"/>
    <cellStyle name="Normal 442 2" xfId="3430" xr:uid="{00000000-0005-0000-0000-0000CB090000}"/>
    <cellStyle name="Normal 443" xfId="2542" xr:uid="{00000000-0005-0000-0000-0000CC090000}"/>
    <cellStyle name="Normal 443 2" xfId="3431" xr:uid="{00000000-0005-0000-0000-0000CD090000}"/>
    <cellStyle name="Normal 444" xfId="2543" xr:uid="{00000000-0005-0000-0000-0000CE090000}"/>
    <cellStyle name="Normal 444 2" xfId="3432" xr:uid="{00000000-0005-0000-0000-0000CF090000}"/>
    <cellStyle name="Normal 445" xfId="2544" xr:uid="{00000000-0005-0000-0000-0000D0090000}"/>
    <cellStyle name="Normal 445 2" xfId="3433" xr:uid="{00000000-0005-0000-0000-0000D1090000}"/>
    <cellStyle name="Normal 446" xfId="2545" xr:uid="{00000000-0005-0000-0000-0000D2090000}"/>
    <cellStyle name="Normal 446 2" xfId="3434" xr:uid="{00000000-0005-0000-0000-0000D3090000}"/>
    <cellStyle name="Normal 447" xfId="2546" xr:uid="{00000000-0005-0000-0000-0000D4090000}"/>
    <cellStyle name="Normal 447 2" xfId="3435" xr:uid="{00000000-0005-0000-0000-0000D5090000}"/>
    <cellStyle name="Normal 448" xfId="2547" xr:uid="{00000000-0005-0000-0000-0000D6090000}"/>
    <cellStyle name="Normal 448 2" xfId="3436" xr:uid="{00000000-0005-0000-0000-0000D7090000}"/>
    <cellStyle name="Normal 449" xfId="2548" xr:uid="{00000000-0005-0000-0000-0000D8090000}"/>
    <cellStyle name="Normal 449 2" xfId="3437" xr:uid="{00000000-0005-0000-0000-0000D9090000}"/>
    <cellStyle name="Normal 45" xfId="1812" xr:uid="{00000000-0005-0000-0000-0000DA090000}"/>
    <cellStyle name="Normal 450" xfId="2549" xr:uid="{00000000-0005-0000-0000-0000DB090000}"/>
    <cellStyle name="Normal 450 2" xfId="3438" xr:uid="{00000000-0005-0000-0000-0000DC090000}"/>
    <cellStyle name="Normal 451" xfId="2550" xr:uid="{00000000-0005-0000-0000-0000DD090000}"/>
    <cellStyle name="Normal 451 2" xfId="3439" xr:uid="{00000000-0005-0000-0000-0000DE090000}"/>
    <cellStyle name="Normal 452" xfId="2551" xr:uid="{00000000-0005-0000-0000-0000DF090000}"/>
    <cellStyle name="Normal 452 2" xfId="3440" xr:uid="{00000000-0005-0000-0000-0000E0090000}"/>
    <cellStyle name="Normal 453" xfId="2552" xr:uid="{00000000-0005-0000-0000-0000E1090000}"/>
    <cellStyle name="Normal 453 2" xfId="3441" xr:uid="{00000000-0005-0000-0000-0000E2090000}"/>
    <cellStyle name="Normal 454" xfId="2553" xr:uid="{00000000-0005-0000-0000-0000E3090000}"/>
    <cellStyle name="Normal 454 2" xfId="3442" xr:uid="{00000000-0005-0000-0000-0000E4090000}"/>
    <cellStyle name="Normal 455" xfId="2554" xr:uid="{00000000-0005-0000-0000-0000E5090000}"/>
    <cellStyle name="Normal 455 2" xfId="3443" xr:uid="{00000000-0005-0000-0000-0000E6090000}"/>
    <cellStyle name="Normal 456" xfId="2555" xr:uid="{00000000-0005-0000-0000-0000E7090000}"/>
    <cellStyle name="Normal 456 2" xfId="3444" xr:uid="{00000000-0005-0000-0000-0000E8090000}"/>
    <cellStyle name="Normal 457" xfId="2556" xr:uid="{00000000-0005-0000-0000-0000E9090000}"/>
    <cellStyle name="Normal 457 2" xfId="3445" xr:uid="{00000000-0005-0000-0000-0000EA090000}"/>
    <cellStyle name="Normal 458" xfId="2557" xr:uid="{00000000-0005-0000-0000-0000EB090000}"/>
    <cellStyle name="Normal 458 2" xfId="3446" xr:uid="{00000000-0005-0000-0000-0000EC090000}"/>
    <cellStyle name="Normal 459" xfId="2558" xr:uid="{00000000-0005-0000-0000-0000ED090000}"/>
    <cellStyle name="Normal 459 2" xfId="3447" xr:uid="{00000000-0005-0000-0000-0000EE090000}"/>
    <cellStyle name="Normal 46" xfId="1813" xr:uid="{00000000-0005-0000-0000-0000EF090000}"/>
    <cellStyle name="Normal 460" xfId="2410" xr:uid="{00000000-0005-0000-0000-0000F0090000}"/>
    <cellStyle name="Normal 460 2" xfId="3299" xr:uid="{00000000-0005-0000-0000-0000F1090000}"/>
    <cellStyle name="Normal 461" xfId="2521" xr:uid="{00000000-0005-0000-0000-0000F2090000}"/>
    <cellStyle name="Normal 461 2" xfId="3410" xr:uid="{00000000-0005-0000-0000-0000F3090000}"/>
    <cellStyle name="Normal 462" xfId="2447" xr:uid="{00000000-0005-0000-0000-0000F4090000}"/>
    <cellStyle name="Normal 462 2" xfId="3336" xr:uid="{00000000-0005-0000-0000-0000F5090000}"/>
    <cellStyle name="Normal 463" xfId="2484" xr:uid="{00000000-0005-0000-0000-0000F6090000}"/>
    <cellStyle name="Normal 463 2" xfId="3373" xr:uid="{00000000-0005-0000-0000-0000F7090000}"/>
    <cellStyle name="Normal 464" xfId="2559" xr:uid="{00000000-0005-0000-0000-0000F8090000}"/>
    <cellStyle name="Normal 464 2" xfId="3448" xr:uid="{00000000-0005-0000-0000-0000F9090000}"/>
    <cellStyle name="Normal 465" xfId="2560" xr:uid="{00000000-0005-0000-0000-0000FA090000}"/>
    <cellStyle name="Normal 465 2" xfId="3449" xr:uid="{00000000-0005-0000-0000-0000FB090000}"/>
    <cellStyle name="Normal 466" xfId="2565" xr:uid="{00000000-0005-0000-0000-0000FC090000}"/>
    <cellStyle name="Normal 466 2" xfId="3454" xr:uid="{00000000-0005-0000-0000-0000FD090000}"/>
    <cellStyle name="Normal 467" xfId="2566" xr:uid="{00000000-0005-0000-0000-0000FE090000}"/>
    <cellStyle name="Normal 467 2" xfId="3455" xr:uid="{00000000-0005-0000-0000-0000FF090000}"/>
    <cellStyle name="Normal 468" xfId="2567" xr:uid="{00000000-0005-0000-0000-0000000A0000}"/>
    <cellStyle name="Normal 468 2" xfId="3456" xr:uid="{00000000-0005-0000-0000-0000010A0000}"/>
    <cellStyle name="Normal 469" xfId="2568" xr:uid="{00000000-0005-0000-0000-0000020A0000}"/>
    <cellStyle name="Normal 469 2" xfId="3457" xr:uid="{00000000-0005-0000-0000-0000030A0000}"/>
    <cellStyle name="Normal 47" xfId="1814" xr:uid="{00000000-0005-0000-0000-0000040A0000}"/>
    <cellStyle name="Normal 470" xfId="2569" xr:uid="{00000000-0005-0000-0000-0000050A0000}"/>
    <cellStyle name="Normal 470 2" xfId="3458" xr:uid="{00000000-0005-0000-0000-0000060A0000}"/>
    <cellStyle name="Normal 471" xfId="2570" xr:uid="{00000000-0005-0000-0000-0000070A0000}"/>
    <cellStyle name="Normal 471 2" xfId="3459" xr:uid="{00000000-0005-0000-0000-0000080A0000}"/>
    <cellStyle name="Normal 472" xfId="2571" xr:uid="{00000000-0005-0000-0000-0000090A0000}"/>
    <cellStyle name="Normal 472 2" xfId="3460" xr:uid="{00000000-0005-0000-0000-00000A0A0000}"/>
    <cellStyle name="Normal 473" xfId="2572" xr:uid="{00000000-0005-0000-0000-00000B0A0000}"/>
    <cellStyle name="Normal 473 2" xfId="3461" xr:uid="{00000000-0005-0000-0000-00000C0A0000}"/>
    <cellStyle name="Normal 474" xfId="2573" xr:uid="{00000000-0005-0000-0000-00000D0A0000}"/>
    <cellStyle name="Normal 474 2" xfId="3462" xr:uid="{00000000-0005-0000-0000-00000E0A0000}"/>
    <cellStyle name="Normal 475" xfId="2574" xr:uid="{00000000-0005-0000-0000-00000F0A0000}"/>
    <cellStyle name="Normal 475 2" xfId="3463" xr:uid="{00000000-0005-0000-0000-0000100A0000}"/>
    <cellStyle name="Normal 476" xfId="2575" xr:uid="{00000000-0005-0000-0000-0000110A0000}"/>
    <cellStyle name="Normal 476 2" xfId="3464" xr:uid="{00000000-0005-0000-0000-0000120A0000}"/>
    <cellStyle name="Normal 477" xfId="2576" xr:uid="{00000000-0005-0000-0000-0000130A0000}"/>
    <cellStyle name="Normal 477 2" xfId="3465" xr:uid="{00000000-0005-0000-0000-0000140A0000}"/>
    <cellStyle name="Normal 478" xfId="2577" xr:uid="{00000000-0005-0000-0000-0000150A0000}"/>
    <cellStyle name="Normal 478 2" xfId="3466" xr:uid="{00000000-0005-0000-0000-0000160A0000}"/>
    <cellStyle name="Normal 479" xfId="2578" xr:uid="{00000000-0005-0000-0000-0000170A0000}"/>
    <cellStyle name="Normal 479 2" xfId="3467" xr:uid="{00000000-0005-0000-0000-0000180A0000}"/>
    <cellStyle name="Normal 48" xfId="1815" xr:uid="{00000000-0005-0000-0000-0000190A0000}"/>
    <cellStyle name="Normal 480" xfId="2579" xr:uid="{00000000-0005-0000-0000-00001A0A0000}"/>
    <cellStyle name="Normal 480 2" xfId="3468" xr:uid="{00000000-0005-0000-0000-00001B0A0000}"/>
    <cellStyle name="Normal 481" xfId="2580" xr:uid="{00000000-0005-0000-0000-00001C0A0000}"/>
    <cellStyle name="Normal 481 2" xfId="3469" xr:uid="{00000000-0005-0000-0000-00001D0A0000}"/>
    <cellStyle name="Normal 482" xfId="2581" xr:uid="{00000000-0005-0000-0000-00001E0A0000}"/>
    <cellStyle name="Normal 482 2" xfId="3470" xr:uid="{00000000-0005-0000-0000-00001F0A0000}"/>
    <cellStyle name="Normal 483" xfId="2582" xr:uid="{00000000-0005-0000-0000-0000200A0000}"/>
    <cellStyle name="Normal 483 2" xfId="3471" xr:uid="{00000000-0005-0000-0000-0000210A0000}"/>
    <cellStyle name="Normal 484" xfId="2583" xr:uid="{00000000-0005-0000-0000-0000220A0000}"/>
    <cellStyle name="Normal 484 2" xfId="3472" xr:uid="{00000000-0005-0000-0000-0000230A0000}"/>
    <cellStyle name="Normal 485" xfId="2584" xr:uid="{00000000-0005-0000-0000-0000240A0000}"/>
    <cellStyle name="Normal 485 2" xfId="3473" xr:uid="{00000000-0005-0000-0000-0000250A0000}"/>
    <cellStyle name="Normal 486" xfId="2585" xr:uid="{00000000-0005-0000-0000-0000260A0000}"/>
    <cellStyle name="Normal 486 2" xfId="3474" xr:uid="{00000000-0005-0000-0000-0000270A0000}"/>
    <cellStyle name="Normal 487" xfId="2586" xr:uid="{00000000-0005-0000-0000-0000280A0000}"/>
    <cellStyle name="Normal 487 2" xfId="3475" xr:uid="{00000000-0005-0000-0000-0000290A0000}"/>
    <cellStyle name="Normal 488" xfId="2587" xr:uid="{00000000-0005-0000-0000-00002A0A0000}"/>
    <cellStyle name="Normal 488 2" xfId="3476" xr:uid="{00000000-0005-0000-0000-00002B0A0000}"/>
    <cellStyle name="Normal 489" xfId="2588" xr:uid="{00000000-0005-0000-0000-00002C0A0000}"/>
    <cellStyle name="Normal 489 2" xfId="3477" xr:uid="{00000000-0005-0000-0000-00002D0A0000}"/>
    <cellStyle name="Normal 49" xfId="1816" xr:uid="{00000000-0005-0000-0000-00002E0A0000}"/>
    <cellStyle name="Normal 490" xfId="2589" xr:uid="{00000000-0005-0000-0000-00002F0A0000}"/>
    <cellStyle name="Normal 490 2" xfId="3478" xr:uid="{00000000-0005-0000-0000-0000300A0000}"/>
    <cellStyle name="Normal 491" xfId="2590" xr:uid="{00000000-0005-0000-0000-0000310A0000}"/>
    <cellStyle name="Normal 491 2" xfId="3479" xr:uid="{00000000-0005-0000-0000-0000320A0000}"/>
    <cellStyle name="Normal 492" xfId="2591" xr:uid="{00000000-0005-0000-0000-0000330A0000}"/>
    <cellStyle name="Normal 492 2" xfId="3480" xr:uid="{00000000-0005-0000-0000-0000340A0000}"/>
    <cellStyle name="Normal 493" xfId="2592" xr:uid="{00000000-0005-0000-0000-0000350A0000}"/>
    <cellStyle name="Normal 493 2" xfId="3481" xr:uid="{00000000-0005-0000-0000-0000360A0000}"/>
    <cellStyle name="Normal 494" xfId="2593" xr:uid="{00000000-0005-0000-0000-0000370A0000}"/>
    <cellStyle name="Normal 494 2" xfId="3482" xr:uid="{00000000-0005-0000-0000-0000380A0000}"/>
    <cellStyle name="Normal 495" xfId="2594" xr:uid="{00000000-0005-0000-0000-0000390A0000}"/>
    <cellStyle name="Normal 495 2" xfId="3483" xr:uid="{00000000-0005-0000-0000-00003A0A0000}"/>
    <cellStyle name="Normal 496" xfId="2595" xr:uid="{00000000-0005-0000-0000-00003B0A0000}"/>
    <cellStyle name="Normal 496 2" xfId="3484" xr:uid="{00000000-0005-0000-0000-00003C0A0000}"/>
    <cellStyle name="Normal 497" xfId="2596" xr:uid="{00000000-0005-0000-0000-00003D0A0000}"/>
    <cellStyle name="Normal 497 2" xfId="3485" xr:uid="{00000000-0005-0000-0000-00003E0A0000}"/>
    <cellStyle name="Normal 498" xfId="2597" xr:uid="{00000000-0005-0000-0000-00003F0A0000}"/>
    <cellStyle name="Normal 498 2" xfId="3486" xr:uid="{00000000-0005-0000-0000-0000400A0000}"/>
    <cellStyle name="Normal 499" xfId="2598" xr:uid="{00000000-0005-0000-0000-0000410A0000}"/>
    <cellStyle name="Normal 499 2" xfId="3487" xr:uid="{00000000-0005-0000-0000-0000420A0000}"/>
    <cellStyle name="Normal 5" xfId="1817" xr:uid="{00000000-0005-0000-0000-0000430A0000}"/>
    <cellStyle name="Normal 5 10" xfId="1818" xr:uid="{00000000-0005-0000-0000-0000440A0000}"/>
    <cellStyle name="Normal 5 11" xfId="1819" xr:uid="{00000000-0005-0000-0000-0000450A0000}"/>
    <cellStyle name="Normal 5 12" xfId="1820" xr:uid="{00000000-0005-0000-0000-0000460A0000}"/>
    <cellStyle name="Normal 5 13" xfId="1821" xr:uid="{00000000-0005-0000-0000-0000470A0000}"/>
    <cellStyle name="Normal 5 14" xfId="1822" xr:uid="{00000000-0005-0000-0000-0000480A0000}"/>
    <cellStyle name="Normal 5 15" xfId="1823" xr:uid="{00000000-0005-0000-0000-0000490A0000}"/>
    <cellStyle name="Normal 5 16" xfId="2324" xr:uid="{00000000-0005-0000-0000-00004A0A0000}"/>
    <cellStyle name="Normal 5 2" xfId="1824" xr:uid="{00000000-0005-0000-0000-00004B0A0000}"/>
    <cellStyle name="Normal 5 3" xfId="1825" xr:uid="{00000000-0005-0000-0000-00004C0A0000}"/>
    <cellStyle name="Normal 5 4" xfId="1826" xr:uid="{00000000-0005-0000-0000-00004D0A0000}"/>
    <cellStyle name="Normal 5 5" xfId="1827" xr:uid="{00000000-0005-0000-0000-00004E0A0000}"/>
    <cellStyle name="Normal 5 6" xfId="1828" xr:uid="{00000000-0005-0000-0000-00004F0A0000}"/>
    <cellStyle name="Normal 5 7" xfId="1829" xr:uid="{00000000-0005-0000-0000-0000500A0000}"/>
    <cellStyle name="Normal 5 8" xfId="1830" xr:uid="{00000000-0005-0000-0000-0000510A0000}"/>
    <cellStyle name="Normal 5 9" xfId="1831" xr:uid="{00000000-0005-0000-0000-0000520A0000}"/>
    <cellStyle name="Normal 5_RESUMEN ESTADISTICO-1_2009" xfId="1832" xr:uid="{00000000-0005-0000-0000-0000530A0000}"/>
    <cellStyle name="Normal 50" xfId="1833" xr:uid="{00000000-0005-0000-0000-0000540A0000}"/>
    <cellStyle name="Normal 50 2" xfId="1834" xr:uid="{00000000-0005-0000-0000-0000550A0000}"/>
    <cellStyle name="Normal 50 3" xfId="3024" xr:uid="{00000000-0005-0000-0000-0000560A0000}"/>
    <cellStyle name="Normal 500" xfId="2599" xr:uid="{00000000-0005-0000-0000-0000570A0000}"/>
    <cellStyle name="Normal 500 2" xfId="3488" xr:uid="{00000000-0005-0000-0000-0000580A0000}"/>
    <cellStyle name="Normal 501" xfId="2600" xr:uid="{00000000-0005-0000-0000-0000590A0000}"/>
    <cellStyle name="Normal 501 2" xfId="3489" xr:uid="{00000000-0005-0000-0000-00005A0A0000}"/>
    <cellStyle name="Normal 502" xfId="2601" xr:uid="{00000000-0005-0000-0000-00005B0A0000}"/>
    <cellStyle name="Normal 502 2" xfId="3490" xr:uid="{00000000-0005-0000-0000-00005C0A0000}"/>
    <cellStyle name="Normal 503" xfId="2602" xr:uid="{00000000-0005-0000-0000-00005D0A0000}"/>
    <cellStyle name="Normal 503 2" xfId="3491" xr:uid="{00000000-0005-0000-0000-00005E0A0000}"/>
    <cellStyle name="Normal 504" xfId="2603" xr:uid="{00000000-0005-0000-0000-00005F0A0000}"/>
    <cellStyle name="Normal 504 2" xfId="3492" xr:uid="{00000000-0005-0000-0000-0000600A0000}"/>
    <cellStyle name="Normal 505" xfId="2604" xr:uid="{00000000-0005-0000-0000-0000610A0000}"/>
    <cellStyle name="Normal 505 2" xfId="3493" xr:uid="{00000000-0005-0000-0000-0000620A0000}"/>
    <cellStyle name="Normal 506" xfId="2605" xr:uid="{00000000-0005-0000-0000-0000630A0000}"/>
    <cellStyle name="Normal 506 2" xfId="3494" xr:uid="{00000000-0005-0000-0000-0000640A0000}"/>
    <cellStyle name="Normal 507" xfId="2606" xr:uid="{00000000-0005-0000-0000-0000650A0000}"/>
    <cellStyle name="Normal 507 2" xfId="3495" xr:uid="{00000000-0005-0000-0000-0000660A0000}"/>
    <cellStyle name="Normal 508" xfId="2607" xr:uid="{00000000-0005-0000-0000-0000670A0000}"/>
    <cellStyle name="Normal 508 2" xfId="3496" xr:uid="{00000000-0005-0000-0000-0000680A0000}"/>
    <cellStyle name="Normal 509" xfId="2608" xr:uid="{00000000-0005-0000-0000-0000690A0000}"/>
    <cellStyle name="Normal 509 2" xfId="3497" xr:uid="{00000000-0005-0000-0000-00006A0A0000}"/>
    <cellStyle name="Normal 51" xfId="1835" xr:uid="{00000000-0005-0000-0000-00006B0A0000}"/>
    <cellStyle name="Normal 51 2" xfId="3025" xr:uid="{00000000-0005-0000-0000-00006C0A0000}"/>
    <cellStyle name="Normal 510" xfId="2609" xr:uid="{00000000-0005-0000-0000-00006D0A0000}"/>
    <cellStyle name="Normal 510 2" xfId="3498" xr:uid="{00000000-0005-0000-0000-00006E0A0000}"/>
    <cellStyle name="Normal 511" xfId="2610" xr:uid="{00000000-0005-0000-0000-00006F0A0000}"/>
    <cellStyle name="Normal 511 2" xfId="3499" xr:uid="{00000000-0005-0000-0000-0000700A0000}"/>
    <cellStyle name="Normal 512" xfId="2611" xr:uid="{00000000-0005-0000-0000-0000710A0000}"/>
    <cellStyle name="Normal 512 2" xfId="3500" xr:uid="{00000000-0005-0000-0000-0000720A0000}"/>
    <cellStyle name="Normal 513" xfId="2612" xr:uid="{00000000-0005-0000-0000-0000730A0000}"/>
    <cellStyle name="Normal 513 2" xfId="3501" xr:uid="{00000000-0005-0000-0000-0000740A0000}"/>
    <cellStyle name="Normal 514" xfId="2613" xr:uid="{00000000-0005-0000-0000-0000750A0000}"/>
    <cellStyle name="Normal 514 2" xfId="3502" xr:uid="{00000000-0005-0000-0000-0000760A0000}"/>
    <cellStyle name="Normal 515" xfId="2614" xr:uid="{00000000-0005-0000-0000-0000770A0000}"/>
    <cellStyle name="Normal 515 2" xfId="3503" xr:uid="{00000000-0005-0000-0000-0000780A0000}"/>
    <cellStyle name="Normal 516" xfId="2615" xr:uid="{00000000-0005-0000-0000-0000790A0000}"/>
    <cellStyle name="Normal 516 2" xfId="3504" xr:uid="{00000000-0005-0000-0000-00007A0A0000}"/>
    <cellStyle name="Normal 517" xfId="2616" xr:uid="{00000000-0005-0000-0000-00007B0A0000}"/>
    <cellStyle name="Normal 517 2" xfId="3505" xr:uid="{00000000-0005-0000-0000-00007C0A0000}"/>
    <cellStyle name="Normal 518" xfId="2617" xr:uid="{00000000-0005-0000-0000-00007D0A0000}"/>
    <cellStyle name="Normal 518 2" xfId="3506" xr:uid="{00000000-0005-0000-0000-00007E0A0000}"/>
    <cellStyle name="Normal 519" xfId="2618" xr:uid="{00000000-0005-0000-0000-00007F0A0000}"/>
    <cellStyle name="Normal 519 2" xfId="3507" xr:uid="{00000000-0005-0000-0000-0000800A0000}"/>
    <cellStyle name="Normal 52" xfId="1836" xr:uid="{00000000-0005-0000-0000-0000810A0000}"/>
    <cellStyle name="Normal 52 2" xfId="3026" xr:uid="{00000000-0005-0000-0000-0000820A0000}"/>
    <cellStyle name="Normal 520" xfId="2619" xr:uid="{00000000-0005-0000-0000-0000830A0000}"/>
    <cellStyle name="Normal 520 2" xfId="3508" xr:uid="{00000000-0005-0000-0000-0000840A0000}"/>
    <cellStyle name="Normal 521" xfId="2620" xr:uid="{00000000-0005-0000-0000-0000850A0000}"/>
    <cellStyle name="Normal 521 2" xfId="3509" xr:uid="{00000000-0005-0000-0000-0000860A0000}"/>
    <cellStyle name="Normal 522" xfId="2621" xr:uid="{00000000-0005-0000-0000-0000870A0000}"/>
    <cellStyle name="Normal 522 2" xfId="3510" xr:uid="{00000000-0005-0000-0000-0000880A0000}"/>
    <cellStyle name="Normal 523" xfId="2622" xr:uid="{00000000-0005-0000-0000-0000890A0000}"/>
    <cellStyle name="Normal 523 2" xfId="3511" xr:uid="{00000000-0005-0000-0000-00008A0A0000}"/>
    <cellStyle name="Normal 524" xfId="2623" xr:uid="{00000000-0005-0000-0000-00008B0A0000}"/>
    <cellStyle name="Normal 524 2" xfId="3512" xr:uid="{00000000-0005-0000-0000-00008C0A0000}"/>
    <cellStyle name="Normal 525" xfId="2624" xr:uid="{00000000-0005-0000-0000-00008D0A0000}"/>
    <cellStyle name="Normal 525 2" xfId="3513" xr:uid="{00000000-0005-0000-0000-00008E0A0000}"/>
    <cellStyle name="Normal 526" xfId="2625" xr:uid="{00000000-0005-0000-0000-00008F0A0000}"/>
    <cellStyle name="Normal 526 2" xfId="3514" xr:uid="{00000000-0005-0000-0000-0000900A0000}"/>
    <cellStyle name="Normal 527" xfId="2626" xr:uid="{00000000-0005-0000-0000-0000910A0000}"/>
    <cellStyle name="Normal 527 2" xfId="3515" xr:uid="{00000000-0005-0000-0000-0000920A0000}"/>
    <cellStyle name="Normal 528" xfId="2627" xr:uid="{00000000-0005-0000-0000-0000930A0000}"/>
    <cellStyle name="Normal 528 2" xfId="3516" xr:uid="{00000000-0005-0000-0000-0000940A0000}"/>
    <cellStyle name="Normal 529" xfId="2628" xr:uid="{00000000-0005-0000-0000-0000950A0000}"/>
    <cellStyle name="Normal 529 2" xfId="3517" xr:uid="{00000000-0005-0000-0000-0000960A0000}"/>
    <cellStyle name="Normal 53" xfId="1837" xr:uid="{00000000-0005-0000-0000-0000970A0000}"/>
    <cellStyle name="Normal 53 2" xfId="1838" xr:uid="{00000000-0005-0000-0000-0000980A0000}"/>
    <cellStyle name="Normal 53 2 2" xfId="3028" xr:uid="{00000000-0005-0000-0000-0000990A0000}"/>
    <cellStyle name="Normal 53 3" xfId="3027" xr:uid="{00000000-0005-0000-0000-00009A0A0000}"/>
    <cellStyle name="Normal 530" xfId="2629" xr:uid="{00000000-0005-0000-0000-00009B0A0000}"/>
    <cellStyle name="Normal 530 2" xfId="3518" xr:uid="{00000000-0005-0000-0000-00009C0A0000}"/>
    <cellStyle name="Normal 531" xfId="2630" xr:uid="{00000000-0005-0000-0000-00009D0A0000}"/>
    <cellStyle name="Normal 531 2" xfId="3519" xr:uid="{00000000-0005-0000-0000-00009E0A0000}"/>
    <cellStyle name="Normal 532" xfId="2631" xr:uid="{00000000-0005-0000-0000-00009F0A0000}"/>
    <cellStyle name="Normal 532 2" xfId="3520" xr:uid="{00000000-0005-0000-0000-0000A00A0000}"/>
    <cellStyle name="Normal 533" xfId="2632" xr:uid="{00000000-0005-0000-0000-0000A10A0000}"/>
    <cellStyle name="Normal 533 2" xfId="3521" xr:uid="{00000000-0005-0000-0000-0000A20A0000}"/>
    <cellStyle name="Normal 534" xfId="2633" xr:uid="{00000000-0005-0000-0000-0000A30A0000}"/>
    <cellStyle name="Normal 534 2" xfId="3522" xr:uid="{00000000-0005-0000-0000-0000A40A0000}"/>
    <cellStyle name="Normal 535" xfId="2634" xr:uid="{00000000-0005-0000-0000-0000A50A0000}"/>
    <cellStyle name="Normal 535 2" xfId="3523" xr:uid="{00000000-0005-0000-0000-0000A60A0000}"/>
    <cellStyle name="Normal 536" xfId="2635" xr:uid="{00000000-0005-0000-0000-0000A70A0000}"/>
    <cellStyle name="Normal 536 2" xfId="3524" xr:uid="{00000000-0005-0000-0000-0000A80A0000}"/>
    <cellStyle name="Normal 537" xfId="2638" xr:uid="{00000000-0005-0000-0000-0000A90A0000}"/>
    <cellStyle name="Normal 537 2" xfId="3527" xr:uid="{00000000-0005-0000-0000-0000AA0A0000}"/>
    <cellStyle name="Normal 538" xfId="2639" xr:uid="{00000000-0005-0000-0000-0000AB0A0000}"/>
    <cellStyle name="Normal 538 2" xfId="3528" xr:uid="{00000000-0005-0000-0000-0000AC0A0000}"/>
    <cellStyle name="Normal 539" xfId="2640" xr:uid="{00000000-0005-0000-0000-0000AD0A0000}"/>
    <cellStyle name="Normal 539 2" xfId="3529" xr:uid="{00000000-0005-0000-0000-0000AE0A0000}"/>
    <cellStyle name="Normal 54" xfId="2046" xr:uid="{00000000-0005-0000-0000-0000AF0A0000}"/>
    <cellStyle name="Normal 54 2" xfId="3041" xr:uid="{00000000-0005-0000-0000-0000B00A0000}"/>
    <cellStyle name="Normal 540" xfId="2641" xr:uid="{00000000-0005-0000-0000-0000B10A0000}"/>
    <cellStyle name="Normal 540 2" xfId="3530" xr:uid="{00000000-0005-0000-0000-0000B20A0000}"/>
    <cellStyle name="Normal 541" xfId="2563" xr:uid="{00000000-0005-0000-0000-0000B30A0000}"/>
    <cellStyle name="Normal 541 2" xfId="3452" xr:uid="{00000000-0005-0000-0000-0000B40A0000}"/>
    <cellStyle name="Normal 542" xfId="2561" xr:uid="{00000000-0005-0000-0000-0000B50A0000}"/>
    <cellStyle name="Normal 542 2" xfId="3450" xr:uid="{00000000-0005-0000-0000-0000B60A0000}"/>
    <cellStyle name="Normal 543" xfId="2636" xr:uid="{00000000-0005-0000-0000-0000B70A0000}"/>
    <cellStyle name="Normal 543 2" xfId="3525" xr:uid="{00000000-0005-0000-0000-0000B80A0000}"/>
    <cellStyle name="Normal 544" xfId="2637" xr:uid="{00000000-0005-0000-0000-0000B90A0000}"/>
    <cellStyle name="Normal 544 2" xfId="3526" xr:uid="{00000000-0005-0000-0000-0000BA0A0000}"/>
    <cellStyle name="Normal 545" xfId="2562" xr:uid="{00000000-0005-0000-0000-0000BB0A0000}"/>
    <cellStyle name="Normal 545 2" xfId="3451" xr:uid="{00000000-0005-0000-0000-0000BC0A0000}"/>
    <cellStyle name="Normal 546" xfId="2642" xr:uid="{00000000-0005-0000-0000-0000BD0A0000}"/>
    <cellStyle name="Normal 546 2" xfId="3531" xr:uid="{00000000-0005-0000-0000-0000BE0A0000}"/>
    <cellStyle name="Normal 547" xfId="2643" xr:uid="{00000000-0005-0000-0000-0000BF0A0000}"/>
    <cellStyle name="Normal 547 2" xfId="3532" xr:uid="{00000000-0005-0000-0000-0000C00A0000}"/>
    <cellStyle name="Normal 548" xfId="2646" xr:uid="{00000000-0005-0000-0000-0000C10A0000}"/>
    <cellStyle name="Normal 548 2" xfId="3535" xr:uid="{00000000-0005-0000-0000-0000C20A0000}"/>
    <cellStyle name="Normal 549" xfId="2648" xr:uid="{00000000-0005-0000-0000-0000C30A0000}"/>
    <cellStyle name="Normal 549 2" xfId="3537" xr:uid="{00000000-0005-0000-0000-0000C40A0000}"/>
    <cellStyle name="Normal 55" xfId="2047" xr:uid="{00000000-0005-0000-0000-0000C50A0000}"/>
    <cellStyle name="Normal 55 2" xfId="3042" xr:uid="{00000000-0005-0000-0000-0000C60A0000}"/>
    <cellStyle name="Normal 550" xfId="2564" xr:uid="{00000000-0005-0000-0000-0000C70A0000}"/>
    <cellStyle name="Normal 550 2" xfId="3453" xr:uid="{00000000-0005-0000-0000-0000C80A0000}"/>
    <cellStyle name="Normal 551" xfId="2647" xr:uid="{00000000-0005-0000-0000-0000C90A0000}"/>
    <cellStyle name="Normal 551 2" xfId="3536" xr:uid="{00000000-0005-0000-0000-0000CA0A0000}"/>
    <cellStyle name="Normal 552" xfId="2650" xr:uid="{00000000-0005-0000-0000-0000CB0A0000}"/>
    <cellStyle name="Normal 552 2" xfId="3539" xr:uid="{00000000-0005-0000-0000-0000CC0A0000}"/>
    <cellStyle name="Normal 553" xfId="2651" xr:uid="{00000000-0005-0000-0000-0000CD0A0000}"/>
    <cellStyle name="Normal 553 2" xfId="3540" xr:uid="{00000000-0005-0000-0000-0000CE0A0000}"/>
    <cellStyle name="Normal 554" xfId="2644" xr:uid="{00000000-0005-0000-0000-0000CF0A0000}"/>
    <cellStyle name="Normal 554 2" xfId="3533" xr:uid="{00000000-0005-0000-0000-0000D00A0000}"/>
    <cellStyle name="Normal 555" xfId="2653" xr:uid="{00000000-0005-0000-0000-0000D10A0000}"/>
    <cellStyle name="Normal 555 2" xfId="3542" xr:uid="{00000000-0005-0000-0000-0000D20A0000}"/>
    <cellStyle name="Normal 556" xfId="2645" xr:uid="{00000000-0005-0000-0000-0000D30A0000}"/>
    <cellStyle name="Normal 556 2" xfId="3534" xr:uid="{00000000-0005-0000-0000-0000D40A0000}"/>
    <cellStyle name="Normal 557" xfId="2649" xr:uid="{00000000-0005-0000-0000-0000D50A0000}"/>
    <cellStyle name="Normal 557 2" xfId="3538" xr:uid="{00000000-0005-0000-0000-0000D60A0000}"/>
    <cellStyle name="Normal 558" xfId="2655" xr:uid="{00000000-0005-0000-0000-0000D70A0000}"/>
    <cellStyle name="Normal 558 2" xfId="3544" xr:uid="{00000000-0005-0000-0000-0000D80A0000}"/>
    <cellStyle name="Normal 559" xfId="2652" xr:uid="{00000000-0005-0000-0000-0000D90A0000}"/>
    <cellStyle name="Normal 559 2" xfId="3541" xr:uid="{00000000-0005-0000-0000-0000DA0A0000}"/>
    <cellStyle name="Normal 56" xfId="2048" xr:uid="{00000000-0005-0000-0000-0000DB0A0000}"/>
    <cellStyle name="Normal 56 2" xfId="3043" xr:uid="{00000000-0005-0000-0000-0000DC0A0000}"/>
    <cellStyle name="Normal 560" xfId="2654" xr:uid="{00000000-0005-0000-0000-0000DD0A0000}"/>
    <cellStyle name="Normal 560 2" xfId="3543" xr:uid="{00000000-0005-0000-0000-0000DE0A0000}"/>
    <cellStyle name="Normal 561" xfId="2656" xr:uid="{00000000-0005-0000-0000-0000DF0A0000}"/>
    <cellStyle name="Normal 561 2" xfId="3545" xr:uid="{00000000-0005-0000-0000-0000E00A0000}"/>
    <cellStyle name="Normal 562" xfId="2657" xr:uid="{00000000-0005-0000-0000-0000E10A0000}"/>
    <cellStyle name="Normal 562 2" xfId="3546" xr:uid="{00000000-0005-0000-0000-0000E20A0000}"/>
    <cellStyle name="Normal 563" xfId="2658" xr:uid="{00000000-0005-0000-0000-0000E30A0000}"/>
    <cellStyle name="Normal 563 2" xfId="3547" xr:uid="{00000000-0005-0000-0000-0000E40A0000}"/>
    <cellStyle name="Normal 564" xfId="2659" xr:uid="{00000000-0005-0000-0000-0000E50A0000}"/>
    <cellStyle name="Normal 564 2" xfId="3548" xr:uid="{00000000-0005-0000-0000-0000E60A0000}"/>
    <cellStyle name="Normal 565" xfId="2660" xr:uid="{00000000-0005-0000-0000-0000E70A0000}"/>
    <cellStyle name="Normal 565 2" xfId="3549" xr:uid="{00000000-0005-0000-0000-0000E80A0000}"/>
    <cellStyle name="Normal 566" xfId="2661" xr:uid="{00000000-0005-0000-0000-0000E90A0000}"/>
    <cellStyle name="Normal 566 2" xfId="3550" xr:uid="{00000000-0005-0000-0000-0000EA0A0000}"/>
    <cellStyle name="Normal 567" xfId="2662" xr:uid="{00000000-0005-0000-0000-0000EB0A0000}"/>
    <cellStyle name="Normal 567 2" xfId="3551" xr:uid="{00000000-0005-0000-0000-0000EC0A0000}"/>
    <cellStyle name="Normal 568" xfId="2663" xr:uid="{00000000-0005-0000-0000-0000ED0A0000}"/>
    <cellStyle name="Normal 568 2" xfId="3552" xr:uid="{00000000-0005-0000-0000-0000EE0A0000}"/>
    <cellStyle name="Normal 569" xfId="2664" xr:uid="{00000000-0005-0000-0000-0000EF0A0000}"/>
    <cellStyle name="Normal 569 2" xfId="3553" xr:uid="{00000000-0005-0000-0000-0000F00A0000}"/>
    <cellStyle name="Normal 57" xfId="2050" xr:uid="{00000000-0005-0000-0000-0000F10A0000}"/>
    <cellStyle name="Normal 57 2" xfId="3045" xr:uid="{00000000-0005-0000-0000-0000F20A0000}"/>
    <cellStyle name="Normal 570" xfId="2672" xr:uid="{00000000-0005-0000-0000-0000F30A0000}"/>
    <cellStyle name="Normal 570 2" xfId="3561" xr:uid="{00000000-0005-0000-0000-0000F40A0000}"/>
    <cellStyle name="Normal 571" xfId="2674" xr:uid="{00000000-0005-0000-0000-0000F50A0000}"/>
    <cellStyle name="Normal 571 2" xfId="3563" xr:uid="{00000000-0005-0000-0000-0000F60A0000}"/>
    <cellStyle name="Normal 572" xfId="2670" xr:uid="{00000000-0005-0000-0000-0000F70A0000}"/>
    <cellStyle name="Normal 572 2" xfId="3559" xr:uid="{00000000-0005-0000-0000-0000F80A0000}"/>
    <cellStyle name="Normal 573" xfId="2666" xr:uid="{00000000-0005-0000-0000-0000F90A0000}"/>
    <cellStyle name="Normal 573 2" xfId="3555" xr:uid="{00000000-0005-0000-0000-0000FA0A0000}"/>
    <cellStyle name="Normal 574" xfId="2667" xr:uid="{00000000-0005-0000-0000-0000FB0A0000}"/>
    <cellStyle name="Normal 574 2" xfId="3556" xr:uid="{00000000-0005-0000-0000-0000FC0A0000}"/>
    <cellStyle name="Normal 575" xfId="2676" xr:uid="{00000000-0005-0000-0000-0000FD0A0000}"/>
    <cellStyle name="Normal 575 2" xfId="3565" xr:uid="{00000000-0005-0000-0000-0000FE0A0000}"/>
    <cellStyle name="Normal 576" xfId="2677" xr:uid="{00000000-0005-0000-0000-0000FF0A0000}"/>
    <cellStyle name="Normal 576 2" xfId="3566" xr:uid="{00000000-0005-0000-0000-0000000B0000}"/>
    <cellStyle name="Normal 577" xfId="2678" xr:uid="{00000000-0005-0000-0000-0000010B0000}"/>
    <cellStyle name="Normal 577 2" xfId="3567" xr:uid="{00000000-0005-0000-0000-0000020B0000}"/>
    <cellStyle name="Normal 578" xfId="2679" xr:uid="{00000000-0005-0000-0000-0000030B0000}"/>
    <cellStyle name="Normal 578 2" xfId="3568" xr:uid="{00000000-0005-0000-0000-0000040B0000}"/>
    <cellStyle name="Normal 579" xfId="2680" xr:uid="{00000000-0005-0000-0000-0000050B0000}"/>
    <cellStyle name="Normal 579 2" xfId="3569" xr:uid="{00000000-0005-0000-0000-0000060B0000}"/>
    <cellStyle name="Normal 58" xfId="2051" xr:uid="{00000000-0005-0000-0000-0000070B0000}"/>
    <cellStyle name="Normal 58 2" xfId="3046" xr:uid="{00000000-0005-0000-0000-0000080B0000}"/>
    <cellStyle name="Normal 580" xfId="2681" xr:uid="{00000000-0005-0000-0000-0000090B0000}"/>
    <cellStyle name="Normal 580 2" xfId="3570" xr:uid="{00000000-0005-0000-0000-00000A0B0000}"/>
    <cellStyle name="Normal 581" xfId="2682" xr:uid="{00000000-0005-0000-0000-00000B0B0000}"/>
    <cellStyle name="Normal 581 2" xfId="3571" xr:uid="{00000000-0005-0000-0000-00000C0B0000}"/>
    <cellStyle name="Normal 582" xfId="2683" xr:uid="{00000000-0005-0000-0000-00000D0B0000}"/>
    <cellStyle name="Normal 582 2" xfId="3572" xr:uid="{00000000-0005-0000-0000-00000E0B0000}"/>
    <cellStyle name="Normal 583" xfId="2684" xr:uid="{00000000-0005-0000-0000-00000F0B0000}"/>
    <cellStyle name="Normal 583 2" xfId="3573" xr:uid="{00000000-0005-0000-0000-0000100B0000}"/>
    <cellStyle name="Normal 584" xfId="2685" xr:uid="{00000000-0005-0000-0000-0000110B0000}"/>
    <cellStyle name="Normal 584 2" xfId="3574" xr:uid="{00000000-0005-0000-0000-0000120B0000}"/>
    <cellStyle name="Normal 585" xfId="2686" xr:uid="{00000000-0005-0000-0000-0000130B0000}"/>
    <cellStyle name="Normal 585 2" xfId="3575" xr:uid="{00000000-0005-0000-0000-0000140B0000}"/>
    <cellStyle name="Normal 586" xfId="2687" xr:uid="{00000000-0005-0000-0000-0000150B0000}"/>
    <cellStyle name="Normal 586 2" xfId="3576" xr:uid="{00000000-0005-0000-0000-0000160B0000}"/>
    <cellStyle name="Normal 587" xfId="2688" xr:uid="{00000000-0005-0000-0000-0000170B0000}"/>
    <cellStyle name="Normal 587 2" xfId="3577" xr:uid="{00000000-0005-0000-0000-0000180B0000}"/>
    <cellStyle name="Normal 588" xfId="2689" xr:uid="{00000000-0005-0000-0000-0000190B0000}"/>
    <cellStyle name="Normal 588 2" xfId="3578" xr:uid="{00000000-0005-0000-0000-00001A0B0000}"/>
    <cellStyle name="Normal 589" xfId="2690" xr:uid="{00000000-0005-0000-0000-00001B0B0000}"/>
    <cellStyle name="Normal 589 2" xfId="3579" xr:uid="{00000000-0005-0000-0000-00001C0B0000}"/>
    <cellStyle name="Normal 59" xfId="2053" xr:uid="{00000000-0005-0000-0000-00001D0B0000}"/>
    <cellStyle name="Normal 59 2" xfId="3048" xr:uid="{00000000-0005-0000-0000-00001E0B0000}"/>
    <cellStyle name="Normal 590" xfId="2691" xr:uid="{00000000-0005-0000-0000-00001F0B0000}"/>
    <cellStyle name="Normal 590 2" xfId="3580" xr:uid="{00000000-0005-0000-0000-0000200B0000}"/>
    <cellStyle name="Normal 591" xfId="2692" xr:uid="{00000000-0005-0000-0000-0000210B0000}"/>
    <cellStyle name="Normal 591 2" xfId="3581" xr:uid="{00000000-0005-0000-0000-0000220B0000}"/>
    <cellStyle name="Normal 592" xfId="2693" xr:uid="{00000000-0005-0000-0000-0000230B0000}"/>
    <cellStyle name="Normal 592 2" xfId="3582" xr:uid="{00000000-0005-0000-0000-0000240B0000}"/>
    <cellStyle name="Normal 593" xfId="2694" xr:uid="{00000000-0005-0000-0000-0000250B0000}"/>
    <cellStyle name="Normal 593 2" xfId="3583" xr:uid="{00000000-0005-0000-0000-0000260B0000}"/>
    <cellStyle name="Normal 594" xfId="2673" xr:uid="{00000000-0005-0000-0000-0000270B0000}"/>
    <cellStyle name="Normal 594 2" xfId="3562" xr:uid="{00000000-0005-0000-0000-0000280B0000}"/>
    <cellStyle name="Normal 595" xfId="2696" xr:uid="{00000000-0005-0000-0000-0000290B0000}"/>
    <cellStyle name="Normal 595 2" xfId="3585" xr:uid="{00000000-0005-0000-0000-00002A0B0000}"/>
    <cellStyle name="Normal 596" xfId="2669" xr:uid="{00000000-0005-0000-0000-00002B0B0000}"/>
    <cellStyle name="Normal 596 2" xfId="3558" xr:uid="{00000000-0005-0000-0000-00002C0B0000}"/>
    <cellStyle name="Normal 597" xfId="2699" xr:uid="{00000000-0005-0000-0000-00002D0B0000}"/>
    <cellStyle name="Normal 597 2" xfId="3588" xr:uid="{00000000-0005-0000-0000-00002E0B0000}"/>
    <cellStyle name="Normal 598" xfId="2700" xr:uid="{00000000-0005-0000-0000-00002F0B0000}"/>
    <cellStyle name="Normal 598 2" xfId="3589" xr:uid="{00000000-0005-0000-0000-0000300B0000}"/>
    <cellStyle name="Normal 599" xfId="2701" xr:uid="{00000000-0005-0000-0000-0000310B0000}"/>
    <cellStyle name="Normal 599 2" xfId="3590" xr:uid="{00000000-0005-0000-0000-0000320B0000}"/>
    <cellStyle name="Normal 6" xfId="1839" xr:uid="{00000000-0005-0000-0000-0000330B0000}"/>
    <cellStyle name="Normal 6 10" xfId="1840" xr:uid="{00000000-0005-0000-0000-0000340B0000}"/>
    <cellStyle name="Normal 6 11" xfId="1841" xr:uid="{00000000-0005-0000-0000-0000350B0000}"/>
    <cellStyle name="Normal 6 12" xfId="1842" xr:uid="{00000000-0005-0000-0000-0000360B0000}"/>
    <cellStyle name="Normal 6 13" xfId="1843" xr:uid="{00000000-0005-0000-0000-0000370B0000}"/>
    <cellStyle name="Normal 6 14" xfId="1844" xr:uid="{00000000-0005-0000-0000-0000380B0000}"/>
    <cellStyle name="Normal 6 15" xfId="1845" xr:uid="{00000000-0005-0000-0000-0000390B0000}"/>
    <cellStyle name="Normal 6 16" xfId="2325" xr:uid="{00000000-0005-0000-0000-00003A0B0000}"/>
    <cellStyle name="Normal 6 2" xfId="1846" xr:uid="{00000000-0005-0000-0000-00003B0B0000}"/>
    <cellStyle name="Normal 6 3" xfId="1847" xr:uid="{00000000-0005-0000-0000-00003C0B0000}"/>
    <cellStyle name="Normal 6 4" xfId="1848" xr:uid="{00000000-0005-0000-0000-00003D0B0000}"/>
    <cellStyle name="Normal 6 5" xfId="1849" xr:uid="{00000000-0005-0000-0000-00003E0B0000}"/>
    <cellStyle name="Normal 6 6" xfId="1850" xr:uid="{00000000-0005-0000-0000-00003F0B0000}"/>
    <cellStyle name="Normal 6 7" xfId="1851" xr:uid="{00000000-0005-0000-0000-0000400B0000}"/>
    <cellStyle name="Normal 6 8" xfId="1852" xr:uid="{00000000-0005-0000-0000-0000410B0000}"/>
    <cellStyle name="Normal 6 9" xfId="1853" xr:uid="{00000000-0005-0000-0000-0000420B0000}"/>
    <cellStyle name="Normal 6_RESUMEN ESTADISTICO-1_2009" xfId="1854" xr:uid="{00000000-0005-0000-0000-0000430B0000}"/>
    <cellStyle name="Normal 60" xfId="2054" xr:uid="{00000000-0005-0000-0000-0000440B0000}"/>
    <cellStyle name="Normal 60 2" xfId="3049" xr:uid="{00000000-0005-0000-0000-0000450B0000}"/>
    <cellStyle name="Normal 600" xfId="2702" xr:uid="{00000000-0005-0000-0000-0000460B0000}"/>
    <cellStyle name="Normal 600 2" xfId="3591" xr:uid="{00000000-0005-0000-0000-0000470B0000}"/>
    <cellStyle name="Normal 601" xfId="2703" xr:uid="{00000000-0005-0000-0000-0000480B0000}"/>
    <cellStyle name="Normal 601 2" xfId="3592" xr:uid="{00000000-0005-0000-0000-0000490B0000}"/>
    <cellStyle name="Normal 602" xfId="2704" xr:uid="{00000000-0005-0000-0000-00004A0B0000}"/>
    <cellStyle name="Normal 602 2" xfId="3593" xr:uid="{00000000-0005-0000-0000-00004B0B0000}"/>
    <cellStyle name="Normal 603" xfId="2705" xr:uid="{00000000-0005-0000-0000-00004C0B0000}"/>
    <cellStyle name="Normal 603 2" xfId="3594" xr:uid="{00000000-0005-0000-0000-00004D0B0000}"/>
    <cellStyle name="Normal 604" xfId="2706" xr:uid="{00000000-0005-0000-0000-00004E0B0000}"/>
    <cellStyle name="Normal 604 2" xfId="3595" xr:uid="{00000000-0005-0000-0000-00004F0B0000}"/>
    <cellStyle name="Normal 605" xfId="2707" xr:uid="{00000000-0005-0000-0000-0000500B0000}"/>
    <cellStyle name="Normal 605 2" xfId="3596" xr:uid="{00000000-0005-0000-0000-0000510B0000}"/>
    <cellStyle name="Normal 606" xfId="2708" xr:uid="{00000000-0005-0000-0000-0000520B0000}"/>
    <cellStyle name="Normal 606 2" xfId="3597" xr:uid="{00000000-0005-0000-0000-0000530B0000}"/>
    <cellStyle name="Normal 607" xfId="2709" xr:uid="{00000000-0005-0000-0000-0000540B0000}"/>
    <cellStyle name="Normal 607 2" xfId="3598" xr:uid="{00000000-0005-0000-0000-0000550B0000}"/>
    <cellStyle name="Normal 608" xfId="2710" xr:uid="{00000000-0005-0000-0000-0000560B0000}"/>
    <cellStyle name="Normal 608 2" xfId="3599" xr:uid="{00000000-0005-0000-0000-0000570B0000}"/>
    <cellStyle name="Normal 609" xfId="2711" xr:uid="{00000000-0005-0000-0000-0000580B0000}"/>
    <cellStyle name="Normal 609 2" xfId="3600" xr:uid="{00000000-0005-0000-0000-0000590B0000}"/>
    <cellStyle name="Normal 61" xfId="2055" xr:uid="{00000000-0005-0000-0000-00005A0B0000}"/>
    <cellStyle name="Normal 61 2" xfId="3050" xr:uid="{00000000-0005-0000-0000-00005B0B0000}"/>
    <cellStyle name="Normal 610" xfId="2712" xr:uid="{00000000-0005-0000-0000-00005C0B0000}"/>
    <cellStyle name="Normal 610 2" xfId="3601" xr:uid="{00000000-0005-0000-0000-00005D0B0000}"/>
    <cellStyle name="Normal 611" xfId="2713" xr:uid="{00000000-0005-0000-0000-00005E0B0000}"/>
    <cellStyle name="Normal 611 2" xfId="3602" xr:uid="{00000000-0005-0000-0000-00005F0B0000}"/>
    <cellStyle name="Normal 612" xfId="2714" xr:uid="{00000000-0005-0000-0000-0000600B0000}"/>
    <cellStyle name="Normal 612 2" xfId="3603" xr:uid="{00000000-0005-0000-0000-0000610B0000}"/>
    <cellStyle name="Normal 613" xfId="2715" xr:uid="{00000000-0005-0000-0000-0000620B0000}"/>
    <cellStyle name="Normal 613 2" xfId="3604" xr:uid="{00000000-0005-0000-0000-0000630B0000}"/>
    <cellStyle name="Normal 614" xfId="2716" xr:uid="{00000000-0005-0000-0000-0000640B0000}"/>
    <cellStyle name="Normal 614 2" xfId="3605" xr:uid="{00000000-0005-0000-0000-0000650B0000}"/>
    <cellStyle name="Normal 615" xfId="2717" xr:uid="{00000000-0005-0000-0000-0000660B0000}"/>
    <cellStyle name="Normal 615 2" xfId="3606" xr:uid="{00000000-0005-0000-0000-0000670B0000}"/>
    <cellStyle name="Normal 616" xfId="2718" xr:uid="{00000000-0005-0000-0000-0000680B0000}"/>
    <cellStyle name="Normal 616 2" xfId="3607" xr:uid="{00000000-0005-0000-0000-0000690B0000}"/>
    <cellStyle name="Normal 617" xfId="2719" xr:uid="{00000000-0005-0000-0000-00006A0B0000}"/>
    <cellStyle name="Normal 617 2" xfId="3608" xr:uid="{00000000-0005-0000-0000-00006B0B0000}"/>
    <cellStyle name="Normal 618" xfId="2720" xr:uid="{00000000-0005-0000-0000-00006C0B0000}"/>
    <cellStyle name="Normal 618 2" xfId="3609" xr:uid="{00000000-0005-0000-0000-00006D0B0000}"/>
    <cellStyle name="Normal 619" xfId="2721" xr:uid="{00000000-0005-0000-0000-00006E0B0000}"/>
    <cellStyle name="Normal 619 2" xfId="3610" xr:uid="{00000000-0005-0000-0000-00006F0B0000}"/>
    <cellStyle name="Normal 62" xfId="2056" xr:uid="{00000000-0005-0000-0000-0000700B0000}"/>
    <cellStyle name="Normal 62 2" xfId="3051" xr:uid="{00000000-0005-0000-0000-0000710B0000}"/>
    <cellStyle name="Normal 620" xfId="2722" xr:uid="{00000000-0005-0000-0000-0000720B0000}"/>
    <cellStyle name="Normal 620 2" xfId="3611" xr:uid="{00000000-0005-0000-0000-0000730B0000}"/>
    <cellStyle name="Normal 621" xfId="2723" xr:uid="{00000000-0005-0000-0000-0000740B0000}"/>
    <cellStyle name="Normal 621 2" xfId="3612" xr:uid="{00000000-0005-0000-0000-0000750B0000}"/>
    <cellStyle name="Normal 622" xfId="2724" xr:uid="{00000000-0005-0000-0000-0000760B0000}"/>
    <cellStyle name="Normal 622 2" xfId="3613" xr:uid="{00000000-0005-0000-0000-0000770B0000}"/>
    <cellStyle name="Normal 623" xfId="2725" xr:uid="{00000000-0005-0000-0000-0000780B0000}"/>
    <cellStyle name="Normal 623 2" xfId="3614" xr:uid="{00000000-0005-0000-0000-0000790B0000}"/>
    <cellStyle name="Normal 624" xfId="2726" xr:uid="{00000000-0005-0000-0000-00007A0B0000}"/>
    <cellStyle name="Normal 624 2" xfId="3615" xr:uid="{00000000-0005-0000-0000-00007B0B0000}"/>
    <cellStyle name="Normal 625" xfId="2727" xr:uid="{00000000-0005-0000-0000-00007C0B0000}"/>
    <cellStyle name="Normal 625 2" xfId="3616" xr:uid="{00000000-0005-0000-0000-00007D0B0000}"/>
    <cellStyle name="Normal 626" xfId="2728" xr:uid="{00000000-0005-0000-0000-00007E0B0000}"/>
    <cellStyle name="Normal 626 2" xfId="3617" xr:uid="{00000000-0005-0000-0000-00007F0B0000}"/>
    <cellStyle name="Normal 627" xfId="2729" xr:uid="{00000000-0005-0000-0000-0000800B0000}"/>
    <cellStyle name="Normal 627 2" xfId="3618" xr:uid="{00000000-0005-0000-0000-0000810B0000}"/>
    <cellStyle name="Normal 628" xfId="2730" xr:uid="{00000000-0005-0000-0000-0000820B0000}"/>
    <cellStyle name="Normal 628 2" xfId="3619" xr:uid="{00000000-0005-0000-0000-0000830B0000}"/>
    <cellStyle name="Normal 629" xfId="2731" xr:uid="{00000000-0005-0000-0000-0000840B0000}"/>
    <cellStyle name="Normal 629 2" xfId="3620" xr:uid="{00000000-0005-0000-0000-0000850B0000}"/>
    <cellStyle name="Normal 63" xfId="2057" xr:uid="{00000000-0005-0000-0000-0000860B0000}"/>
    <cellStyle name="Normal 63 2" xfId="3052" xr:uid="{00000000-0005-0000-0000-0000870B0000}"/>
    <cellStyle name="Normal 630" xfId="2735" xr:uid="{00000000-0005-0000-0000-0000880B0000}"/>
    <cellStyle name="Normal 630 2" xfId="3624" xr:uid="{00000000-0005-0000-0000-0000890B0000}"/>
    <cellStyle name="Normal 631" xfId="2736" xr:uid="{00000000-0005-0000-0000-00008A0B0000}"/>
    <cellStyle name="Normal 631 2" xfId="3625" xr:uid="{00000000-0005-0000-0000-00008B0B0000}"/>
    <cellStyle name="Normal 632" xfId="2737" xr:uid="{00000000-0005-0000-0000-00008C0B0000}"/>
    <cellStyle name="Normal 632 2" xfId="3626" xr:uid="{00000000-0005-0000-0000-00008D0B0000}"/>
    <cellStyle name="Normal 633" xfId="2738" xr:uid="{00000000-0005-0000-0000-00008E0B0000}"/>
    <cellStyle name="Normal 633 2" xfId="3627" xr:uid="{00000000-0005-0000-0000-00008F0B0000}"/>
    <cellStyle name="Normal 634" xfId="2739" xr:uid="{00000000-0005-0000-0000-0000900B0000}"/>
    <cellStyle name="Normal 634 2" xfId="3628" xr:uid="{00000000-0005-0000-0000-0000910B0000}"/>
    <cellStyle name="Normal 635" xfId="2740" xr:uid="{00000000-0005-0000-0000-0000920B0000}"/>
    <cellStyle name="Normal 635 2" xfId="3629" xr:uid="{00000000-0005-0000-0000-0000930B0000}"/>
    <cellStyle name="Normal 636" xfId="2741" xr:uid="{00000000-0005-0000-0000-0000940B0000}"/>
    <cellStyle name="Normal 636 2" xfId="3630" xr:uid="{00000000-0005-0000-0000-0000950B0000}"/>
    <cellStyle name="Normal 637" xfId="2742" xr:uid="{00000000-0005-0000-0000-0000960B0000}"/>
    <cellStyle name="Normal 637 2" xfId="3631" xr:uid="{00000000-0005-0000-0000-0000970B0000}"/>
    <cellStyle name="Normal 638" xfId="2743" xr:uid="{00000000-0005-0000-0000-0000980B0000}"/>
    <cellStyle name="Normal 638 2" xfId="3632" xr:uid="{00000000-0005-0000-0000-0000990B0000}"/>
    <cellStyle name="Normal 639" xfId="2745" xr:uid="{00000000-0005-0000-0000-00009A0B0000}"/>
    <cellStyle name="Normal 639 2" xfId="3634" xr:uid="{00000000-0005-0000-0000-00009B0B0000}"/>
    <cellStyle name="Normal 64" xfId="2058" xr:uid="{00000000-0005-0000-0000-00009C0B0000}"/>
    <cellStyle name="Normal 64 2" xfId="3053" xr:uid="{00000000-0005-0000-0000-00009D0B0000}"/>
    <cellStyle name="Normal 640" xfId="2746" xr:uid="{00000000-0005-0000-0000-00009E0B0000}"/>
    <cellStyle name="Normal 640 2" xfId="3635" xr:uid="{00000000-0005-0000-0000-00009F0B0000}"/>
    <cellStyle name="Normal 641" xfId="2675" xr:uid="{00000000-0005-0000-0000-0000A00B0000}"/>
    <cellStyle name="Normal 641 2" xfId="3564" xr:uid="{00000000-0005-0000-0000-0000A10B0000}"/>
    <cellStyle name="Normal 642" xfId="2744" xr:uid="{00000000-0005-0000-0000-0000A20B0000}"/>
    <cellStyle name="Normal 642 2" xfId="3633" xr:uid="{00000000-0005-0000-0000-0000A30B0000}"/>
    <cellStyle name="Normal 643" xfId="2732" xr:uid="{00000000-0005-0000-0000-0000A40B0000}"/>
    <cellStyle name="Normal 643 2" xfId="3621" xr:uid="{00000000-0005-0000-0000-0000A50B0000}"/>
    <cellStyle name="Normal 644" xfId="2698" xr:uid="{00000000-0005-0000-0000-0000A60B0000}"/>
    <cellStyle name="Normal 644 2" xfId="3587" xr:uid="{00000000-0005-0000-0000-0000A70B0000}"/>
    <cellStyle name="Normal 645" xfId="2734" xr:uid="{00000000-0005-0000-0000-0000A80B0000}"/>
    <cellStyle name="Normal 645 2" xfId="3623" xr:uid="{00000000-0005-0000-0000-0000A90B0000}"/>
    <cellStyle name="Normal 646" xfId="2733" xr:uid="{00000000-0005-0000-0000-0000AA0B0000}"/>
    <cellStyle name="Normal 646 2" xfId="3622" xr:uid="{00000000-0005-0000-0000-0000AB0B0000}"/>
    <cellStyle name="Normal 647" xfId="2695" xr:uid="{00000000-0005-0000-0000-0000AC0B0000}"/>
    <cellStyle name="Normal 647 2" xfId="3584" xr:uid="{00000000-0005-0000-0000-0000AD0B0000}"/>
    <cellStyle name="Normal 648" xfId="2671" xr:uid="{00000000-0005-0000-0000-0000AE0B0000}"/>
    <cellStyle name="Normal 648 2" xfId="3560" xr:uid="{00000000-0005-0000-0000-0000AF0B0000}"/>
    <cellStyle name="Normal 649" xfId="2752" xr:uid="{00000000-0005-0000-0000-0000B00B0000}"/>
    <cellStyle name="Normal 649 2" xfId="3641" xr:uid="{00000000-0005-0000-0000-0000B10B0000}"/>
    <cellStyle name="Normal 65" xfId="2060" xr:uid="{00000000-0005-0000-0000-0000B20B0000}"/>
    <cellStyle name="Normal 65 2" xfId="3055" xr:uid="{00000000-0005-0000-0000-0000B30B0000}"/>
    <cellStyle name="Normal 650" xfId="2747" xr:uid="{00000000-0005-0000-0000-0000B40B0000}"/>
    <cellStyle name="Normal 650 2" xfId="3636" xr:uid="{00000000-0005-0000-0000-0000B50B0000}"/>
    <cellStyle name="Normal 651" xfId="2697" xr:uid="{00000000-0005-0000-0000-0000B60B0000}"/>
    <cellStyle name="Normal 651 2" xfId="3586" xr:uid="{00000000-0005-0000-0000-0000B70B0000}"/>
    <cellStyle name="Normal 652" xfId="2748" xr:uid="{00000000-0005-0000-0000-0000B80B0000}"/>
    <cellStyle name="Normal 652 2" xfId="3637" xr:uid="{00000000-0005-0000-0000-0000B90B0000}"/>
    <cellStyle name="Normal 653" xfId="2751" xr:uid="{00000000-0005-0000-0000-0000BA0B0000}"/>
    <cellStyle name="Normal 653 2" xfId="3640" xr:uid="{00000000-0005-0000-0000-0000BB0B0000}"/>
    <cellStyle name="Normal 654" xfId="2750" xr:uid="{00000000-0005-0000-0000-0000BC0B0000}"/>
    <cellStyle name="Normal 654 2" xfId="3639" xr:uid="{00000000-0005-0000-0000-0000BD0B0000}"/>
    <cellStyle name="Normal 655" xfId="2668" xr:uid="{00000000-0005-0000-0000-0000BE0B0000}"/>
    <cellStyle name="Normal 655 2" xfId="3557" xr:uid="{00000000-0005-0000-0000-0000BF0B0000}"/>
    <cellStyle name="Normal 656" xfId="2754" xr:uid="{00000000-0005-0000-0000-0000C00B0000}"/>
    <cellStyle name="Normal 656 2" xfId="3643" xr:uid="{00000000-0005-0000-0000-0000C10B0000}"/>
    <cellStyle name="Normal 657" xfId="2749" xr:uid="{00000000-0005-0000-0000-0000C20B0000}"/>
    <cellStyle name="Normal 657 2" xfId="3638" xr:uid="{00000000-0005-0000-0000-0000C30B0000}"/>
    <cellStyle name="Normal 658" xfId="2753" xr:uid="{00000000-0005-0000-0000-0000C40B0000}"/>
    <cellStyle name="Normal 658 2" xfId="3642" xr:uid="{00000000-0005-0000-0000-0000C50B0000}"/>
    <cellStyle name="Normal 659" xfId="2665" xr:uid="{00000000-0005-0000-0000-0000C60B0000}"/>
    <cellStyle name="Normal 659 2" xfId="3554" xr:uid="{00000000-0005-0000-0000-0000C70B0000}"/>
    <cellStyle name="Normal 66" xfId="2052" xr:uid="{00000000-0005-0000-0000-0000C80B0000}"/>
    <cellStyle name="Normal 66 2" xfId="3047" xr:uid="{00000000-0005-0000-0000-0000C90B0000}"/>
    <cellStyle name="Normal 660" xfId="2756" xr:uid="{00000000-0005-0000-0000-0000CA0B0000}"/>
    <cellStyle name="Normal 660 2" xfId="3645" xr:uid="{00000000-0005-0000-0000-0000CB0B0000}"/>
    <cellStyle name="Normal 661" xfId="2755" xr:uid="{00000000-0005-0000-0000-0000CC0B0000}"/>
    <cellStyle name="Normal 661 2" xfId="3644" xr:uid="{00000000-0005-0000-0000-0000CD0B0000}"/>
    <cellStyle name="Normal 662" xfId="2757" xr:uid="{00000000-0005-0000-0000-0000CE0B0000}"/>
    <cellStyle name="Normal 662 2" xfId="3646" xr:uid="{00000000-0005-0000-0000-0000CF0B0000}"/>
    <cellStyle name="Normal 663" xfId="2758" xr:uid="{00000000-0005-0000-0000-0000D00B0000}"/>
    <cellStyle name="Normal 663 2" xfId="3647" xr:uid="{00000000-0005-0000-0000-0000D10B0000}"/>
    <cellStyle name="Normal 664" xfId="2759" xr:uid="{00000000-0005-0000-0000-0000D20B0000}"/>
    <cellStyle name="Normal 664 2" xfId="3648" xr:uid="{00000000-0005-0000-0000-0000D30B0000}"/>
    <cellStyle name="Normal 665" xfId="2760" xr:uid="{00000000-0005-0000-0000-0000D40B0000}"/>
    <cellStyle name="Normal 665 2" xfId="3649" xr:uid="{00000000-0005-0000-0000-0000D50B0000}"/>
    <cellStyle name="Normal 666" xfId="2761" xr:uid="{00000000-0005-0000-0000-0000D60B0000}"/>
    <cellStyle name="Normal 666 2" xfId="3650" xr:uid="{00000000-0005-0000-0000-0000D70B0000}"/>
    <cellStyle name="Normal 667" xfId="2762" xr:uid="{00000000-0005-0000-0000-0000D80B0000}"/>
    <cellStyle name="Normal 667 2" xfId="3651" xr:uid="{00000000-0005-0000-0000-0000D90B0000}"/>
    <cellStyle name="Normal 668" xfId="2767" xr:uid="{00000000-0005-0000-0000-0000DA0B0000}"/>
    <cellStyle name="Normal 668 2" xfId="3656" xr:uid="{00000000-0005-0000-0000-0000DB0B0000}"/>
    <cellStyle name="Normal 669" xfId="2772" xr:uid="{00000000-0005-0000-0000-0000DC0B0000}"/>
    <cellStyle name="Normal 669 2" xfId="3661" xr:uid="{00000000-0005-0000-0000-0000DD0B0000}"/>
    <cellStyle name="Normal 67" xfId="2049" xr:uid="{00000000-0005-0000-0000-0000DE0B0000}"/>
    <cellStyle name="Normal 67 2" xfId="3044" xr:uid="{00000000-0005-0000-0000-0000DF0B0000}"/>
    <cellStyle name="Normal 670" xfId="2770" xr:uid="{00000000-0005-0000-0000-0000E00B0000}"/>
    <cellStyle name="Normal 670 2" xfId="3659" xr:uid="{00000000-0005-0000-0000-0000E10B0000}"/>
    <cellStyle name="Normal 671" xfId="2774" xr:uid="{00000000-0005-0000-0000-0000E20B0000}"/>
    <cellStyle name="Normal 671 2" xfId="3663" xr:uid="{00000000-0005-0000-0000-0000E30B0000}"/>
    <cellStyle name="Normal 672" xfId="2766" xr:uid="{00000000-0005-0000-0000-0000E40B0000}"/>
    <cellStyle name="Normal 672 2" xfId="3655" xr:uid="{00000000-0005-0000-0000-0000E50B0000}"/>
    <cellStyle name="Normal 673" xfId="2768" xr:uid="{00000000-0005-0000-0000-0000E60B0000}"/>
    <cellStyle name="Normal 673 2" xfId="3657" xr:uid="{00000000-0005-0000-0000-0000E70B0000}"/>
    <cellStyle name="Normal 674" xfId="2764" xr:uid="{00000000-0005-0000-0000-0000E80B0000}"/>
    <cellStyle name="Normal 674 2" xfId="3653" xr:uid="{00000000-0005-0000-0000-0000E90B0000}"/>
    <cellStyle name="Normal 675" xfId="2771" xr:uid="{00000000-0005-0000-0000-0000EA0B0000}"/>
    <cellStyle name="Normal 675 2" xfId="3660" xr:uid="{00000000-0005-0000-0000-0000EB0B0000}"/>
    <cellStyle name="Normal 676" xfId="2773" xr:uid="{00000000-0005-0000-0000-0000EC0B0000}"/>
    <cellStyle name="Normal 676 2" xfId="3662" xr:uid="{00000000-0005-0000-0000-0000ED0B0000}"/>
    <cellStyle name="Normal 677" xfId="2769" xr:uid="{00000000-0005-0000-0000-0000EE0B0000}"/>
    <cellStyle name="Normal 677 2" xfId="3658" xr:uid="{00000000-0005-0000-0000-0000EF0B0000}"/>
    <cellStyle name="Normal 678" xfId="2763" xr:uid="{00000000-0005-0000-0000-0000F00B0000}"/>
    <cellStyle name="Normal 678 2" xfId="3652" xr:uid="{00000000-0005-0000-0000-0000F10B0000}"/>
    <cellStyle name="Normal 679" xfId="2775" xr:uid="{00000000-0005-0000-0000-0000F20B0000}"/>
    <cellStyle name="Normal 679 2" xfId="3664" xr:uid="{00000000-0005-0000-0000-0000F30B0000}"/>
    <cellStyle name="Normal 68" xfId="2063" xr:uid="{00000000-0005-0000-0000-0000F40B0000}"/>
    <cellStyle name="Normal 68 2" xfId="3058" xr:uid="{00000000-0005-0000-0000-0000F50B0000}"/>
    <cellStyle name="Normal 680" xfId="2765" xr:uid="{00000000-0005-0000-0000-0000F60B0000}"/>
    <cellStyle name="Normal 680 2" xfId="3654" xr:uid="{00000000-0005-0000-0000-0000F70B0000}"/>
    <cellStyle name="Normal 681" xfId="2776" xr:uid="{00000000-0005-0000-0000-0000F80B0000}"/>
    <cellStyle name="Normal 681 2" xfId="3665" xr:uid="{00000000-0005-0000-0000-0000F90B0000}"/>
    <cellStyle name="Normal 682" xfId="2777" xr:uid="{00000000-0005-0000-0000-0000FA0B0000}"/>
    <cellStyle name="Normal 682 2" xfId="3666" xr:uid="{00000000-0005-0000-0000-0000FB0B0000}"/>
    <cellStyle name="Normal 683" xfId="2778" xr:uid="{00000000-0005-0000-0000-0000FC0B0000}"/>
    <cellStyle name="Normal 683 2" xfId="3667" xr:uid="{00000000-0005-0000-0000-0000FD0B0000}"/>
    <cellStyle name="Normal 684" xfId="2779" xr:uid="{00000000-0005-0000-0000-0000FE0B0000}"/>
    <cellStyle name="Normal 684 2" xfId="3668" xr:uid="{00000000-0005-0000-0000-0000FF0B0000}"/>
    <cellStyle name="Normal 685" xfId="2780" xr:uid="{00000000-0005-0000-0000-0000000C0000}"/>
    <cellStyle name="Normal 685 2" xfId="3669" xr:uid="{00000000-0005-0000-0000-0000010C0000}"/>
    <cellStyle name="Normal 686" xfId="2781" xr:uid="{00000000-0005-0000-0000-0000020C0000}"/>
    <cellStyle name="Normal 686 2" xfId="3670" xr:uid="{00000000-0005-0000-0000-0000030C0000}"/>
    <cellStyle name="Normal 687" xfId="2782" xr:uid="{00000000-0005-0000-0000-0000040C0000}"/>
    <cellStyle name="Normal 687 2" xfId="3671" xr:uid="{00000000-0005-0000-0000-0000050C0000}"/>
    <cellStyle name="Normal 688" xfId="2783" xr:uid="{00000000-0005-0000-0000-0000060C0000}"/>
    <cellStyle name="Normal 688 2" xfId="3672" xr:uid="{00000000-0005-0000-0000-0000070C0000}"/>
    <cellStyle name="Normal 689" xfId="2784" xr:uid="{00000000-0005-0000-0000-0000080C0000}"/>
    <cellStyle name="Normal 689 2" xfId="3673" xr:uid="{00000000-0005-0000-0000-0000090C0000}"/>
    <cellStyle name="Normal 69" xfId="2064" xr:uid="{00000000-0005-0000-0000-00000A0C0000}"/>
    <cellStyle name="Normal 69 2" xfId="3059" xr:uid="{00000000-0005-0000-0000-00000B0C0000}"/>
    <cellStyle name="Normal 690" xfId="2785" xr:uid="{00000000-0005-0000-0000-00000C0C0000}"/>
    <cellStyle name="Normal 690 2" xfId="3674" xr:uid="{00000000-0005-0000-0000-00000D0C0000}"/>
    <cellStyle name="Normal 691" xfId="2786" xr:uid="{00000000-0005-0000-0000-00000E0C0000}"/>
    <cellStyle name="Normal 691 2" xfId="3675" xr:uid="{00000000-0005-0000-0000-00000F0C0000}"/>
    <cellStyle name="Normal 692" xfId="2787" xr:uid="{00000000-0005-0000-0000-0000100C0000}"/>
    <cellStyle name="Normal 692 2" xfId="3676" xr:uid="{00000000-0005-0000-0000-0000110C0000}"/>
    <cellStyle name="Normal 693" xfId="2788" xr:uid="{00000000-0005-0000-0000-0000120C0000}"/>
    <cellStyle name="Normal 693 2" xfId="3677" xr:uid="{00000000-0005-0000-0000-0000130C0000}"/>
    <cellStyle name="Normal 694" xfId="2789" xr:uid="{00000000-0005-0000-0000-0000140C0000}"/>
    <cellStyle name="Normal 694 2" xfId="3678" xr:uid="{00000000-0005-0000-0000-0000150C0000}"/>
    <cellStyle name="Normal 695" xfId="2790" xr:uid="{00000000-0005-0000-0000-0000160C0000}"/>
    <cellStyle name="Normal 695 2" xfId="3679" xr:uid="{00000000-0005-0000-0000-0000170C0000}"/>
    <cellStyle name="Normal 696" xfId="2791" xr:uid="{00000000-0005-0000-0000-0000180C0000}"/>
    <cellStyle name="Normal 696 2" xfId="3680" xr:uid="{00000000-0005-0000-0000-0000190C0000}"/>
    <cellStyle name="Normal 697" xfId="2792" xr:uid="{00000000-0005-0000-0000-00001A0C0000}"/>
    <cellStyle name="Normal 697 2" xfId="3681" xr:uid="{00000000-0005-0000-0000-00001B0C0000}"/>
    <cellStyle name="Normal 698" xfId="2793" xr:uid="{00000000-0005-0000-0000-00001C0C0000}"/>
    <cellStyle name="Normal 698 2" xfId="3682" xr:uid="{00000000-0005-0000-0000-00001D0C0000}"/>
    <cellStyle name="Normal 699" xfId="2794" xr:uid="{00000000-0005-0000-0000-00001E0C0000}"/>
    <cellStyle name="Normal 699 2" xfId="3683" xr:uid="{00000000-0005-0000-0000-00001F0C0000}"/>
    <cellStyle name="Normal 7" xfId="1855" xr:uid="{00000000-0005-0000-0000-0000200C0000}"/>
    <cellStyle name="Normal 7 10" xfId="1856" xr:uid="{00000000-0005-0000-0000-0000210C0000}"/>
    <cellStyle name="Normal 7 11" xfId="1857" xr:uid="{00000000-0005-0000-0000-0000220C0000}"/>
    <cellStyle name="Normal 7 12" xfId="1858" xr:uid="{00000000-0005-0000-0000-0000230C0000}"/>
    <cellStyle name="Normal 7 13" xfId="1859" xr:uid="{00000000-0005-0000-0000-0000240C0000}"/>
    <cellStyle name="Normal 7 14" xfId="1860" xr:uid="{00000000-0005-0000-0000-0000250C0000}"/>
    <cellStyle name="Normal 7 15" xfId="1861" xr:uid="{00000000-0005-0000-0000-0000260C0000}"/>
    <cellStyle name="Normal 7 16" xfId="1862" xr:uid="{00000000-0005-0000-0000-0000270C0000}"/>
    <cellStyle name="Normal 7 16 2" xfId="1863" xr:uid="{00000000-0005-0000-0000-0000280C0000}"/>
    <cellStyle name="Normal 7 16 2 2" xfId="3031" xr:uid="{00000000-0005-0000-0000-0000290C0000}"/>
    <cellStyle name="Normal 7 16 3" xfId="1864" xr:uid="{00000000-0005-0000-0000-00002A0C0000}"/>
    <cellStyle name="Normal 7 16 3 2" xfId="3032" xr:uid="{00000000-0005-0000-0000-00002B0C0000}"/>
    <cellStyle name="Normal 7 16 4" xfId="3030" xr:uid="{00000000-0005-0000-0000-00002C0C0000}"/>
    <cellStyle name="Normal 7 16 5" xfId="3896" xr:uid="{00000000-0005-0000-0000-00002D0C0000}"/>
    <cellStyle name="Normal 7 17" xfId="2080" xr:uid="{00000000-0005-0000-0000-00002E0C0000}"/>
    <cellStyle name="Normal 7 17 2" xfId="3075" xr:uid="{00000000-0005-0000-0000-00002F0C0000}"/>
    <cellStyle name="Normal 7 18" xfId="3029" xr:uid="{00000000-0005-0000-0000-0000300C0000}"/>
    <cellStyle name="Normal 7 19" xfId="3898" xr:uid="{931255A1-C955-4BBF-BA40-44BBF7F5BE62}"/>
    <cellStyle name="Normal 7 2" xfId="1865" xr:uid="{00000000-0005-0000-0000-0000310C0000}"/>
    <cellStyle name="Normal 7 20" xfId="3899" xr:uid="{8B1740C7-3A94-49FA-B9B8-074DDA8B87F8}"/>
    <cellStyle name="Normal 7 3" xfId="1866" xr:uid="{00000000-0005-0000-0000-0000320C0000}"/>
    <cellStyle name="Normal 7 4" xfId="1867" xr:uid="{00000000-0005-0000-0000-0000330C0000}"/>
    <cellStyle name="Normal 7 5" xfId="1868" xr:uid="{00000000-0005-0000-0000-0000340C0000}"/>
    <cellStyle name="Normal 7 6" xfId="1869" xr:uid="{00000000-0005-0000-0000-0000350C0000}"/>
    <cellStyle name="Normal 7 7" xfId="1870" xr:uid="{00000000-0005-0000-0000-0000360C0000}"/>
    <cellStyle name="Normal 7 8" xfId="1871" xr:uid="{00000000-0005-0000-0000-0000370C0000}"/>
    <cellStyle name="Normal 7 9" xfId="1872" xr:uid="{00000000-0005-0000-0000-0000380C0000}"/>
    <cellStyle name="Normal 7_RESUMEN ESTADISTICO-1_2009" xfId="1873" xr:uid="{00000000-0005-0000-0000-0000390C0000}"/>
    <cellStyle name="Normal 70" xfId="2065" xr:uid="{00000000-0005-0000-0000-00003A0C0000}"/>
    <cellStyle name="Normal 70 2" xfId="3060" xr:uid="{00000000-0005-0000-0000-00003B0C0000}"/>
    <cellStyle name="Normal 700" xfId="2795" xr:uid="{00000000-0005-0000-0000-00003C0C0000}"/>
    <cellStyle name="Normal 700 2" xfId="3684" xr:uid="{00000000-0005-0000-0000-00003D0C0000}"/>
    <cellStyle name="Normal 701" xfId="2796" xr:uid="{00000000-0005-0000-0000-00003E0C0000}"/>
    <cellStyle name="Normal 701 2" xfId="3685" xr:uid="{00000000-0005-0000-0000-00003F0C0000}"/>
    <cellStyle name="Normal 702" xfId="2797" xr:uid="{00000000-0005-0000-0000-0000400C0000}"/>
    <cellStyle name="Normal 702 2" xfId="3686" xr:uid="{00000000-0005-0000-0000-0000410C0000}"/>
    <cellStyle name="Normal 703" xfId="2798" xr:uid="{00000000-0005-0000-0000-0000420C0000}"/>
    <cellStyle name="Normal 703 2" xfId="3687" xr:uid="{00000000-0005-0000-0000-0000430C0000}"/>
    <cellStyle name="Normal 704" xfId="2799" xr:uid="{00000000-0005-0000-0000-0000440C0000}"/>
    <cellStyle name="Normal 704 2" xfId="3688" xr:uid="{00000000-0005-0000-0000-0000450C0000}"/>
    <cellStyle name="Normal 705" xfId="2800" xr:uid="{00000000-0005-0000-0000-0000460C0000}"/>
    <cellStyle name="Normal 705 2" xfId="3689" xr:uid="{00000000-0005-0000-0000-0000470C0000}"/>
    <cellStyle name="Normal 706" xfId="2801" xr:uid="{00000000-0005-0000-0000-0000480C0000}"/>
    <cellStyle name="Normal 706 2" xfId="3690" xr:uid="{00000000-0005-0000-0000-0000490C0000}"/>
    <cellStyle name="Normal 707" xfId="2802" xr:uid="{00000000-0005-0000-0000-00004A0C0000}"/>
    <cellStyle name="Normal 707 2" xfId="3691" xr:uid="{00000000-0005-0000-0000-00004B0C0000}"/>
    <cellStyle name="Normal 708" xfId="2803" xr:uid="{00000000-0005-0000-0000-00004C0C0000}"/>
    <cellStyle name="Normal 708 2" xfId="3692" xr:uid="{00000000-0005-0000-0000-00004D0C0000}"/>
    <cellStyle name="Normal 709" xfId="2804" xr:uid="{00000000-0005-0000-0000-00004E0C0000}"/>
    <cellStyle name="Normal 709 2" xfId="3693" xr:uid="{00000000-0005-0000-0000-00004F0C0000}"/>
    <cellStyle name="Normal 71" xfId="2062" xr:uid="{00000000-0005-0000-0000-0000500C0000}"/>
    <cellStyle name="Normal 71 2" xfId="3057" xr:uid="{00000000-0005-0000-0000-0000510C0000}"/>
    <cellStyle name="Normal 710" xfId="2805" xr:uid="{00000000-0005-0000-0000-0000520C0000}"/>
    <cellStyle name="Normal 710 2" xfId="3694" xr:uid="{00000000-0005-0000-0000-0000530C0000}"/>
    <cellStyle name="Normal 711" xfId="2806" xr:uid="{00000000-0005-0000-0000-0000540C0000}"/>
    <cellStyle name="Normal 711 2" xfId="3695" xr:uid="{00000000-0005-0000-0000-0000550C0000}"/>
    <cellStyle name="Normal 712" xfId="2807" xr:uid="{00000000-0005-0000-0000-0000560C0000}"/>
    <cellStyle name="Normal 712 2" xfId="3696" xr:uid="{00000000-0005-0000-0000-0000570C0000}"/>
    <cellStyle name="Normal 713" xfId="2808" xr:uid="{00000000-0005-0000-0000-0000580C0000}"/>
    <cellStyle name="Normal 713 2" xfId="3697" xr:uid="{00000000-0005-0000-0000-0000590C0000}"/>
    <cellStyle name="Normal 714" xfId="2809" xr:uid="{00000000-0005-0000-0000-00005A0C0000}"/>
    <cellStyle name="Normal 714 2" xfId="3698" xr:uid="{00000000-0005-0000-0000-00005B0C0000}"/>
    <cellStyle name="Normal 715" xfId="2810" xr:uid="{00000000-0005-0000-0000-00005C0C0000}"/>
    <cellStyle name="Normal 715 2" xfId="3699" xr:uid="{00000000-0005-0000-0000-00005D0C0000}"/>
    <cellStyle name="Normal 716" xfId="2811" xr:uid="{00000000-0005-0000-0000-00005E0C0000}"/>
    <cellStyle name="Normal 716 2" xfId="3700" xr:uid="{00000000-0005-0000-0000-00005F0C0000}"/>
    <cellStyle name="Normal 717" xfId="2812" xr:uid="{00000000-0005-0000-0000-0000600C0000}"/>
    <cellStyle name="Normal 717 2" xfId="3701" xr:uid="{00000000-0005-0000-0000-0000610C0000}"/>
    <cellStyle name="Normal 718" xfId="2813" xr:uid="{00000000-0005-0000-0000-0000620C0000}"/>
    <cellStyle name="Normal 718 2" xfId="3702" xr:uid="{00000000-0005-0000-0000-0000630C0000}"/>
    <cellStyle name="Normal 719" xfId="2814" xr:uid="{00000000-0005-0000-0000-0000640C0000}"/>
    <cellStyle name="Normal 719 2" xfId="3703" xr:uid="{00000000-0005-0000-0000-0000650C0000}"/>
    <cellStyle name="Normal 72" xfId="2059" xr:uid="{00000000-0005-0000-0000-0000660C0000}"/>
    <cellStyle name="Normal 72 2" xfId="3054" xr:uid="{00000000-0005-0000-0000-0000670C0000}"/>
    <cellStyle name="Normal 720" xfId="2815" xr:uid="{00000000-0005-0000-0000-0000680C0000}"/>
    <cellStyle name="Normal 720 2" xfId="3704" xr:uid="{00000000-0005-0000-0000-0000690C0000}"/>
    <cellStyle name="Normal 721" xfId="2816" xr:uid="{00000000-0005-0000-0000-00006A0C0000}"/>
    <cellStyle name="Normal 721 2" xfId="3705" xr:uid="{00000000-0005-0000-0000-00006B0C0000}"/>
    <cellStyle name="Normal 722" xfId="2817" xr:uid="{00000000-0005-0000-0000-00006C0C0000}"/>
    <cellStyle name="Normal 722 2" xfId="3706" xr:uid="{00000000-0005-0000-0000-00006D0C0000}"/>
    <cellStyle name="Normal 723" xfId="2818" xr:uid="{00000000-0005-0000-0000-00006E0C0000}"/>
    <cellStyle name="Normal 723 2" xfId="3707" xr:uid="{00000000-0005-0000-0000-00006F0C0000}"/>
    <cellStyle name="Normal 724" xfId="2819" xr:uid="{00000000-0005-0000-0000-0000700C0000}"/>
    <cellStyle name="Normal 724 2" xfId="3708" xr:uid="{00000000-0005-0000-0000-0000710C0000}"/>
    <cellStyle name="Normal 725" xfId="2820" xr:uid="{00000000-0005-0000-0000-0000720C0000}"/>
    <cellStyle name="Normal 725 2" xfId="3709" xr:uid="{00000000-0005-0000-0000-0000730C0000}"/>
    <cellStyle name="Normal 726" xfId="2821" xr:uid="{00000000-0005-0000-0000-0000740C0000}"/>
    <cellStyle name="Normal 726 2" xfId="3710" xr:uid="{00000000-0005-0000-0000-0000750C0000}"/>
    <cellStyle name="Normal 727" xfId="2822" xr:uid="{00000000-0005-0000-0000-0000760C0000}"/>
    <cellStyle name="Normal 727 2" xfId="3711" xr:uid="{00000000-0005-0000-0000-0000770C0000}"/>
    <cellStyle name="Normal 728" xfId="2823" xr:uid="{00000000-0005-0000-0000-0000780C0000}"/>
    <cellStyle name="Normal 728 2" xfId="3712" xr:uid="{00000000-0005-0000-0000-0000790C0000}"/>
    <cellStyle name="Normal 729" xfId="2824" xr:uid="{00000000-0005-0000-0000-00007A0C0000}"/>
    <cellStyle name="Normal 729 2" xfId="3713" xr:uid="{00000000-0005-0000-0000-00007B0C0000}"/>
    <cellStyle name="Normal 73" xfId="2061" xr:uid="{00000000-0005-0000-0000-00007C0C0000}"/>
    <cellStyle name="Normal 73 2" xfId="3056" xr:uid="{00000000-0005-0000-0000-00007D0C0000}"/>
    <cellStyle name="Normal 730" xfId="2825" xr:uid="{00000000-0005-0000-0000-00007E0C0000}"/>
    <cellStyle name="Normal 730 2" xfId="3714" xr:uid="{00000000-0005-0000-0000-00007F0C0000}"/>
    <cellStyle name="Normal 731" xfId="2826" xr:uid="{00000000-0005-0000-0000-0000800C0000}"/>
    <cellStyle name="Normal 731 2" xfId="3715" xr:uid="{00000000-0005-0000-0000-0000810C0000}"/>
    <cellStyle name="Normal 732" xfId="2827" xr:uid="{00000000-0005-0000-0000-0000820C0000}"/>
    <cellStyle name="Normal 732 2" xfId="3716" xr:uid="{00000000-0005-0000-0000-0000830C0000}"/>
    <cellStyle name="Normal 733" xfId="2828" xr:uid="{00000000-0005-0000-0000-0000840C0000}"/>
    <cellStyle name="Normal 733 2" xfId="3717" xr:uid="{00000000-0005-0000-0000-0000850C0000}"/>
    <cellStyle name="Normal 734" xfId="2829" xr:uid="{00000000-0005-0000-0000-0000860C0000}"/>
    <cellStyle name="Normal 734 2" xfId="3718" xr:uid="{00000000-0005-0000-0000-0000870C0000}"/>
    <cellStyle name="Normal 735" xfId="2830" xr:uid="{00000000-0005-0000-0000-0000880C0000}"/>
    <cellStyle name="Normal 735 2" xfId="3719" xr:uid="{00000000-0005-0000-0000-0000890C0000}"/>
    <cellStyle name="Normal 736" xfId="2831" xr:uid="{00000000-0005-0000-0000-00008A0C0000}"/>
    <cellStyle name="Normal 736 2" xfId="3720" xr:uid="{00000000-0005-0000-0000-00008B0C0000}"/>
    <cellStyle name="Normal 737" xfId="2834" xr:uid="{00000000-0005-0000-0000-00008C0C0000}"/>
    <cellStyle name="Normal 737 2" xfId="3723" xr:uid="{00000000-0005-0000-0000-00008D0C0000}"/>
    <cellStyle name="Normal 738" xfId="2832" xr:uid="{00000000-0005-0000-0000-00008E0C0000}"/>
    <cellStyle name="Normal 738 2" xfId="3721" xr:uid="{00000000-0005-0000-0000-00008F0C0000}"/>
    <cellStyle name="Normal 739" xfId="2835" xr:uid="{00000000-0005-0000-0000-0000900C0000}"/>
    <cellStyle name="Normal 739 2" xfId="3724" xr:uid="{00000000-0005-0000-0000-0000910C0000}"/>
    <cellStyle name="Normal 74" xfId="2066" xr:uid="{00000000-0005-0000-0000-0000920C0000}"/>
    <cellStyle name="Normal 74 2" xfId="3061" xr:uid="{00000000-0005-0000-0000-0000930C0000}"/>
    <cellStyle name="Normal 740" xfId="2833" xr:uid="{00000000-0005-0000-0000-0000940C0000}"/>
    <cellStyle name="Normal 740 2" xfId="3722" xr:uid="{00000000-0005-0000-0000-0000950C0000}"/>
    <cellStyle name="Normal 741" xfId="2836" xr:uid="{00000000-0005-0000-0000-0000960C0000}"/>
    <cellStyle name="Normal 741 2" xfId="3725" xr:uid="{00000000-0005-0000-0000-0000970C0000}"/>
    <cellStyle name="Normal 742" xfId="2837" xr:uid="{00000000-0005-0000-0000-0000980C0000}"/>
    <cellStyle name="Normal 742 2" xfId="3726" xr:uid="{00000000-0005-0000-0000-0000990C0000}"/>
    <cellStyle name="Normal 743" xfId="2838" xr:uid="{00000000-0005-0000-0000-00009A0C0000}"/>
    <cellStyle name="Normal 743 2" xfId="3727" xr:uid="{00000000-0005-0000-0000-00009B0C0000}"/>
    <cellStyle name="Normal 744" xfId="2839" xr:uid="{00000000-0005-0000-0000-00009C0C0000}"/>
    <cellStyle name="Normal 744 2" xfId="3728" xr:uid="{00000000-0005-0000-0000-00009D0C0000}"/>
    <cellStyle name="Normal 745" xfId="2845" xr:uid="{00000000-0005-0000-0000-00009E0C0000}"/>
    <cellStyle name="Normal 745 2" xfId="3734" xr:uid="{00000000-0005-0000-0000-00009F0C0000}"/>
    <cellStyle name="Normal 746" xfId="2846" xr:uid="{00000000-0005-0000-0000-0000A00C0000}"/>
    <cellStyle name="Normal 746 2" xfId="3735" xr:uid="{00000000-0005-0000-0000-0000A10C0000}"/>
    <cellStyle name="Normal 747" xfId="2850" xr:uid="{00000000-0005-0000-0000-0000A20C0000}"/>
    <cellStyle name="Normal 747 2" xfId="3739" xr:uid="{00000000-0005-0000-0000-0000A30C0000}"/>
    <cellStyle name="Normal 748" xfId="2851" xr:uid="{00000000-0005-0000-0000-0000A40C0000}"/>
    <cellStyle name="Normal 748 2" xfId="3740" xr:uid="{00000000-0005-0000-0000-0000A50C0000}"/>
    <cellStyle name="Normal 749" xfId="2848" xr:uid="{00000000-0005-0000-0000-0000A60C0000}"/>
    <cellStyle name="Normal 749 2" xfId="3737" xr:uid="{00000000-0005-0000-0000-0000A70C0000}"/>
    <cellStyle name="Normal 75" xfId="2067" xr:uid="{00000000-0005-0000-0000-0000A80C0000}"/>
    <cellStyle name="Normal 75 2" xfId="3062" xr:uid="{00000000-0005-0000-0000-0000A90C0000}"/>
    <cellStyle name="Normal 750" xfId="2841" xr:uid="{00000000-0005-0000-0000-0000AA0C0000}"/>
    <cellStyle name="Normal 750 2" xfId="3730" xr:uid="{00000000-0005-0000-0000-0000AB0C0000}"/>
    <cellStyle name="Normal 751" xfId="2853" xr:uid="{00000000-0005-0000-0000-0000AC0C0000}"/>
    <cellStyle name="Normal 751 2" xfId="3742" xr:uid="{00000000-0005-0000-0000-0000AD0C0000}"/>
    <cellStyle name="Normal 752" xfId="2844" xr:uid="{00000000-0005-0000-0000-0000AE0C0000}"/>
    <cellStyle name="Normal 752 2" xfId="3733" xr:uid="{00000000-0005-0000-0000-0000AF0C0000}"/>
    <cellStyle name="Normal 753" xfId="2855" xr:uid="{00000000-0005-0000-0000-0000B00C0000}"/>
    <cellStyle name="Normal 753 2" xfId="3744" xr:uid="{00000000-0005-0000-0000-0000B10C0000}"/>
    <cellStyle name="Normal 754" xfId="2840" xr:uid="{00000000-0005-0000-0000-0000B20C0000}"/>
    <cellStyle name="Normal 754 2" xfId="3729" xr:uid="{00000000-0005-0000-0000-0000B30C0000}"/>
    <cellStyle name="Normal 755" xfId="2854" xr:uid="{00000000-0005-0000-0000-0000B40C0000}"/>
    <cellStyle name="Normal 755 2" xfId="3743" xr:uid="{00000000-0005-0000-0000-0000B50C0000}"/>
    <cellStyle name="Normal 756" xfId="2843" xr:uid="{00000000-0005-0000-0000-0000B60C0000}"/>
    <cellStyle name="Normal 756 2" xfId="3732" xr:uid="{00000000-0005-0000-0000-0000B70C0000}"/>
    <cellStyle name="Normal 757" xfId="2849" xr:uid="{00000000-0005-0000-0000-0000B80C0000}"/>
    <cellStyle name="Normal 757 2" xfId="3738" xr:uid="{00000000-0005-0000-0000-0000B90C0000}"/>
    <cellStyle name="Normal 758" xfId="2852" xr:uid="{00000000-0005-0000-0000-0000BA0C0000}"/>
    <cellStyle name="Normal 758 2" xfId="3741" xr:uid="{00000000-0005-0000-0000-0000BB0C0000}"/>
    <cellStyle name="Normal 759" xfId="2847" xr:uid="{00000000-0005-0000-0000-0000BC0C0000}"/>
    <cellStyle name="Normal 759 2" xfId="3736" xr:uid="{00000000-0005-0000-0000-0000BD0C0000}"/>
    <cellStyle name="Normal 76" xfId="2068" xr:uid="{00000000-0005-0000-0000-0000BE0C0000}"/>
    <cellStyle name="Normal 76 2" xfId="3063" xr:uid="{00000000-0005-0000-0000-0000BF0C0000}"/>
    <cellStyle name="Normal 760" xfId="2842" xr:uid="{00000000-0005-0000-0000-0000C00C0000}"/>
    <cellStyle name="Normal 760 2" xfId="3731" xr:uid="{00000000-0005-0000-0000-0000C10C0000}"/>
    <cellStyle name="Normal 761" xfId="2856" xr:uid="{00000000-0005-0000-0000-0000C20C0000}"/>
    <cellStyle name="Normal 761 2" xfId="3745" xr:uid="{00000000-0005-0000-0000-0000C30C0000}"/>
    <cellStyle name="Normal 762" xfId="2857" xr:uid="{00000000-0005-0000-0000-0000C40C0000}"/>
    <cellStyle name="Normal 762 2" xfId="3746" xr:uid="{00000000-0005-0000-0000-0000C50C0000}"/>
    <cellStyle name="Normal 763" xfId="2858" xr:uid="{00000000-0005-0000-0000-0000C60C0000}"/>
    <cellStyle name="Normal 763 2" xfId="3747" xr:uid="{00000000-0005-0000-0000-0000C70C0000}"/>
    <cellStyle name="Normal 764" xfId="2859" xr:uid="{00000000-0005-0000-0000-0000C80C0000}"/>
    <cellStyle name="Normal 764 2" xfId="3748" xr:uid="{00000000-0005-0000-0000-0000C90C0000}"/>
    <cellStyle name="Normal 765" xfId="2860" xr:uid="{00000000-0005-0000-0000-0000CA0C0000}"/>
    <cellStyle name="Normal 765 2" xfId="3749" xr:uid="{00000000-0005-0000-0000-0000CB0C0000}"/>
    <cellStyle name="Normal 766" xfId="2861" xr:uid="{00000000-0005-0000-0000-0000CC0C0000}"/>
    <cellStyle name="Normal 766 2" xfId="3750" xr:uid="{00000000-0005-0000-0000-0000CD0C0000}"/>
    <cellStyle name="Normal 767" xfId="2862" xr:uid="{00000000-0005-0000-0000-0000CE0C0000}"/>
    <cellStyle name="Normal 767 2" xfId="3751" xr:uid="{00000000-0005-0000-0000-0000CF0C0000}"/>
    <cellStyle name="Normal 768" xfId="2863" xr:uid="{00000000-0005-0000-0000-0000D00C0000}"/>
    <cellStyle name="Normal 768 2" xfId="3752" xr:uid="{00000000-0005-0000-0000-0000D10C0000}"/>
    <cellStyle name="Normal 769" xfId="2864" xr:uid="{00000000-0005-0000-0000-0000D20C0000}"/>
    <cellStyle name="Normal 769 2" xfId="3753" xr:uid="{00000000-0005-0000-0000-0000D30C0000}"/>
    <cellStyle name="Normal 77" xfId="2069" xr:uid="{00000000-0005-0000-0000-0000D40C0000}"/>
    <cellStyle name="Normal 77 2" xfId="3064" xr:uid="{00000000-0005-0000-0000-0000D50C0000}"/>
    <cellStyle name="Normal 770" xfId="2865" xr:uid="{00000000-0005-0000-0000-0000D60C0000}"/>
    <cellStyle name="Normal 770 2" xfId="3754" xr:uid="{00000000-0005-0000-0000-0000D70C0000}"/>
    <cellStyle name="Normal 771" xfId="2866" xr:uid="{00000000-0005-0000-0000-0000D80C0000}"/>
    <cellStyle name="Normal 771 2" xfId="3755" xr:uid="{00000000-0005-0000-0000-0000D90C0000}"/>
    <cellStyle name="Normal 772" xfId="2867" xr:uid="{00000000-0005-0000-0000-0000DA0C0000}"/>
    <cellStyle name="Normal 772 2" xfId="3756" xr:uid="{00000000-0005-0000-0000-0000DB0C0000}"/>
    <cellStyle name="Normal 773" xfId="2868" xr:uid="{00000000-0005-0000-0000-0000DC0C0000}"/>
    <cellStyle name="Normal 773 2" xfId="3757" xr:uid="{00000000-0005-0000-0000-0000DD0C0000}"/>
    <cellStyle name="Normal 774" xfId="2869" xr:uid="{00000000-0005-0000-0000-0000DE0C0000}"/>
    <cellStyle name="Normal 774 2" xfId="3758" xr:uid="{00000000-0005-0000-0000-0000DF0C0000}"/>
    <cellStyle name="Normal 775" xfId="2870" xr:uid="{00000000-0005-0000-0000-0000E00C0000}"/>
    <cellStyle name="Normal 775 2" xfId="3759" xr:uid="{00000000-0005-0000-0000-0000E10C0000}"/>
    <cellStyle name="Normal 776" xfId="2871" xr:uid="{00000000-0005-0000-0000-0000E20C0000}"/>
    <cellStyle name="Normal 776 2" xfId="3760" xr:uid="{00000000-0005-0000-0000-0000E30C0000}"/>
    <cellStyle name="Normal 777" xfId="2877" xr:uid="{00000000-0005-0000-0000-0000E40C0000}"/>
    <cellStyle name="Normal 777 2" xfId="3761" xr:uid="{00000000-0005-0000-0000-0000E50C0000}"/>
    <cellStyle name="Normal 778" xfId="2878" xr:uid="{00000000-0005-0000-0000-0000E60C0000}"/>
    <cellStyle name="Normal 778 2" xfId="3762" xr:uid="{00000000-0005-0000-0000-0000E70C0000}"/>
    <cellStyle name="Normal 779" xfId="2879" xr:uid="{00000000-0005-0000-0000-0000E80C0000}"/>
    <cellStyle name="Normal 779 2" xfId="3763" xr:uid="{00000000-0005-0000-0000-0000E90C0000}"/>
    <cellStyle name="Normal 78" xfId="2070" xr:uid="{00000000-0005-0000-0000-0000EA0C0000}"/>
    <cellStyle name="Normal 78 2" xfId="3065" xr:uid="{00000000-0005-0000-0000-0000EB0C0000}"/>
    <cellStyle name="Normal 780" xfId="2880" xr:uid="{00000000-0005-0000-0000-0000EC0C0000}"/>
    <cellStyle name="Normal 780 2" xfId="3764" xr:uid="{00000000-0005-0000-0000-0000ED0C0000}"/>
    <cellStyle name="Normal 781" xfId="2881" xr:uid="{00000000-0005-0000-0000-0000EE0C0000}"/>
    <cellStyle name="Normal 781 2" xfId="3765" xr:uid="{00000000-0005-0000-0000-0000EF0C0000}"/>
    <cellStyle name="Normal 782" xfId="2882" xr:uid="{00000000-0005-0000-0000-0000F00C0000}"/>
    <cellStyle name="Normal 782 2" xfId="3766" xr:uid="{00000000-0005-0000-0000-0000F10C0000}"/>
    <cellStyle name="Normal 783" xfId="2883" xr:uid="{00000000-0005-0000-0000-0000F20C0000}"/>
    <cellStyle name="Normal 783 2" xfId="3767" xr:uid="{00000000-0005-0000-0000-0000F30C0000}"/>
    <cellStyle name="Normal 784" xfId="2884" xr:uid="{00000000-0005-0000-0000-0000F40C0000}"/>
    <cellStyle name="Normal 784 2" xfId="3768" xr:uid="{00000000-0005-0000-0000-0000F50C0000}"/>
    <cellStyle name="Normal 785" xfId="2885" xr:uid="{00000000-0005-0000-0000-0000F60C0000}"/>
    <cellStyle name="Normal 785 2" xfId="3769" xr:uid="{00000000-0005-0000-0000-0000F70C0000}"/>
    <cellStyle name="Normal 786" xfId="2886" xr:uid="{00000000-0005-0000-0000-0000F80C0000}"/>
    <cellStyle name="Normal 786 2" xfId="3770" xr:uid="{00000000-0005-0000-0000-0000F90C0000}"/>
    <cellStyle name="Normal 787" xfId="2887" xr:uid="{00000000-0005-0000-0000-0000FA0C0000}"/>
    <cellStyle name="Normal 787 2" xfId="3771" xr:uid="{00000000-0005-0000-0000-0000FB0C0000}"/>
    <cellStyle name="Normal 788" xfId="2888" xr:uid="{00000000-0005-0000-0000-0000FC0C0000}"/>
    <cellStyle name="Normal 788 2" xfId="3772" xr:uid="{00000000-0005-0000-0000-0000FD0C0000}"/>
    <cellStyle name="Normal 789" xfId="2889" xr:uid="{00000000-0005-0000-0000-0000FE0C0000}"/>
    <cellStyle name="Normal 789 2" xfId="3773" xr:uid="{00000000-0005-0000-0000-0000FF0C0000}"/>
    <cellStyle name="Normal 79" xfId="2071" xr:uid="{00000000-0005-0000-0000-0000000D0000}"/>
    <cellStyle name="Normal 79 2" xfId="3066" xr:uid="{00000000-0005-0000-0000-0000010D0000}"/>
    <cellStyle name="Normal 790" xfId="2890" xr:uid="{00000000-0005-0000-0000-0000020D0000}"/>
    <cellStyle name="Normal 790 2" xfId="3774" xr:uid="{00000000-0005-0000-0000-0000030D0000}"/>
    <cellStyle name="Normal 791" xfId="2891" xr:uid="{00000000-0005-0000-0000-0000040D0000}"/>
    <cellStyle name="Normal 791 2" xfId="3775" xr:uid="{00000000-0005-0000-0000-0000050D0000}"/>
    <cellStyle name="Normal 792" xfId="2892" xr:uid="{00000000-0005-0000-0000-0000060D0000}"/>
    <cellStyle name="Normal 792 2" xfId="3776" xr:uid="{00000000-0005-0000-0000-0000070D0000}"/>
    <cellStyle name="Normal 793" xfId="2893" xr:uid="{00000000-0005-0000-0000-0000080D0000}"/>
    <cellStyle name="Normal 793 2" xfId="3777" xr:uid="{00000000-0005-0000-0000-0000090D0000}"/>
    <cellStyle name="Normal 794" xfId="2894" xr:uid="{00000000-0005-0000-0000-00000A0D0000}"/>
    <cellStyle name="Normal 794 2" xfId="3778" xr:uid="{00000000-0005-0000-0000-00000B0D0000}"/>
    <cellStyle name="Normal 795" xfId="2895" xr:uid="{00000000-0005-0000-0000-00000C0D0000}"/>
    <cellStyle name="Normal 795 2" xfId="3779" xr:uid="{00000000-0005-0000-0000-00000D0D0000}"/>
    <cellStyle name="Normal 796" xfId="2896" xr:uid="{00000000-0005-0000-0000-00000E0D0000}"/>
    <cellStyle name="Normal 796 2" xfId="3780" xr:uid="{00000000-0005-0000-0000-00000F0D0000}"/>
    <cellStyle name="Normal 797" xfId="2897" xr:uid="{00000000-0005-0000-0000-0000100D0000}"/>
    <cellStyle name="Normal 797 2" xfId="3781" xr:uid="{00000000-0005-0000-0000-0000110D0000}"/>
    <cellStyle name="Normal 798" xfId="2898" xr:uid="{00000000-0005-0000-0000-0000120D0000}"/>
    <cellStyle name="Normal 798 2" xfId="3782" xr:uid="{00000000-0005-0000-0000-0000130D0000}"/>
    <cellStyle name="Normal 799" xfId="2899" xr:uid="{00000000-0005-0000-0000-0000140D0000}"/>
    <cellStyle name="Normal 799 2" xfId="3783" xr:uid="{00000000-0005-0000-0000-0000150D0000}"/>
    <cellStyle name="Normal 8" xfId="1874" xr:uid="{00000000-0005-0000-0000-0000160D0000}"/>
    <cellStyle name="Normal 8 10" xfId="1875" xr:uid="{00000000-0005-0000-0000-0000170D0000}"/>
    <cellStyle name="Normal 8 11" xfId="1876" xr:uid="{00000000-0005-0000-0000-0000180D0000}"/>
    <cellStyle name="Normal 8 12" xfId="1877" xr:uid="{00000000-0005-0000-0000-0000190D0000}"/>
    <cellStyle name="Normal 8 13" xfId="1878" xr:uid="{00000000-0005-0000-0000-00001A0D0000}"/>
    <cellStyle name="Normal 8 14" xfId="1879" xr:uid="{00000000-0005-0000-0000-00001B0D0000}"/>
    <cellStyle name="Normal 8 15" xfId="1880" xr:uid="{00000000-0005-0000-0000-00001C0D0000}"/>
    <cellStyle name="Normal 8 16" xfId="1881" xr:uid="{00000000-0005-0000-0000-00001D0D0000}"/>
    <cellStyle name="Normal 8 17" xfId="3034" xr:uid="{00000000-0005-0000-0000-00001E0D0000}"/>
    <cellStyle name="Normal 8 2" xfId="1882" xr:uid="{00000000-0005-0000-0000-00001F0D0000}"/>
    <cellStyle name="Normal 8 3" xfId="1883" xr:uid="{00000000-0005-0000-0000-0000200D0000}"/>
    <cellStyle name="Normal 8 4" xfId="1884" xr:uid="{00000000-0005-0000-0000-0000210D0000}"/>
    <cellStyle name="Normal 8 5" xfId="1885" xr:uid="{00000000-0005-0000-0000-0000220D0000}"/>
    <cellStyle name="Normal 8 6" xfId="1886" xr:uid="{00000000-0005-0000-0000-0000230D0000}"/>
    <cellStyle name="Normal 8 7" xfId="1887" xr:uid="{00000000-0005-0000-0000-0000240D0000}"/>
    <cellStyle name="Normal 8 8" xfId="1888" xr:uid="{00000000-0005-0000-0000-0000250D0000}"/>
    <cellStyle name="Normal 8 9" xfId="1889" xr:uid="{00000000-0005-0000-0000-0000260D0000}"/>
    <cellStyle name="Normal 8_RESUMEN ESTADISTICO-1_2009" xfId="1890" xr:uid="{00000000-0005-0000-0000-0000270D0000}"/>
    <cellStyle name="Normal 80" xfId="2072" xr:uid="{00000000-0005-0000-0000-0000280D0000}"/>
    <cellStyle name="Normal 80 2" xfId="3067" xr:uid="{00000000-0005-0000-0000-0000290D0000}"/>
    <cellStyle name="Normal 800" xfId="2900" xr:uid="{00000000-0005-0000-0000-00002A0D0000}"/>
    <cellStyle name="Normal 800 2" xfId="3784" xr:uid="{00000000-0005-0000-0000-00002B0D0000}"/>
    <cellStyle name="Normal 801" xfId="2901" xr:uid="{00000000-0005-0000-0000-00002C0D0000}"/>
    <cellStyle name="Normal 801 2" xfId="3785" xr:uid="{00000000-0005-0000-0000-00002D0D0000}"/>
    <cellStyle name="Normal 802" xfId="2902" xr:uid="{00000000-0005-0000-0000-00002E0D0000}"/>
    <cellStyle name="Normal 802 2" xfId="3786" xr:uid="{00000000-0005-0000-0000-00002F0D0000}"/>
    <cellStyle name="Normal 803" xfId="2903" xr:uid="{00000000-0005-0000-0000-0000300D0000}"/>
    <cellStyle name="Normal 803 2" xfId="3787" xr:uid="{00000000-0005-0000-0000-0000310D0000}"/>
    <cellStyle name="Normal 804" xfId="2904" xr:uid="{00000000-0005-0000-0000-0000320D0000}"/>
    <cellStyle name="Normal 804 2" xfId="3788" xr:uid="{00000000-0005-0000-0000-0000330D0000}"/>
    <cellStyle name="Normal 805" xfId="2905" xr:uid="{00000000-0005-0000-0000-0000340D0000}"/>
    <cellStyle name="Normal 805 2" xfId="3789" xr:uid="{00000000-0005-0000-0000-0000350D0000}"/>
    <cellStyle name="Normal 806" xfId="2906" xr:uid="{00000000-0005-0000-0000-0000360D0000}"/>
    <cellStyle name="Normal 806 2" xfId="3790" xr:uid="{00000000-0005-0000-0000-0000370D0000}"/>
    <cellStyle name="Normal 807" xfId="2907" xr:uid="{00000000-0005-0000-0000-0000380D0000}"/>
    <cellStyle name="Normal 807 2" xfId="3791" xr:uid="{00000000-0005-0000-0000-0000390D0000}"/>
    <cellStyle name="Normal 808" xfId="2908" xr:uid="{00000000-0005-0000-0000-00003A0D0000}"/>
    <cellStyle name="Normal 808 2" xfId="3792" xr:uid="{00000000-0005-0000-0000-00003B0D0000}"/>
    <cellStyle name="Normal 809" xfId="2909" xr:uid="{00000000-0005-0000-0000-00003C0D0000}"/>
    <cellStyle name="Normal 809 2" xfId="3793" xr:uid="{00000000-0005-0000-0000-00003D0D0000}"/>
    <cellStyle name="Normal 81" xfId="2073" xr:uid="{00000000-0005-0000-0000-00003E0D0000}"/>
    <cellStyle name="Normal 81 2" xfId="3068" xr:uid="{00000000-0005-0000-0000-00003F0D0000}"/>
    <cellStyle name="Normal 810" xfId="2910" xr:uid="{00000000-0005-0000-0000-0000400D0000}"/>
    <cellStyle name="Normal 810 2" xfId="3794" xr:uid="{00000000-0005-0000-0000-0000410D0000}"/>
    <cellStyle name="Normal 811" xfId="2911" xr:uid="{00000000-0005-0000-0000-0000420D0000}"/>
    <cellStyle name="Normal 811 2" xfId="3795" xr:uid="{00000000-0005-0000-0000-0000430D0000}"/>
    <cellStyle name="Normal 812" xfId="2912" xr:uid="{00000000-0005-0000-0000-0000440D0000}"/>
    <cellStyle name="Normal 812 2" xfId="3796" xr:uid="{00000000-0005-0000-0000-0000450D0000}"/>
    <cellStyle name="Normal 813" xfId="2913" xr:uid="{00000000-0005-0000-0000-0000460D0000}"/>
    <cellStyle name="Normal 813 2" xfId="3797" xr:uid="{00000000-0005-0000-0000-0000470D0000}"/>
    <cellStyle name="Normal 814" xfId="2914" xr:uid="{00000000-0005-0000-0000-0000480D0000}"/>
    <cellStyle name="Normal 814 2" xfId="3798" xr:uid="{00000000-0005-0000-0000-0000490D0000}"/>
    <cellStyle name="Normal 815" xfId="2915" xr:uid="{00000000-0005-0000-0000-00004A0D0000}"/>
    <cellStyle name="Normal 815 2" xfId="3799" xr:uid="{00000000-0005-0000-0000-00004B0D0000}"/>
    <cellStyle name="Normal 816" xfId="2916" xr:uid="{00000000-0005-0000-0000-00004C0D0000}"/>
    <cellStyle name="Normal 816 2" xfId="3800" xr:uid="{00000000-0005-0000-0000-00004D0D0000}"/>
    <cellStyle name="Normal 817" xfId="2917" xr:uid="{00000000-0005-0000-0000-00004E0D0000}"/>
    <cellStyle name="Normal 817 2" xfId="3801" xr:uid="{00000000-0005-0000-0000-00004F0D0000}"/>
    <cellStyle name="Normal 818" xfId="2918" xr:uid="{00000000-0005-0000-0000-0000500D0000}"/>
    <cellStyle name="Normal 818 2" xfId="3802" xr:uid="{00000000-0005-0000-0000-0000510D0000}"/>
    <cellStyle name="Normal 819" xfId="2919" xr:uid="{00000000-0005-0000-0000-0000520D0000}"/>
    <cellStyle name="Normal 819 2" xfId="3803" xr:uid="{00000000-0005-0000-0000-0000530D0000}"/>
    <cellStyle name="Normal 82" xfId="2074" xr:uid="{00000000-0005-0000-0000-0000540D0000}"/>
    <cellStyle name="Normal 82 2" xfId="3069" xr:uid="{00000000-0005-0000-0000-0000550D0000}"/>
    <cellStyle name="Normal 820" xfId="2920" xr:uid="{00000000-0005-0000-0000-0000560D0000}"/>
    <cellStyle name="Normal 820 2" xfId="3804" xr:uid="{00000000-0005-0000-0000-0000570D0000}"/>
    <cellStyle name="Normal 821" xfId="2921" xr:uid="{00000000-0005-0000-0000-0000580D0000}"/>
    <cellStyle name="Normal 821 2" xfId="3805" xr:uid="{00000000-0005-0000-0000-0000590D0000}"/>
    <cellStyle name="Normal 822" xfId="2922" xr:uid="{00000000-0005-0000-0000-00005A0D0000}"/>
    <cellStyle name="Normal 822 2" xfId="3806" xr:uid="{00000000-0005-0000-0000-00005B0D0000}"/>
    <cellStyle name="Normal 823" xfId="2923" xr:uid="{00000000-0005-0000-0000-00005C0D0000}"/>
    <cellStyle name="Normal 823 2" xfId="3807" xr:uid="{00000000-0005-0000-0000-00005D0D0000}"/>
    <cellStyle name="Normal 824" xfId="2924" xr:uid="{00000000-0005-0000-0000-00005E0D0000}"/>
    <cellStyle name="Normal 824 2" xfId="3808" xr:uid="{00000000-0005-0000-0000-00005F0D0000}"/>
    <cellStyle name="Normal 825" xfId="2925" xr:uid="{00000000-0005-0000-0000-0000600D0000}"/>
    <cellStyle name="Normal 825 2" xfId="3809" xr:uid="{00000000-0005-0000-0000-0000610D0000}"/>
    <cellStyle name="Normal 826" xfId="2926" xr:uid="{00000000-0005-0000-0000-0000620D0000}"/>
    <cellStyle name="Normal 826 2" xfId="3810" xr:uid="{00000000-0005-0000-0000-0000630D0000}"/>
    <cellStyle name="Normal 827" xfId="2927" xr:uid="{00000000-0005-0000-0000-0000640D0000}"/>
    <cellStyle name="Normal 827 2" xfId="3811" xr:uid="{00000000-0005-0000-0000-0000650D0000}"/>
    <cellStyle name="Normal 828" xfId="2928" xr:uid="{00000000-0005-0000-0000-0000660D0000}"/>
    <cellStyle name="Normal 828 2" xfId="3812" xr:uid="{00000000-0005-0000-0000-0000670D0000}"/>
    <cellStyle name="Normal 829" xfId="2929" xr:uid="{00000000-0005-0000-0000-0000680D0000}"/>
    <cellStyle name="Normal 829 2" xfId="3813" xr:uid="{00000000-0005-0000-0000-0000690D0000}"/>
    <cellStyle name="Normal 83" xfId="2075" xr:uid="{00000000-0005-0000-0000-00006A0D0000}"/>
    <cellStyle name="Normal 83 2" xfId="3070" xr:uid="{00000000-0005-0000-0000-00006B0D0000}"/>
    <cellStyle name="Normal 830" xfId="2930" xr:uid="{00000000-0005-0000-0000-00006C0D0000}"/>
    <cellStyle name="Normal 830 2" xfId="3814" xr:uid="{00000000-0005-0000-0000-00006D0D0000}"/>
    <cellStyle name="Normal 831" xfId="2931" xr:uid="{00000000-0005-0000-0000-00006E0D0000}"/>
    <cellStyle name="Normal 831 2" xfId="3815" xr:uid="{00000000-0005-0000-0000-00006F0D0000}"/>
    <cellStyle name="Normal 832" xfId="2932" xr:uid="{00000000-0005-0000-0000-0000700D0000}"/>
    <cellStyle name="Normal 832 2" xfId="3816" xr:uid="{00000000-0005-0000-0000-0000710D0000}"/>
    <cellStyle name="Normal 833" xfId="2933" xr:uid="{00000000-0005-0000-0000-0000720D0000}"/>
    <cellStyle name="Normal 833 2" xfId="3817" xr:uid="{00000000-0005-0000-0000-0000730D0000}"/>
    <cellStyle name="Normal 834" xfId="2934" xr:uid="{00000000-0005-0000-0000-0000740D0000}"/>
    <cellStyle name="Normal 834 2" xfId="3818" xr:uid="{00000000-0005-0000-0000-0000750D0000}"/>
    <cellStyle name="Normal 835" xfId="2935" xr:uid="{00000000-0005-0000-0000-0000760D0000}"/>
    <cellStyle name="Normal 835 2" xfId="3819" xr:uid="{00000000-0005-0000-0000-0000770D0000}"/>
    <cellStyle name="Normal 836" xfId="2936" xr:uid="{00000000-0005-0000-0000-0000780D0000}"/>
    <cellStyle name="Normal 836 2" xfId="3820" xr:uid="{00000000-0005-0000-0000-0000790D0000}"/>
    <cellStyle name="Normal 837" xfId="2937" xr:uid="{00000000-0005-0000-0000-00007A0D0000}"/>
    <cellStyle name="Normal 837 2" xfId="3821" xr:uid="{00000000-0005-0000-0000-00007B0D0000}"/>
    <cellStyle name="Normal 838" xfId="2938" xr:uid="{00000000-0005-0000-0000-00007C0D0000}"/>
    <cellStyle name="Normal 838 2" xfId="3822" xr:uid="{00000000-0005-0000-0000-00007D0D0000}"/>
    <cellStyle name="Normal 839" xfId="2939" xr:uid="{00000000-0005-0000-0000-00007E0D0000}"/>
    <cellStyle name="Normal 839 2" xfId="3823" xr:uid="{00000000-0005-0000-0000-00007F0D0000}"/>
    <cellStyle name="Normal 84" xfId="2076" xr:uid="{00000000-0005-0000-0000-0000800D0000}"/>
    <cellStyle name="Normal 84 2" xfId="3071" xr:uid="{00000000-0005-0000-0000-0000810D0000}"/>
    <cellStyle name="Normal 840" xfId="2940" xr:uid="{00000000-0005-0000-0000-0000820D0000}"/>
    <cellStyle name="Normal 840 2" xfId="3824" xr:uid="{00000000-0005-0000-0000-0000830D0000}"/>
    <cellStyle name="Normal 841" xfId="2941" xr:uid="{00000000-0005-0000-0000-0000840D0000}"/>
    <cellStyle name="Normal 841 2" xfId="3825" xr:uid="{00000000-0005-0000-0000-0000850D0000}"/>
    <cellStyle name="Normal 842" xfId="2942" xr:uid="{00000000-0005-0000-0000-0000860D0000}"/>
    <cellStyle name="Normal 842 2" xfId="3826" xr:uid="{00000000-0005-0000-0000-0000870D0000}"/>
    <cellStyle name="Normal 843" xfId="2943" xr:uid="{00000000-0005-0000-0000-0000880D0000}"/>
    <cellStyle name="Normal 843 2" xfId="3827" xr:uid="{00000000-0005-0000-0000-0000890D0000}"/>
    <cellStyle name="Normal 844" xfId="2944" xr:uid="{00000000-0005-0000-0000-00008A0D0000}"/>
    <cellStyle name="Normal 844 2" xfId="3828" xr:uid="{00000000-0005-0000-0000-00008B0D0000}"/>
    <cellStyle name="Normal 845" xfId="2945" xr:uid="{00000000-0005-0000-0000-00008C0D0000}"/>
    <cellStyle name="Normal 845 2" xfId="3829" xr:uid="{00000000-0005-0000-0000-00008D0D0000}"/>
    <cellStyle name="Normal 846" xfId="2946" xr:uid="{00000000-0005-0000-0000-00008E0D0000}"/>
    <cellStyle name="Normal 846 2" xfId="3830" xr:uid="{00000000-0005-0000-0000-00008F0D0000}"/>
    <cellStyle name="Normal 847" xfId="2947" xr:uid="{00000000-0005-0000-0000-0000900D0000}"/>
    <cellStyle name="Normal 847 2" xfId="3831" xr:uid="{00000000-0005-0000-0000-0000910D0000}"/>
    <cellStyle name="Normal 848" xfId="2948" xr:uid="{00000000-0005-0000-0000-0000920D0000}"/>
    <cellStyle name="Normal 848 2" xfId="3832" xr:uid="{00000000-0005-0000-0000-0000930D0000}"/>
    <cellStyle name="Normal 849" xfId="2949" xr:uid="{00000000-0005-0000-0000-0000940D0000}"/>
    <cellStyle name="Normal 849 2" xfId="3833" xr:uid="{00000000-0005-0000-0000-0000950D0000}"/>
    <cellStyle name="Normal 85" xfId="2077" xr:uid="{00000000-0005-0000-0000-0000960D0000}"/>
    <cellStyle name="Normal 85 2" xfId="3072" xr:uid="{00000000-0005-0000-0000-0000970D0000}"/>
    <cellStyle name="Normal 850" xfId="2950" xr:uid="{00000000-0005-0000-0000-0000980D0000}"/>
    <cellStyle name="Normal 850 2" xfId="3834" xr:uid="{00000000-0005-0000-0000-0000990D0000}"/>
    <cellStyle name="Normal 851" xfId="2951" xr:uid="{00000000-0005-0000-0000-00009A0D0000}"/>
    <cellStyle name="Normal 851 2" xfId="3835" xr:uid="{00000000-0005-0000-0000-00009B0D0000}"/>
    <cellStyle name="Normal 852" xfId="2952" xr:uid="{00000000-0005-0000-0000-00009C0D0000}"/>
    <cellStyle name="Normal 852 2" xfId="3836" xr:uid="{00000000-0005-0000-0000-00009D0D0000}"/>
    <cellStyle name="Normal 853" xfId="2953" xr:uid="{00000000-0005-0000-0000-00009E0D0000}"/>
    <cellStyle name="Normal 853 2" xfId="3837" xr:uid="{00000000-0005-0000-0000-00009F0D0000}"/>
    <cellStyle name="Normal 854" xfId="2954" xr:uid="{00000000-0005-0000-0000-0000A00D0000}"/>
    <cellStyle name="Normal 854 2" xfId="3838" xr:uid="{00000000-0005-0000-0000-0000A10D0000}"/>
    <cellStyle name="Normal 855" xfId="2955" xr:uid="{00000000-0005-0000-0000-0000A20D0000}"/>
    <cellStyle name="Normal 855 2" xfId="3839" xr:uid="{00000000-0005-0000-0000-0000A30D0000}"/>
    <cellStyle name="Normal 856" xfId="2956" xr:uid="{00000000-0005-0000-0000-0000A40D0000}"/>
    <cellStyle name="Normal 856 2" xfId="3840" xr:uid="{00000000-0005-0000-0000-0000A50D0000}"/>
    <cellStyle name="Normal 857" xfId="2957" xr:uid="{00000000-0005-0000-0000-0000A60D0000}"/>
    <cellStyle name="Normal 857 2" xfId="3841" xr:uid="{00000000-0005-0000-0000-0000A70D0000}"/>
    <cellStyle name="Normal 858" xfId="2958" xr:uid="{00000000-0005-0000-0000-0000A80D0000}"/>
    <cellStyle name="Normal 858 2" xfId="3842" xr:uid="{00000000-0005-0000-0000-0000A90D0000}"/>
    <cellStyle name="Normal 859" xfId="2959" xr:uid="{00000000-0005-0000-0000-0000AA0D0000}"/>
    <cellStyle name="Normal 859 2" xfId="3843" xr:uid="{00000000-0005-0000-0000-0000AB0D0000}"/>
    <cellStyle name="Normal 86" xfId="2078" xr:uid="{00000000-0005-0000-0000-0000AC0D0000}"/>
    <cellStyle name="Normal 86 2" xfId="3073" xr:uid="{00000000-0005-0000-0000-0000AD0D0000}"/>
    <cellStyle name="Normal 860" xfId="2960" xr:uid="{00000000-0005-0000-0000-0000AE0D0000}"/>
    <cellStyle name="Normal 860 2" xfId="3844" xr:uid="{00000000-0005-0000-0000-0000AF0D0000}"/>
    <cellStyle name="Normal 861" xfId="2961" xr:uid="{00000000-0005-0000-0000-0000B00D0000}"/>
    <cellStyle name="Normal 861 2" xfId="3845" xr:uid="{00000000-0005-0000-0000-0000B10D0000}"/>
    <cellStyle name="Normal 862" xfId="2962" xr:uid="{00000000-0005-0000-0000-0000B20D0000}"/>
    <cellStyle name="Normal 862 2" xfId="3846" xr:uid="{00000000-0005-0000-0000-0000B30D0000}"/>
    <cellStyle name="Normal 863" xfId="2963" xr:uid="{00000000-0005-0000-0000-0000B40D0000}"/>
    <cellStyle name="Normal 863 2" xfId="3847" xr:uid="{00000000-0005-0000-0000-0000B50D0000}"/>
    <cellStyle name="Normal 864" xfId="2964" xr:uid="{00000000-0005-0000-0000-0000B60D0000}"/>
    <cellStyle name="Normal 864 2" xfId="3848" xr:uid="{00000000-0005-0000-0000-0000B70D0000}"/>
    <cellStyle name="Normal 865" xfId="2965" xr:uid="{00000000-0005-0000-0000-0000B80D0000}"/>
    <cellStyle name="Normal 865 2" xfId="3849" xr:uid="{00000000-0005-0000-0000-0000B90D0000}"/>
    <cellStyle name="Normal 866" xfId="2966" xr:uid="{00000000-0005-0000-0000-0000BA0D0000}"/>
    <cellStyle name="Normal 866 2" xfId="3850" xr:uid="{00000000-0005-0000-0000-0000BB0D0000}"/>
    <cellStyle name="Normal 867" xfId="2967" xr:uid="{00000000-0005-0000-0000-0000BC0D0000}"/>
    <cellStyle name="Normal 867 2" xfId="3851" xr:uid="{00000000-0005-0000-0000-0000BD0D0000}"/>
    <cellStyle name="Normal 868" xfId="2968" xr:uid="{00000000-0005-0000-0000-0000BE0D0000}"/>
    <cellStyle name="Normal 868 2" xfId="3852" xr:uid="{00000000-0005-0000-0000-0000BF0D0000}"/>
    <cellStyle name="Normal 869" xfId="2969" xr:uid="{00000000-0005-0000-0000-0000C00D0000}"/>
    <cellStyle name="Normal 869 2" xfId="3853" xr:uid="{00000000-0005-0000-0000-0000C10D0000}"/>
    <cellStyle name="Normal 87" xfId="2079" xr:uid="{00000000-0005-0000-0000-0000C20D0000}"/>
    <cellStyle name="Normal 87 2" xfId="3074" xr:uid="{00000000-0005-0000-0000-0000C30D0000}"/>
    <cellStyle name="Normal 870" xfId="2970" xr:uid="{00000000-0005-0000-0000-0000C40D0000}"/>
    <cellStyle name="Normal 870 2" xfId="3854" xr:uid="{00000000-0005-0000-0000-0000C50D0000}"/>
    <cellStyle name="Normal 871" xfId="2971" xr:uid="{00000000-0005-0000-0000-0000C60D0000}"/>
    <cellStyle name="Normal 871 2" xfId="3855" xr:uid="{00000000-0005-0000-0000-0000C70D0000}"/>
    <cellStyle name="Normal 872" xfId="2972" xr:uid="{00000000-0005-0000-0000-0000C80D0000}"/>
    <cellStyle name="Normal 872 2" xfId="3856" xr:uid="{00000000-0005-0000-0000-0000C90D0000}"/>
    <cellStyle name="Normal 873" xfId="2973" xr:uid="{00000000-0005-0000-0000-0000CA0D0000}"/>
    <cellStyle name="Normal 873 2" xfId="3857" xr:uid="{00000000-0005-0000-0000-0000CB0D0000}"/>
    <cellStyle name="Normal 874" xfId="2974" xr:uid="{00000000-0005-0000-0000-0000CC0D0000}"/>
    <cellStyle name="Normal 874 2" xfId="3858" xr:uid="{00000000-0005-0000-0000-0000CD0D0000}"/>
    <cellStyle name="Normal 875" xfId="2975" xr:uid="{00000000-0005-0000-0000-0000CE0D0000}"/>
    <cellStyle name="Normal 875 2" xfId="3859" xr:uid="{00000000-0005-0000-0000-0000CF0D0000}"/>
    <cellStyle name="Normal 876" xfId="2976" xr:uid="{00000000-0005-0000-0000-0000D00D0000}"/>
    <cellStyle name="Normal 876 2" xfId="3860" xr:uid="{00000000-0005-0000-0000-0000D10D0000}"/>
    <cellStyle name="Normal 877" xfId="2977" xr:uid="{00000000-0005-0000-0000-0000D20D0000}"/>
    <cellStyle name="Normal 877 2" xfId="3861" xr:uid="{00000000-0005-0000-0000-0000D30D0000}"/>
    <cellStyle name="Normal 878" xfId="2978" xr:uid="{00000000-0005-0000-0000-0000D40D0000}"/>
    <cellStyle name="Normal 878 2" xfId="3862" xr:uid="{00000000-0005-0000-0000-0000D50D0000}"/>
    <cellStyle name="Normal 879" xfId="2979" xr:uid="{00000000-0005-0000-0000-0000D60D0000}"/>
    <cellStyle name="Normal 879 2" xfId="3863" xr:uid="{00000000-0005-0000-0000-0000D70D0000}"/>
    <cellStyle name="Normal 88" xfId="2081" xr:uid="{00000000-0005-0000-0000-0000D80D0000}"/>
    <cellStyle name="Normal 88 2" xfId="3076" xr:uid="{00000000-0005-0000-0000-0000D90D0000}"/>
    <cellStyle name="Normal 880" xfId="2980" xr:uid="{00000000-0005-0000-0000-0000DA0D0000}"/>
    <cellStyle name="Normal 880 2" xfId="3864" xr:uid="{00000000-0005-0000-0000-0000DB0D0000}"/>
    <cellStyle name="Normal 881" xfId="2981" xr:uid="{00000000-0005-0000-0000-0000DC0D0000}"/>
    <cellStyle name="Normal 881 2" xfId="3865" xr:uid="{00000000-0005-0000-0000-0000DD0D0000}"/>
    <cellStyle name="Normal 882" xfId="2982" xr:uid="{00000000-0005-0000-0000-0000DE0D0000}"/>
    <cellStyle name="Normal 882 2" xfId="3866" xr:uid="{00000000-0005-0000-0000-0000DF0D0000}"/>
    <cellStyle name="Normal 883" xfId="2983" xr:uid="{00000000-0005-0000-0000-0000E00D0000}"/>
    <cellStyle name="Normal 883 2" xfId="3867" xr:uid="{00000000-0005-0000-0000-0000E10D0000}"/>
    <cellStyle name="Normal 884" xfId="2984" xr:uid="{00000000-0005-0000-0000-0000E20D0000}"/>
    <cellStyle name="Normal 884 2" xfId="3868" xr:uid="{00000000-0005-0000-0000-0000E30D0000}"/>
    <cellStyle name="Normal 885" xfId="2985" xr:uid="{00000000-0005-0000-0000-0000E40D0000}"/>
    <cellStyle name="Normal 885 2" xfId="3869" xr:uid="{00000000-0005-0000-0000-0000E50D0000}"/>
    <cellStyle name="Normal 886" xfId="2986" xr:uid="{00000000-0005-0000-0000-0000E60D0000}"/>
    <cellStyle name="Normal 886 2" xfId="3870" xr:uid="{00000000-0005-0000-0000-0000E70D0000}"/>
    <cellStyle name="Normal 887" xfId="2987" xr:uid="{00000000-0005-0000-0000-0000E80D0000}"/>
    <cellStyle name="Normal 887 2" xfId="3871" xr:uid="{00000000-0005-0000-0000-0000E90D0000}"/>
    <cellStyle name="Normal 888" xfId="2988" xr:uid="{00000000-0005-0000-0000-0000EA0D0000}"/>
    <cellStyle name="Normal 888 2" xfId="3872" xr:uid="{00000000-0005-0000-0000-0000EB0D0000}"/>
    <cellStyle name="Normal 889" xfId="2989" xr:uid="{00000000-0005-0000-0000-0000EC0D0000}"/>
    <cellStyle name="Normal 889 2" xfId="3873" xr:uid="{00000000-0005-0000-0000-0000ED0D0000}"/>
    <cellStyle name="Normal 89" xfId="2082" xr:uid="{00000000-0005-0000-0000-0000EE0D0000}"/>
    <cellStyle name="Normal 89 2" xfId="3077" xr:uid="{00000000-0005-0000-0000-0000EF0D0000}"/>
    <cellStyle name="Normal 890" xfId="2990" xr:uid="{00000000-0005-0000-0000-0000F00D0000}"/>
    <cellStyle name="Normal 890 2" xfId="3874" xr:uid="{00000000-0005-0000-0000-0000F10D0000}"/>
    <cellStyle name="Normal 891" xfId="2991" xr:uid="{00000000-0005-0000-0000-0000F20D0000}"/>
    <cellStyle name="Normal 891 2" xfId="3875" xr:uid="{00000000-0005-0000-0000-0000F30D0000}"/>
    <cellStyle name="Normal 892" xfId="2992" xr:uid="{00000000-0005-0000-0000-0000F40D0000}"/>
    <cellStyle name="Normal 892 2" xfId="3876" xr:uid="{00000000-0005-0000-0000-0000F50D0000}"/>
    <cellStyle name="Normal 893" xfId="2993" xr:uid="{00000000-0005-0000-0000-0000F60D0000}"/>
    <cellStyle name="Normal 893 2" xfId="3877" xr:uid="{00000000-0005-0000-0000-0000F70D0000}"/>
    <cellStyle name="Normal 894" xfId="2994" xr:uid="{00000000-0005-0000-0000-0000F80D0000}"/>
    <cellStyle name="Normal 894 2" xfId="3878" xr:uid="{00000000-0005-0000-0000-0000F90D0000}"/>
    <cellStyle name="Normal 895" xfId="2995" xr:uid="{00000000-0005-0000-0000-0000FA0D0000}"/>
    <cellStyle name="Normal 895 2" xfId="3879" xr:uid="{00000000-0005-0000-0000-0000FB0D0000}"/>
    <cellStyle name="Normal 896" xfId="2999" xr:uid="{00000000-0005-0000-0000-0000FC0D0000}"/>
    <cellStyle name="Normal 896 2" xfId="3880" xr:uid="{00000000-0005-0000-0000-0000FD0D0000}"/>
    <cellStyle name="Normal 897" xfId="3000" xr:uid="{00000000-0005-0000-0000-0000FE0D0000}"/>
    <cellStyle name="Normal 897 2" xfId="3881" xr:uid="{00000000-0005-0000-0000-0000FF0D0000}"/>
    <cellStyle name="Normal 898" xfId="3001" xr:uid="{00000000-0005-0000-0000-0000000E0000}"/>
    <cellStyle name="Normal 898 2" xfId="3882" xr:uid="{00000000-0005-0000-0000-0000010E0000}"/>
    <cellStyle name="Normal 899" xfId="3002" xr:uid="{00000000-0005-0000-0000-0000020E0000}"/>
    <cellStyle name="Normal 899 2" xfId="3883" xr:uid="{00000000-0005-0000-0000-0000030E0000}"/>
    <cellStyle name="Normal 9" xfId="1891" xr:uid="{00000000-0005-0000-0000-0000040E0000}"/>
    <cellStyle name="Normal 9 10" xfId="1892" xr:uid="{00000000-0005-0000-0000-0000050E0000}"/>
    <cellStyle name="Normal 9 11" xfId="1893" xr:uid="{00000000-0005-0000-0000-0000060E0000}"/>
    <cellStyle name="Normal 9 12" xfId="1894" xr:uid="{00000000-0005-0000-0000-0000070E0000}"/>
    <cellStyle name="Normal 9 13" xfId="1895" xr:uid="{00000000-0005-0000-0000-0000080E0000}"/>
    <cellStyle name="Normal 9 14" xfId="1896" xr:uid="{00000000-0005-0000-0000-0000090E0000}"/>
    <cellStyle name="Normal 9 15" xfId="1897" xr:uid="{00000000-0005-0000-0000-00000A0E0000}"/>
    <cellStyle name="Normal 9 16" xfId="3035" xr:uid="{00000000-0005-0000-0000-00000B0E0000}"/>
    <cellStyle name="Normal 9 2" xfId="1898" xr:uid="{00000000-0005-0000-0000-00000C0E0000}"/>
    <cellStyle name="Normal 9 3" xfId="1899" xr:uid="{00000000-0005-0000-0000-00000D0E0000}"/>
    <cellStyle name="Normal 9 4" xfId="1900" xr:uid="{00000000-0005-0000-0000-00000E0E0000}"/>
    <cellStyle name="Normal 9 5" xfId="1901" xr:uid="{00000000-0005-0000-0000-00000F0E0000}"/>
    <cellStyle name="Normal 9 6" xfId="1902" xr:uid="{00000000-0005-0000-0000-0000100E0000}"/>
    <cellStyle name="Normal 9 7" xfId="1903" xr:uid="{00000000-0005-0000-0000-0000110E0000}"/>
    <cellStyle name="Normal 9 8" xfId="1904" xr:uid="{00000000-0005-0000-0000-0000120E0000}"/>
    <cellStyle name="Normal 9 9" xfId="1905" xr:uid="{00000000-0005-0000-0000-0000130E0000}"/>
    <cellStyle name="Normal 9_RESUMEN ESTADISTICO-1_2009" xfId="1906" xr:uid="{00000000-0005-0000-0000-0000140E0000}"/>
    <cellStyle name="Normal 90" xfId="2083" xr:uid="{00000000-0005-0000-0000-0000150E0000}"/>
    <cellStyle name="Normal 90 2" xfId="3078" xr:uid="{00000000-0005-0000-0000-0000160E0000}"/>
    <cellStyle name="Normal 900" xfId="3003" xr:uid="{00000000-0005-0000-0000-0000170E0000}"/>
    <cellStyle name="Normal 900 2" xfId="3884" xr:uid="{00000000-0005-0000-0000-0000180E0000}"/>
    <cellStyle name="Normal 901" xfId="3004" xr:uid="{00000000-0005-0000-0000-0000190E0000}"/>
    <cellStyle name="Normal 901 2" xfId="3885" xr:uid="{00000000-0005-0000-0000-00001A0E0000}"/>
    <cellStyle name="Normal 902" xfId="3005" xr:uid="{00000000-0005-0000-0000-00001B0E0000}"/>
    <cellStyle name="Normal 902 2" xfId="3886" xr:uid="{00000000-0005-0000-0000-00001C0E0000}"/>
    <cellStyle name="Normal 903" xfId="3007" xr:uid="{00000000-0005-0000-0000-00001D0E0000}"/>
    <cellStyle name="Normal 904" xfId="3006" xr:uid="{00000000-0005-0000-0000-00001E0E0000}"/>
    <cellStyle name="Normal 905" xfId="3039" xr:uid="{00000000-0005-0000-0000-00001F0E0000}"/>
    <cellStyle name="Normal 906" xfId="3009" xr:uid="{00000000-0005-0000-0000-0000200E0000}"/>
    <cellStyle name="Normal 907" xfId="3012" xr:uid="{00000000-0005-0000-0000-0000210E0000}"/>
    <cellStyle name="Normal 908" xfId="3008" xr:uid="{00000000-0005-0000-0000-0000220E0000}"/>
    <cellStyle name="Normal 909" xfId="3015" xr:uid="{00000000-0005-0000-0000-0000230E0000}"/>
    <cellStyle name="Normal 91" xfId="2084" xr:uid="{00000000-0005-0000-0000-0000240E0000}"/>
    <cellStyle name="Normal 91 2" xfId="3079" xr:uid="{00000000-0005-0000-0000-0000250E0000}"/>
    <cellStyle name="Normal 910" xfId="3889" xr:uid="{00000000-0005-0000-0000-0000260E0000}"/>
    <cellStyle name="Normal 911" xfId="3010" xr:uid="{00000000-0005-0000-0000-0000270E0000}"/>
    <cellStyle name="Normal 912" xfId="3888" xr:uid="{00000000-0005-0000-0000-0000280E0000}"/>
    <cellStyle name="Normal 913" xfId="3037" xr:uid="{00000000-0005-0000-0000-0000290E0000}"/>
    <cellStyle name="Normal 914" xfId="3033" xr:uid="{00000000-0005-0000-0000-00002A0E0000}"/>
    <cellStyle name="Normal 915" xfId="3038" xr:uid="{00000000-0005-0000-0000-00002B0E0000}"/>
    <cellStyle name="Normal 916" xfId="3892" xr:uid="{00000000-0005-0000-0000-00002C0E0000}"/>
    <cellStyle name="Normal 917" xfId="3014" xr:uid="{00000000-0005-0000-0000-00002D0E0000}"/>
    <cellStyle name="Normal 918" xfId="3017" xr:uid="{00000000-0005-0000-0000-00002E0E0000}"/>
    <cellStyle name="Normal 919" xfId="3890" xr:uid="{00000000-0005-0000-0000-00002F0E0000}"/>
    <cellStyle name="Normal 92" xfId="2085" xr:uid="{00000000-0005-0000-0000-0000300E0000}"/>
    <cellStyle name="Normal 92 2" xfId="3080" xr:uid="{00000000-0005-0000-0000-0000310E0000}"/>
    <cellStyle name="Normal 920" xfId="3891" xr:uid="{00000000-0005-0000-0000-0000320E0000}"/>
    <cellStyle name="Normal 921" xfId="3887" xr:uid="{00000000-0005-0000-0000-0000330E0000}"/>
    <cellStyle name="Normal 922" xfId="3013" xr:uid="{00000000-0005-0000-0000-0000340E0000}"/>
    <cellStyle name="Normal 923" xfId="3011" xr:uid="{00000000-0005-0000-0000-0000350E0000}"/>
    <cellStyle name="Normal 93" xfId="2086" xr:uid="{00000000-0005-0000-0000-0000360E0000}"/>
    <cellStyle name="Normal 93 2" xfId="3081" xr:uid="{00000000-0005-0000-0000-0000370E0000}"/>
    <cellStyle name="Normal 94" xfId="2087" xr:uid="{00000000-0005-0000-0000-0000380E0000}"/>
    <cellStyle name="Normal 94 2" xfId="3082" xr:uid="{00000000-0005-0000-0000-0000390E0000}"/>
    <cellStyle name="Normal 95" xfId="2088" xr:uid="{00000000-0005-0000-0000-00003A0E0000}"/>
    <cellStyle name="Normal 95 2" xfId="3083" xr:uid="{00000000-0005-0000-0000-00003B0E0000}"/>
    <cellStyle name="Normal 96" xfId="2089" xr:uid="{00000000-0005-0000-0000-00003C0E0000}"/>
    <cellStyle name="Normal 96 2" xfId="3084" xr:uid="{00000000-0005-0000-0000-00003D0E0000}"/>
    <cellStyle name="Normal 97" xfId="2090" xr:uid="{00000000-0005-0000-0000-00003E0E0000}"/>
    <cellStyle name="Normal 97 2" xfId="3085" xr:uid="{00000000-0005-0000-0000-00003F0E0000}"/>
    <cellStyle name="Normal 98" xfId="2091" xr:uid="{00000000-0005-0000-0000-0000400E0000}"/>
    <cellStyle name="Normal 98 2" xfId="3086" xr:uid="{00000000-0005-0000-0000-0000410E0000}"/>
    <cellStyle name="Normal 99" xfId="2092" xr:uid="{00000000-0005-0000-0000-0000420E0000}"/>
    <cellStyle name="Normal 99 2" xfId="3087" xr:uid="{00000000-0005-0000-0000-0000430E0000}"/>
    <cellStyle name="Normal_Alfab. 15+ D 5.51" xfId="2876" xr:uid="{00000000-0005-0000-0000-0000440E0000}"/>
    <cellStyle name="Normal_Alfab.15+G.E- Área 5.54" xfId="2875" xr:uid="{00000000-0005-0000-0000-0000450E0000}"/>
    <cellStyle name="Normal_anexos-ODM2_Fin" xfId="1907" xr:uid="{00000000-0005-0000-0000-0000460E0000}"/>
    <cellStyle name="Normal_Asistencia bruta serie 2002-2009fin fin (3) (2)" xfId="1908" xr:uid="{00000000-0005-0000-0000-0000470E0000}"/>
    <cellStyle name="Normal_CUADROS-MULTIDIMENSIONALIDAD" xfId="1909" xr:uid="{00000000-0005-0000-0000-0000480E0000}"/>
    <cellStyle name="Normal_Est.6º Prim.Nor 5.14" xfId="2997" xr:uid="{00000000-0005-0000-0000-00004A0E0000}"/>
    <cellStyle name="Normal_Hoja1" xfId="1910" xr:uid="{00000000-0005-0000-0000-00004B0E0000}"/>
    <cellStyle name="Normal_Hoja1_1" xfId="1911" xr:uid="{00000000-0005-0000-0000-00004C0E0000}"/>
    <cellStyle name="Normal_Hoja2" xfId="1912" xr:uid="{00000000-0005-0000-0000-00004D0E0000}"/>
    <cellStyle name="Normal_Hoja2_1" xfId="1913" xr:uid="{00000000-0005-0000-0000-00004E0E0000}"/>
    <cellStyle name="Normal_Hoja3" xfId="1914" xr:uid="{00000000-0005-0000-0000-00004F0E0000}"/>
    <cellStyle name="Normal_Hoja3_1" xfId="3895" xr:uid="{00000000-0005-0000-0000-0000500E0000}"/>
    <cellStyle name="Normal_Hoja4" xfId="1915" xr:uid="{00000000-0005-0000-0000-0000510E0000}"/>
    <cellStyle name="Normal_Hoja5" xfId="1916" xr:uid="{00000000-0005-0000-0000-0000520E0000}"/>
    <cellStyle name="Normal_Hoja5_1" xfId="3016" xr:uid="{00000000-0005-0000-0000-0000530E0000}"/>
    <cellStyle name="Normal_Hoja6" xfId="1917" xr:uid="{00000000-0005-0000-0000-0000540E0000}"/>
    <cellStyle name="Normal_Hoja7" xfId="1918" xr:uid="{00000000-0005-0000-0000-0000550E0000}"/>
    <cellStyle name="Normal_indicadores MILENIO-ENCO" xfId="1919" xr:uid="{00000000-0005-0000-0000-0000560E0000}"/>
    <cellStyle name="Normal_indicadores MILENIO-ENCO 2" xfId="1920" xr:uid="{00000000-0005-0000-0000-0000570E0000}"/>
    <cellStyle name="Normal_indicadores MILENIO-ENCO 2 2" xfId="1921" xr:uid="{00000000-0005-0000-0000-0000580E0000}"/>
    <cellStyle name="Normal_indicadores MILENIO-ENCO 3" xfId="1922" xr:uid="{00000000-0005-0000-0000-0000590E0000}"/>
    <cellStyle name="Normal_indicadores MILENIO-ENCO 3 2" xfId="1923" xr:uid="{00000000-0005-0000-0000-00005A0E0000}"/>
    <cellStyle name="Normal_indicadores MILENIO-ENCO 4" xfId="1924" xr:uid="{00000000-0005-0000-0000-00005B0E0000}"/>
    <cellStyle name="Normal_nivel educativo  -fin fin" xfId="1925" xr:uid="{00000000-0005-0000-0000-00005C0E0000}"/>
    <cellStyle name="Normal_ODM2 2" xfId="1926" xr:uid="{00000000-0005-0000-0000-00005D0E0000}"/>
    <cellStyle name="Normal_ODM2_Fin" xfId="1927" xr:uid="{00000000-0005-0000-0000-00005E0E0000}"/>
    <cellStyle name="Normal_ODM2_Fin 2" xfId="1928" xr:uid="{00000000-0005-0000-0000-0000600E0000}"/>
    <cellStyle name="Normal_ODM2_Fin 2 2" xfId="1929" xr:uid="{00000000-0005-0000-0000-0000610E0000}"/>
    <cellStyle name="Normal_ODM2-ultimo" xfId="1930" xr:uid="{00000000-0005-0000-0000-0000620E0000}"/>
    <cellStyle name="Normal_ODM2-ultimo 2" xfId="1931" xr:uid="{00000000-0005-0000-0000-0000630E0000}"/>
    <cellStyle name="Normal_ODM2-ultimo 2 2" xfId="1932" xr:uid="{00000000-0005-0000-0000-0000640E0000}"/>
    <cellStyle name="Normal_ODM2-ultimo 3" xfId="1933" xr:uid="{00000000-0005-0000-0000-0000650E0000}"/>
    <cellStyle name="Normal_Pob. 17+con Sec.Co 5.33" xfId="2996" xr:uid="{00000000-0005-0000-0000-0000660E0000}"/>
    <cellStyle name="Normal_talf.sex.tot (2)" xfId="1934" xr:uid="{00000000-0005-0000-0000-0000670E0000}"/>
    <cellStyle name="Normal_TBA Sec.D 5.17" xfId="2874" xr:uid="{00000000-0005-0000-0000-0000680E0000}"/>
    <cellStyle name="Normal_TBA Sec-2013_1" xfId="1935" xr:uid="{00000000-0005-0000-0000-0000690E0000}"/>
    <cellStyle name="Normal_TBM-Sec.D 5.5" xfId="2872" xr:uid="{00000000-0005-0000-0000-00006A0E0000}"/>
    <cellStyle name="Normal_Term.6º Prim.G.E 5.23" xfId="2998" xr:uid="{00000000-0005-0000-0000-00006B0E0000}"/>
    <cellStyle name="Normal_Term.Sec.Q 5.27" xfId="3894" xr:uid="{00000000-0005-0000-0000-00006C0E0000}"/>
    <cellStyle name="Normal_TNA.Prim.Q 5.12" xfId="3893" xr:uid="{00000000-0005-0000-0000-00006D0E0000}"/>
    <cellStyle name="Normal_TNM-Sec.D 5.6" xfId="2873" xr:uid="{00000000-0005-0000-0000-00006E0E0000}"/>
    <cellStyle name="NOTAS - Style3" xfId="1936" xr:uid="{00000000-0005-0000-0000-00006F0E0000}"/>
    <cellStyle name="Notas 10" xfId="1937" xr:uid="{00000000-0005-0000-0000-0000700E0000}"/>
    <cellStyle name="Notas 10 2" xfId="1938" xr:uid="{00000000-0005-0000-0000-0000710E0000}"/>
    <cellStyle name="Notas 11" xfId="1939" xr:uid="{00000000-0005-0000-0000-0000720E0000}"/>
    <cellStyle name="Notas 11 2" xfId="1940" xr:uid="{00000000-0005-0000-0000-0000730E0000}"/>
    <cellStyle name="Notas 12" xfId="1941" xr:uid="{00000000-0005-0000-0000-0000740E0000}"/>
    <cellStyle name="Notas 12 2" xfId="1942" xr:uid="{00000000-0005-0000-0000-0000750E0000}"/>
    <cellStyle name="Notas 13" xfId="1943" xr:uid="{00000000-0005-0000-0000-0000760E0000}"/>
    <cellStyle name="Notas 14" xfId="1944" xr:uid="{00000000-0005-0000-0000-0000770E0000}"/>
    <cellStyle name="Notas 15" xfId="1945" xr:uid="{00000000-0005-0000-0000-0000780E0000}"/>
    <cellStyle name="Notas 16" xfId="1946" xr:uid="{00000000-0005-0000-0000-0000790E0000}"/>
    <cellStyle name="Notas 17" xfId="1947" xr:uid="{00000000-0005-0000-0000-00007A0E0000}"/>
    <cellStyle name="Notas 18" xfId="1948" xr:uid="{00000000-0005-0000-0000-00007B0E0000}"/>
    <cellStyle name="Notas 19" xfId="1949" xr:uid="{00000000-0005-0000-0000-00007C0E0000}"/>
    <cellStyle name="Notas 2" xfId="1950" xr:uid="{00000000-0005-0000-0000-00007D0E0000}"/>
    <cellStyle name="Notas 2 2" xfId="1951" xr:uid="{00000000-0005-0000-0000-00007E0E0000}"/>
    <cellStyle name="Notas 20" xfId="1952" xr:uid="{00000000-0005-0000-0000-00007F0E0000}"/>
    <cellStyle name="Notas 21" xfId="1953" xr:uid="{00000000-0005-0000-0000-0000800E0000}"/>
    <cellStyle name="Notas 22" xfId="1954" xr:uid="{00000000-0005-0000-0000-0000810E0000}"/>
    <cellStyle name="Notas 23" xfId="1955" xr:uid="{00000000-0005-0000-0000-0000820E0000}"/>
    <cellStyle name="Notas 24" xfId="1956" xr:uid="{00000000-0005-0000-0000-0000830E0000}"/>
    <cellStyle name="Notas 25" xfId="1957" xr:uid="{00000000-0005-0000-0000-0000840E0000}"/>
    <cellStyle name="Notas 26" xfId="1958" xr:uid="{00000000-0005-0000-0000-0000850E0000}"/>
    <cellStyle name="Notas 27" xfId="1959" xr:uid="{00000000-0005-0000-0000-0000860E0000}"/>
    <cellStyle name="Notas 28" xfId="1960" xr:uid="{00000000-0005-0000-0000-0000870E0000}"/>
    <cellStyle name="Notas 29" xfId="1961" xr:uid="{00000000-0005-0000-0000-0000880E0000}"/>
    <cellStyle name="Notas 3" xfId="1962" xr:uid="{00000000-0005-0000-0000-0000890E0000}"/>
    <cellStyle name="Notas 3 2" xfId="1963" xr:uid="{00000000-0005-0000-0000-00008A0E0000}"/>
    <cellStyle name="Notas 30" xfId="1964" xr:uid="{00000000-0005-0000-0000-00008B0E0000}"/>
    <cellStyle name="Notas 31" xfId="1965" xr:uid="{00000000-0005-0000-0000-00008C0E0000}"/>
    <cellStyle name="Notas 32" xfId="2274" xr:uid="{00000000-0005-0000-0000-00008D0E0000}"/>
    <cellStyle name="Notas 32 2" xfId="3256" xr:uid="{00000000-0005-0000-0000-00008E0E0000}"/>
    <cellStyle name="Notas 33" xfId="2220" xr:uid="{00000000-0005-0000-0000-00008F0E0000}"/>
    <cellStyle name="Notas 33 2" xfId="3214" xr:uid="{00000000-0005-0000-0000-0000900E0000}"/>
    <cellStyle name="Notas 34" xfId="2275" xr:uid="{00000000-0005-0000-0000-0000910E0000}"/>
    <cellStyle name="Notas 34 2" xfId="3257" xr:uid="{00000000-0005-0000-0000-0000920E0000}"/>
    <cellStyle name="Notas 35" xfId="2285" xr:uid="{00000000-0005-0000-0000-0000930E0000}"/>
    <cellStyle name="Notas 35 2" xfId="3261" xr:uid="{00000000-0005-0000-0000-0000940E0000}"/>
    <cellStyle name="Notas 36" xfId="2278" xr:uid="{00000000-0005-0000-0000-0000950E0000}"/>
    <cellStyle name="Notas 36 2" xfId="3259" xr:uid="{00000000-0005-0000-0000-0000960E0000}"/>
    <cellStyle name="Notas 37" xfId="2287" xr:uid="{00000000-0005-0000-0000-0000970E0000}"/>
    <cellStyle name="Notas 37 2" xfId="3262" xr:uid="{00000000-0005-0000-0000-0000980E0000}"/>
    <cellStyle name="Notas 38" xfId="2281" xr:uid="{00000000-0005-0000-0000-0000990E0000}"/>
    <cellStyle name="Notas 39" xfId="2288" xr:uid="{00000000-0005-0000-0000-00009A0E0000}"/>
    <cellStyle name="Notas 4" xfId="1966" xr:uid="{00000000-0005-0000-0000-00009B0E0000}"/>
    <cellStyle name="Notas 4 2" xfId="1967" xr:uid="{00000000-0005-0000-0000-00009C0E0000}"/>
    <cellStyle name="Notas 40" xfId="2280" xr:uid="{00000000-0005-0000-0000-00009D0E0000}"/>
    <cellStyle name="Notas 41" xfId="2286" xr:uid="{00000000-0005-0000-0000-00009E0E0000}"/>
    <cellStyle name="Notas 42" xfId="2279" xr:uid="{00000000-0005-0000-0000-00009F0E0000}"/>
    <cellStyle name="Notas 43" xfId="2219" xr:uid="{00000000-0005-0000-0000-0000A00E0000}"/>
    <cellStyle name="Notas 44" xfId="2277" xr:uid="{00000000-0005-0000-0000-0000A10E0000}"/>
    <cellStyle name="Notas 45" xfId="2221" xr:uid="{00000000-0005-0000-0000-0000A20E0000}"/>
    <cellStyle name="Notas 46" xfId="2271" xr:uid="{00000000-0005-0000-0000-0000A30E0000}"/>
    <cellStyle name="Notas 47" xfId="2222" xr:uid="{00000000-0005-0000-0000-0000A40E0000}"/>
    <cellStyle name="Notas 48" xfId="2270" xr:uid="{00000000-0005-0000-0000-0000A50E0000}"/>
    <cellStyle name="Notas 49" xfId="2223" xr:uid="{00000000-0005-0000-0000-0000A60E0000}"/>
    <cellStyle name="Notas 5" xfId="1968" xr:uid="{00000000-0005-0000-0000-0000A70E0000}"/>
    <cellStyle name="Notas 5 2" xfId="1969" xr:uid="{00000000-0005-0000-0000-0000A80E0000}"/>
    <cellStyle name="Notas 50" xfId="2269" xr:uid="{00000000-0005-0000-0000-0000A90E0000}"/>
    <cellStyle name="Notas 51" xfId="2326" xr:uid="{00000000-0005-0000-0000-0000AA0E0000}"/>
    <cellStyle name="Notas 52" xfId="2266" xr:uid="{00000000-0005-0000-0000-0000AB0E0000}"/>
    <cellStyle name="Notas 53" xfId="2327" xr:uid="{00000000-0005-0000-0000-0000AC0E0000}"/>
    <cellStyle name="Notas 54" xfId="2267" xr:uid="{00000000-0005-0000-0000-0000AD0E0000}"/>
    <cellStyle name="Notas 55" xfId="2328" xr:uid="{00000000-0005-0000-0000-0000AE0E0000}"/>
    <cellStyle name="Notas 56" xfId="2304" xr:uid="{00000000-0005-0000-0000-0000AF0E0000}"/>
    <cellStyle name="Notas 57" xfId="2329" xr:uid="{00000000-0005-0000-0000-0000B00E0000}"/>
    <cellStyle name="Notas 58" xfId="2316" xr:uid="{00000000-0005-0000-0000-0000B10E0000}"/>
    <cellStyle name="Notas 59" xfId="2330" xr:uid="{00000000-0005-0000-0000-0000B20E0000}"/>
    <cellStyle name="Notas 6" xfId="1970" xr:uid="{00000000-0005-0000-0000-0000B30E0000}"/>
    <cellStyle name="Notas 6 2" xfId="1971" xr:uid="{00000000-0005-0000-0000-0000B40E0000}"/>
    <cellStyle name="Notas 60" xfId="2314" xr:uid="{00000000-0005-0000-0000-0000B50E0000}"/>
    <cellStyle name="Notas 61" xfId="2331" xr:uid="{00000000-0005-0000-0000-0000B60E0000}"/>
    <cellStyle name="Notas 62" xfId="2312" xr:uid="{00000000-0005-0000-0000-0000B70E0000}"/>
    <cellStyle name="Notas 63" xfId="2332" xr:uid="{00000000-0005-0000-0000-0000B80E0000}"/>
    <cellStyle name="Notas 64" xfId="2264" xr:uid="{00000000-0005-0000-0000-0000B90E0000}"/>
    <cellStyle name="Notas 65" xfId="2333" xr:uid="{00000000-0005-0000-0000-0000BA0E0000}"/>
    <cellStyle name="Notas 66" xfId="2265" xr:uid="{00000000-0005-0000-0000-0000BB0E0000}"/>
    <cellStyle name="Notas 67" xfId="2334" xr:uid="{00000000-0005-0000-0000-0000BC0E0000}"/>
    <cellStyle name="Notas 68" xfId="2321" xr:uid="{00000000-0005-0000-0000-0000BD0E0000}"/>
    <cellStyle name="Notas 69" xfId="2335" xr:uid="{00000000-0005-0000-0000-0000BE0E0000}"/>
    <cellStyle name="Notas 7" xfId="1972" xr:uid="{00000000-0005-0000-0000-0000BF0E0000}"/>
    <cellStyle name="Notas 7 2" xfId="1973" xr:uid="{00000000-0005-0000-0000-0000C00E0000}"/>
    <cellStyle name="Notas 70" xfId="2262" xr:uid="{00000000-0005-0000-0000-0000C10E0000}"/>
    <cellStyle name="Notas 71" xfId="2336" xr:uid="{00000000-0005-0000-0000-0000C20E0000}"/>
    <cellStyle name="Notas 72" xfId="2263" xr:uid="{00000000-0005-0000-0000-0000C30E0000}"/>
    <cellStyle name="Notas 73" xfId="2337" xr:uid="{00000000-0005-0000-0000-0000C40E0000}"/>
    <cellStyle name="Notas 74" xfId="2319" xr:uid="{00000000-0005-0000-0000-0000C50E0000}"/>
    <cellStyle name="Notas 8" xfId="1974" xr:uid="{00000000-0005-0000-0000-0000C60E0000}"/>
    <cellStyle name="Notas 8 2" xfId="1975" xr:uid="{00000000-0005-0000-0000-0000C70E0000}"/>
    <cellStyle name="Notas 9" xfId="1976" xr:uid="{00000000-0005-0000-0000-0000C80E0000}"/>
    <cellStyle name="Notas 9 2" xfId="1977" xr:uid="{00000000-0005-0000-0000-0000C90E0000}"/>
    <cellStyle name="Note" xfId="1978" xr:uid="{00000000-0005-0000-0000-0000CA0E0000}"/>
    <cellStyle name="Note 2" xfId="1979" xr:uid="{00000000-0005-0000-0000-0000CB0E0000}"/>
    <cellStyle name="Note 2 2" xfId="1980" xr:uid="{00000000-0005-0000-0000-0000CC0E0000}"/>
    <cellStyle name="Note 3" xfId="2276" xr:uid="{00000000-0005-0000-0000-0000CD0E0000}"/>
    <cellStyle name="Note 3 2" xfId="3258" xr:uid="{00000000-0005-0000-0000-0000CE0E0000}"/>
    <cellStyle name="Original" xfId="1981" xr:uid="{00000000-0005-0000-0000-0000CF0E0000}"/>
    <cellStyle name="Original 2" xfId="1982" xr:uid="{00000000-0005-0000-0000-0000D00E0000}"/>
    <cellStyle name="Original 2 2" xfId="1983" xr:uid="{00000000-0005-0000-0000-0000D10E0000}"/>
    <cellStyle name="Output" xfId="1984" xr:uid="{00000000-0005-0000-0000-0000D20E0000}"/>
    <cellStyle name="PEN-Cuerpo-dec" xfId="1985" xr:uid="{00000000-0005-0000-0000-0000D30E0000}"/>
    <cellStyle name="PEN-Cuerpo-no dec" xfId="1986" xr:uid="{00000000-0005-0000-0000-0000D40E0000}"/>
    <cellStyle name="PEN-Encabezado" xfId="1987" xr:uid="{00000000-0005-0000-0000-0000D50E0000}"/>
    <cellStyle name="PEN-Fuente" xfId="1988" xr:uid="{00000000-0005-0000-0000-0000D60E0000}"/>
    <cellStyle name="PEN-Titulo" xfId="1989" xr:uid="{00000000-0005-0000-0000-0000D70E0000}"/>
    <cellStyle name="Percent" xfId="1990" xr:uid="{00000000-0005-0000-0000-0000D80E0000}"/>
    <cellStyle name="Percent 2" xfId="1991" xr:uid="{00000000-0005-0000-0000-0000D90E0000}"/>
    <cellStyle name="Percent 2 2" xfId="1992" xr:uid="{00000000-0005-0000-0000-0000DA0E0000}"/>
    <cellStyle name="Porcentual 2" xfId="1993" xr:uid="{00000000-0005-0000-0000-0000DB0E0000}"/>
    <cellStyle name="Porcentual 2 2" xfId="1994" xr:uid="{00000000-0005-0000-0000-0000DC0E0000}"/>
    <cellStyle name="Porcentual 2 2 2" xfId="3036" xr:uid="{00000000-0005-0000-0000-0000DD0E0000}"/>
    <cellStyle name="RECUAD - Style4" xfId="1995" xr:uid="{00000000-0005-0000-0000-0000DE0E0000}"/>
    <cellStyle name="Salida 2" xfId="1996" xr:uid="{00000000-0005-0000-0000-0000DF0E0000}"/>
    <cellStyle name="Salida 3" xfId="1997" xr:uid="{00000000-0005-0000-0000-0000E00E0000}"/>
    <cellStyle name="Style 1" xfId="1998" xr:uid="{00000000-0005-0000-0000-0000E10E0000}"/>
    <cellStyle name="Style 1 2" xfId="1999" xr:uid="{00000000-0005-0000-0000-0000E20E0000}"/>
    <cellStyle name="Texto de advertencia 2" xfId="2000" xr:uid="{00000000-0005-0000-0000-0000E30E0000}"/>
    <cellStyle name="Texto de advertencia 3" xfId="2001" xr:uid="{00000000-0005-0000-0000-0000E40E0000}"/>
    <cellStyle name="Texto explicativo 2" xfId="2002" xr:uid="{00000000-0005-0000-0000-0000E50E0000}"/>
    <cellStyle name="Texto explicativo 3" xfId="2003" xr:uid="{00000000-0005-0000-0000-0000E60E0000}"/>
    <cellStyle name="Title" xfId="2004" xr:uid="{00000000-0005-0000-0000-0000E70E0000}"/>
    <cellStyle name="TITULO - Style5" xfId="2005" xr:uid="{00000000-0005-0000-0000-0000E80E0000}"/>
    <cellStyle name="Título 1 2" xfId="2006" xr:uid="{00000000-0005-0000-0000-0000E90E0000}"/>
    <cellStyle name="Título 1 3" xfId="2007" xr:uid="{00000000-0005-0000-0000-0000EA0E0000}"/>
    <cellStyle name="Título 10" xfId="2008" xr:uid="{00000000-0005-0000-0000-0000EB0E0000}"/>
    <cellStyle name="Título 11" xfId="2009" xr:uid="{00000000-0005-0000-0000-0000EC0E0000}"/>
    <cellStyle name="Título 12" xfId="2010" xr:uid="{00000000-0005-0000-0000-0000ED0E0000}"/>
    <cellStyle name="Título 13" xfId="2011" xr:uid="{00000000-0005-0000-0000-0000EE0E0000}"/>
    <cellStyle name="Título 14" xfId="2012" xr:uid="{00000000-0005-0000-0000-0000EF0E0000}"/>
    <cellStyle name="Título 15" xfId="2013" xr:uid="{00000000-0005-0000-0000-0000F00E0000}"/>
    <cellStyle name="Título 16" xfId="2014" xr:uid="{00000000-0005-0000-0000-0000F10E0000}"/>
    <cellStyle name="Título 17" xfId="2015" xr:uid="{00000000-0005-0000-0000-0000F20E0000}"/>
    <cellStyle name="Título 18" xfId="2016" xr:uid="{00000000-0005-0000-0000-0000F30E0000}"/>
    <cellStyle name="Título 19" xfId="2017" xr:uid="{00000000-0005-0000-0000-0000F40E0000}"/>
    <cellStyle name="Título 2 2" xfId="2018" xr:uid="{00000000-0005-0000-0000-0000F50E0000}"/>
    <cellStyle name="Título 2 3" xfId="2019" xr:uid="{00000000-0005-0000-0000-0000F60E0000}"/>
    <cellStyle name="Título 20" xfId="2020" xr:uid="{00000000-0005-0000-0000-0000F70E0000}"/>
    <cellStyle name="Título 21" xfId="2021" xr:uid="{00000000-0005-0000-0000-0000F80E0000}"/>
    <cellStyle name="Título 22" xfId="2022" xr:uid="{00000000-0005-0000-0000-0000F90E0000}"/>
    <cellStyle name="Título 23" xfId="2023" xr:uid="{00000000-0005-0000-0000-0000FA0E0000}"/>
    <cellStyle name="Título 24" xfId="2024" xr:uid="{00000000-0005-0000-0000-0000FB0E0000}"/>
    <cellStyle name="Título 25" xfId="2025" xr:uid="{00000000-0005-0000-0000-0000FC0E0000}"/>
    <cellStyle name="Título 26" xfId="2026" xr:uid="{00000000-0005-0000-0000-0000FD0E0000}"/>
    <cellStyle name="Título 27" xfId="2027" xr:uid="{00000000-0005-0000-0000-0000FE0E0000}"/>
    <cellStyle name="Título 28" xfId="2028" xr:uid="{00000000-0005-0000-0000-0000FF0E0000}"/>
    <cellStyle name="Título 29" xfId="2029" xr:uid="{00000000-0005-0000-0000-0000000F0000}"/>
    <cellStyle name="Título 3 2" xfId="2030" xr:uid="{00000000-0005-0000-0000-0000010F0000}"/>
    <cellStyle name="Título 3 3" xfId="2031" xr:uid="{00000000-0005-0000-0000-0000020F0000}"/>
    <cellStyle name="Título 30" xfId="2032" xr:uid="{00000000-0005-0000-0000-0000030F0000}"/>
    <cellStyle name="Título 31" xfId="2033" xr:uid="{00000000-0005-0000-0000-0000040F0000}"/>
    <cellStyle name="Título 32" xfId="2034" xr:uid="{00000000-0005-0000-0000-0000050F0000}"/>
    <cellStyle name="Título 33" xfId="2035" xr:uid="{00000000-0005-0000-0000-0000060F0000}"/>
    <cellStyle name="Título 34" xfId="2282" xr:uid="{00000000-0005-0000-0000-0000070F0000}"/>
    <cellStyle name="Título 35" xfId="2289" xr:uid="{00000000-0005-0000-0000-0000080F0000}"/>
    <cellStyle name="Título 36" xfId="2283" xr:uid="{00000000-0005-0000-0000-0000090F0000}"/>
    <cellStyle name="Título 37" xfId="2290" xr:uid="{00000000-0005-0000-0000-00000A0F0000}"/>
    <cellStyle name="Título 38" xfId="2292" xr:uid="{00000000-0005-0000-0000-00000B0F0000}"/>
    <cellStyle name="Título 39" xfId="2295" xr:uid="{00000000-0005-0000-0000-00000C0F0000}"/>
    <cellStyle name="Título 4" xfId="2036" xr:uid="{00000000-0005-0000-0000-00000D0F0000}"/>
    <cellStyle name="Título 40" xfId="2299" xr:uid="{00000000-0005-0000-0000-00000E0F0000}"/>
    <cellStyle name="Título 41" xfId="2296" xr:uid="{00000000-0005-0000-0000-00000F0F0000}"/>
    <cellStyle name="Título 42" xfId="2300" xr:uid="{00000000-0005-0000-0000-0000100F0000}"/>
    <cellStyle name="Título 43" xfId="2302" xr:uid="{00000000-0005-0000-0000-0000110F0000}"/>
    <cellStyle name="Título 44" xfId="2305" xr:uid="{00000000-0005-0000-0000-0000120F0000}"/>
    <cellStyle name="Título 45" xfId="2303" xr:uid="{00000000-0005-0000-0000-0000130F0000}"/>
    <cellStyle name="Título 46" xfId="2306" xr:uid="{00000000-0005-0000-0000-0000140F0000}"/>
    <cellStyle name="Título 47" xfId="2309" xr:uid="{00000000-0005-0000-0000-0000150F0000}"/>
    <cellStyle name="Título 48" xfId="2307" xr:uid="{00000000-0005-0000-0000-0000160F0000}"/>
    <cellStyle name="Título 49" xfId="2310" xr:uid="{00000000-0005-0000-0000-0000170F0000}"/>
    <cellStyle name="Título 5" xfId="2037" xr:uid="{00000000-0005-0000-0000-0000180F0000}"/>
    <cellStyle name="Título 50" xfId="2308" xr:uid="{00000000-0005-0000-0000-0000190F0000}"/>
    <cellStyle name="Título 51" xfId="2311" xr:uid="{00000000-0005-0000-0000-00001A0F0000}"/>
    <cellStyle name="Título 52" xfId="2313" xr:uid="{00000000-0005-0000-0000-00001B0F0000}"/>
    <cellStyle name="Título 53" xfId="2338" xr:uid="{00000000-0005-0000-0000-00001C0F0000}"/>
    <cellStyle name="Título 54" xfId="2315" xr:uid="{00000000-0005-0000-0000-00001D0F0000}"/>
    <cellStyle name="Título 55" xfId="2339" xr:uid="{00000000-0005-0000-0000-00001E0F0000}"/>
    <cellStyle name="Título 56" xfId="2318" xr:uid="{00000000-0005-0000-0000-00001F0F0000}"/>
    <cellStyle name="Título 57" xfId="2341" xr:uid="{00000000-0005-0000-0000-0000200F0000}"/>
    <cellStyle name="Título 58" xfId="2322" xr:uid="{00000000-0005-0000-0000-0000210F0000}"/>
    <cellStyle name="Título 59" xfId="2342" xr:uid="{00000000-0005-0000-0000-0000220F0000}"/>
    <cellStyle name="Título 6" xfId="2038" xr:uid="{00000000-0005-0000-0000-0000230F0000}"/>
    <cellStyle name="Título 60" xfId="2317" xr:uid="{00000000-0005-0000-0000-0000240F0000}"/>
    <cellStyle name="Título 61" xfId="2343" xr:uid="{00000000-0005-0000-0000-0000250F0000}"/>
    <cellStyle name="Título 62" xfId="2345" xr:uid="{00000000-0005-0000-0000-0000260F0000}"/>
    <cellStyle name="Título 63" xfId="2351" xr:uid="{00000000-0005-0000-0000-0000270F0000}"/>
    <cellStyle name="Título 64" xfId="2347" xr:uid="{00000000-0005-0000-0000-0000280F0000}"/>
    <cellStyle name="Título 65" xfId="2359" xr:uid="{00000000-0005-0000-0000-0000290F0000}"/>
    <cellStyle name="Título 66" xfId="2293" xr:uid="{00000000-0005-0000-0000-00002A0F0000}"/>
    <cellStyle name="Título 67" xfId="2363" xr:uid="{00000000-0005-0000-0000-00002B0F0000}"/>
    <cellStyle name="Título 68" xfId="2320" xr:uid="{00000000-0005-0000-0000-00002C0F0000}"/>
    <cellStyle name="Título 69" xfId="2366" xr:uid="{00000000-0005-0000-0000-00002D0F0000}"/>
    <cellStyle name="Título 7" xfId="2039" xr:uid="{00000000-0005-0000-0000-00002E0F0000}"/>
    <cellStyle name="Título 70" xfId="2348" xr:uid="{00000000-0005-0000-0000-00002F0F0000}"/>
    <cellStyle name="Título 71" xfId="2368" xr:uid="{00000000-0005-0000-0000-0000300F0000}"/>
    <cellStyle name="Título 72" xfId="2346" xr:uid="{00000000-0005-0000-0000-0000310F0000}"/>
    <cellStyle name="Título 73" xfId="2369" xr:uid="{00000000-0005-0000-0000-0000320F0000}"/>
    <cellStyle name="Título 74" xfId="2349" xr:uid="{00000000-0005-0000-0000-0000330F0000}"/>
    <cellStyle name="Título 75" xfId="2372" xr:uid="{00000000-0005-0000-0000-0000340F0000}"/>
    <cellStyle name="Título 76" xfId="2353" xr:uid="{00000000-0005-0000-0000-0000350F0000}"/>
    <cellStyle name="Título 8" xfId="2040" xr:uid="{00000000-0005-0000-0000-0000360F0000}"/>
    <cellStyle name="Título 9" xfId="2041" xr:uid="{00000000-0005-0000-0000-0000370F0000}"/>
    <cellStyle name="Total 2" xfId="2042" xr:uid="{00000000-0005-0000-0000-0000380F0000}"/>
    <cellStyle name="Total 3" xfId="2043" xr:uid="{00000000-0005-0000-0000-0000390F0000}"/>
    <cellStyle name="Warning Text" xfId="2044" xr:uid="{00000000-0005-0000-0000-00003A0F0000}"/>
  </cellStyles>
  <dxfs count="0"/>
  <tableStyles count="1" defaultTableStyle="TableStyleMedium2" defaultPivotStyle="PivotStyleLight16">
    <tableStyle name="Invisible" pivot="0" table="0" count="0" xr9:uid="{E8C8B8D0-09D5-4EC2-A701-65B9CD7DFA85}"/>
  </tableStyles>
  <colors>
    <mruColors>
      <color rgb="FF97D256"/>
      <color rgb="FF8FE2FF"/>
      <color rgb="FF548235"/>
      <color rgb="FF0000FF"/>
      <color rgb="FFFF33CC"/>
      <color rgb="FF7FF52F"/>
      <color rgb="FF58EA58"/>
      <color rgb="FFFFFF99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2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5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xtLst>
            <c:ext xmlns:c16="http://schemas.microsoft.com/office/drawing/2014/chart" uri="{C3380CC4-5D6E-409C-BE32-E72D297353CC}">
              <c16:uniqueId val="{00000000-52CE-4BA1-A832-0746063953FD}"/>
            </c:ext>
          </c:extLst>
        </c:ser>
        <c:ser>
          <c:idx val="1"/>
          <c:order val="1"/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xtLst>
            <c:ext xmlns:c16="http://schemas.microsoft.com/office/drawing/2014/chart" uri="{C3380CC4-5D6E-409C-BE32-E72D297353CC}">
              <c16:uniqueId val="{00000001-52CE-4BA1-A832-0746063953F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xtLst>
            <c:ext xmlns:c16="http://schemas.microsoft.com/office/drawing/2014/chart" uri="{C3380CC4-5D6E-409C-BE32-E72D297353CC}">
              <c16:uniqueId val="{00000002-52CE-4BA1-A832-074606395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198656"/>
        <c:axId val="226200192"/>
      </c:barChart>
      <c:catAx>
        <c:axId val="22619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PE"/>
          </a:p>
        </c:txPr>
        <c:crossAx val="2262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20019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CG Times"/>
                    <a:ea typeface="CG Times"/>
                    <a:cs typeface="CG Times"/>
                  </a:defRPr>
                </a:pPr>
                <a:r>
                  <a:rPr lang="es-PE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CG Times"/>
                <a:ea typeface="CG Times"/>
                <a:cs typeface="CG Times"/>
              </a:defRPr>
            </a:pPr>
            <a:endParaRPr lang="es-PE"/>
          </a:p>
        </c:txPr>
        <c:crossAx val="226198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CG Times"/>
              <a:ea typeface="CG Times"/>
              <a:cs typeface="CG Time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CG Times"/>
          <a:ea typeface="CG Times"/>
          <a:cs typeface="CG Times"/>
        </a:defRPr>
      </a:pPr>
      <a:endParaRPr lang="es-PE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xtLst>
            <c:ext xmlns:c16="http://schemas.microsoft.com/office/drawing/2014/chart" uri="{C3380CC4-5D6E-409C-BE32-E72D297353CC}">
              <c16:uniqueId val="{00000000-EF6F-44B1-8199-6F56A49C0B31}"/>
            </c:ext>
          </c:extLst>
        </c:ser>
        <c:ser>
          <c:idx val="1"/>
          <c:order val="1"/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xtLst>
            <c:ext xmlns:c16="http://schemas.microsoft.com/office/drawing/2014/chart" uri="{C3380CC4-5D6E-409C-BE32-E72D297353CC}">
              <c16:uniqueId val="{00000001-EF6F-44B1-8199-6F56A49C0B3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xtLst>
            <c:ext xmlns:c16="http://schemas.microsoft.com/office/drawing/2014/chart" uri="{C3380CC4-5D6E-409C-BE32-E72D297353CC}">
              <c16:uniqueId val="{00000002-EF6F-44B1-8199-6F56A49C0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154624"/>
        <c:axId val="230156160"/>
      </c:barChart>
      <c:catAx>
        <c:axId val="23015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PE"/>
          </a:p>
        </c:txPr>
        <c:crossAx val="23015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15616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CG Times"/>
                    <a:ea typeface="CG Times"/>
                    <a:cs typeface="CG Times"/>
                  </a:defRPr>
                </a:pPr>
                <a:r>
                  <a:rPr lang="es-PE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CG Times"/>
                <a:ea typeface="CG Times"/>
                <a:cs typeface="CG Times"/>
              </a:defRPr>
            </a:pPr>
            <a:endParaRPr lang="es-PE"/>
          </a:p>
        </c:txPr>
        <c:crossAx val="230154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CG Times"/>
              <a:ea typeface="CG Times"/>
              <a:cs typeface="CG Time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CG Times"/>
          <a:ea typeface="CG Times"/>
          <a:cs typeface="CG Times"/>
        </a:defRPr>
      </a:pPr>
      <a:endParaRPr lang="es-PE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xtLst>
            <c:ext xmlns:c16="http://schemas.microsoft.com/office/drawing/2014/chart" uri="{C3380CC4-5D6E-409C-BE32-E72D297353CC}">
              <c16:uniqueId val="{00000000-575A-43D4-8BDE-D0EC1C39D0D1}"/>
            </c:ext>
          </c:extLst>
        </c:ser>
        <c:ser>
          <c:idx val="1"/>
          <c:order val="1"/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xtLst>
            <c:ext xmlns:c16="http://schemas.microsoft.com/office/drawing/2014/chart" uri="{C3380CC4-5D6E-409C-BE32-E72D297353CC}">
              <c16:uniqueId val="{00000001-575A-43D4-8BDE-D0EC1C39D0D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xtLst>
            <c:ext xmlns:c16="http://schemas.microsoft.com/office/drawing/2014/chart" uri="{C3380CC4-5D6E-409C-BE32-E72D297353CC}">
              <c16:uniqueId val="{00000002-575A-43D4-8BDE-D0EC1C39D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245952"/>
        <c:axId val="219251840"/>
      </c:barChart>
      <c:catAx>
        <c:axId val="21924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PE"/>
          </a:p>
        </c:txPr>
        <c:crossAx val="2192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518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CG Times"/>
                    <a:ea typeface="CG Times"/>
                    <a:cs typeface="CG Times"/>
                  </a:defRPr>
                </a:pPr>
                <a:r>
                  <a:rPr lang="es-PE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CG Times"/>
                <a:ea typeface="CG Times"/>
                <a:cs typeface="CG Times"/>
              </a:defRPr>
            </a:pPr>
            <a:endParaRPr lang="es-PE"/>
          </a:p>
        </c:txPr>
        <c:crossAx val="219245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CG Times"/>
              <a:ea typeface="CG Times"/>
              <a:cs typeface="CG Time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CG Times"/>
          <a:ea typeface="CG Times"/>
          <a:cs typeface="CG Times"/>
        </a:defRPr>
      </a:pPr>
      <a:endParaRPr lang="es-PE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4115600517996077E-2"/>
          <c:y val="6.976181448374362E-2"/>
          <c:w val="0.97767091135344153"/>
          <c:h val="0.68869806801205935"/>
        </c:manualLayout>
      </c:layout>
      <c:bar3DChart>
        <c:barDir val="col"/>
        <c:grouping val="clustere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solidFill>
                <a:srgbClr val="FF99FF"/>
              </a:solidFill>
            </c:spPr>
            <c:extLst>
              <c:ext xmlns:c16="http://schemas.microsoft.com/office/drawing/2014/chart" uri="{C3380CC4-5D6E-409C-BE32-E72D297353CC}">
                <c16:uniqueId val="{00000014-20C6-4F51-9490-91431B50EC7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10-20C6-4F51-9490-91431B50EC70}"/>
              </c:ext>
            </c:extLst>
          </c:dPt>
          <c:dPt>
            <c:idx val="2"/>
            <c:invertIfNegative val="0"/>
            <c:bubble3D val="0"/>
            <c:spPr>
              <a:solidFill>
                <a:srgbClr val="FF99FF"/>
              </a:solidFill>
            </c:spPr>
            <c:extLst>
              <c:ext xmlns:c16="http://schemas.microsoft.com/office/drawing/2014/chart" uri="{C3380CC4-5D6E-409C-BE32-E72D297353CC}">
                <c16:uniqueId val="{00000015-20C6-4F51-9490-91431B50EC7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11-20C6-4F51-9490-91431B50EC70}"/>
              </c:ext>
            </c:extLst>
          </c:dPt>
          <c:dPt>
            <c:idx val="4"/>
            <c:invertIfNegative val="0"/>
            <c:bubble3D val="0"/>
            <c:spPr>
              <a:solidFill>
                <a:srgbClr val="FF99FF"/>
              </a:solidFill>
            </c:spPr>
            <c:extLst>
              <c:ext xmlns:c16="http://schemas.microsoft.com/office/drawing/2014/chart" uri="{C3380CC4-5D6E-409C-BE32-E72D297353CC}">
                <c16:uniqueId val="{00000016-20C6-4F51-9490-91431B50EC70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12-20C6-4F51-9490-91431B50EC70}"/>
              </c:ext>
            </c:extLst>
          </c:dPt>
          <c:dPt>
            <c:idx val="6"/>
            <c:invertIfNegative val="0"/>
            <c:bubble3D val="0"/>
            <c:spPr>
              <a:solidFill>
                <a:srgbClr val="FF99FF"/>
              </a:solidFill>
            </c:spPr>
            <c:extLst>
              <c:ext xmlns:c16="http://schemas.microsoft.com/office/drawing/2014/chart" uri="{C3380CC4-5D6E-409C-BE32-E72D297353CC}">
                <c16:uniqueId val="{00000017-20C6-4F51-9490-91431B50EC70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13-20C6-4F51-9490-91431B50EC70}"/>
              </c:ext>
            </c:extLst>
          </c:dPt>
          <c:dPt>
            <c:idx val="8"/>
            <c:invertIfNegative val="0"/>
            <c:bubble3D val="0"/>
            <c:spPr>
              <a:solidFill>
                <a:srgbClr val="FF99FF"/>
              </a:solidFill>
            </c:spPr>
            <c:extLst>
              <c:ext xmlns:c16="http://schemas.microsoft.com/office/drawing/2014/chart" uri="{C3380CC4-5D6E-409C-BE32-E72D297353CC}">
                <c16:uniqueId val="{0000001A-20C6-4F51-9490-91431B50EC7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5-20C6-4F51-9490-91431B50EC70}"/>
              </c:ext>
            </c:extLst>
          </c:dPt>
          <c:dLbls>
            <c:dLbl>
              <c:idx val="2"/>
              <c:layout>
                <c:manualLayout>
                  <c:x val="3.5983127030071696E-3"/>
                  <c:y val="-7.76519042448077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0C6-4F51-9490-91431B50EC70}"/>
                </c:ext>
              </c:extLst>
            </c:dLbl>
            <c:dLbl>
              <c:idx val="3"/>
              <c:layout>
                <c:manualLayout>
                  <c:x val="7.1966254060143392E-3"/>
                  <c:y val="-1.1647785636721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0C6-4F51-9490-91431B50EC70}"/>
                </c:ext>
              </c:extLst>
            </c:dLbl>
            <c:dLbl>
              <c:idx val="4"/>
              <c:layout>
                <c:manualLayout>
                  <c:x val="8.995781757517923E-3"/>
                  <c:y val="-3.88259521224038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0C6-4F51-9490-91431B50EC70}"/>
                </c:ext>
              </c:extLst>
            </c:dLbl>
            <c:dLbl>
              <c:idx val="5"/>
              <c:layout>
                <c:manualLayout>
                  <c:x val="5.3974690545107538E-3"/>
                  <c:y val="-1.16477856367211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0C6-4F51-9490-91431B50EC70}"/>
                </c:ext>
              </c:extLst>
            </c:dLbl>
            <c:dLbl>
              <c:idx val="6"/>
              <c:layout>
                <c:manualLayout>
                  <c:x val="5.3974690545107538E-3"/>
                  <c:y val="-1.214877756512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0C6-4F51-9490-91431B50EC70}"/>
                </c:ext>
              </c:extLst>
            </c:dLbl>
            <c:dLbl>
              <c:idx val="7"/>
              <c:layout>
                <c:manualLayout>
                  <c:x val="1.259409446052509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0C6-4F51-9490-91431B50EC70}"/>
                </c:ext>
              </c:extLst>
            </c:dLbl>
            <c:dLbl>
              <c:idx val="8"/>
              <c:layout>
                <c:manualLayout>
                  <c:x val="8.99578175751792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0C6-4F51-9490-91431B50EC70}"/>
                </c:ext>
              </c:extLst>
            </c:dLbl>
            <c:dLbl>
              <c:idx val="9"/>
              <c:layout>
                <c:manualLayout>
                  <c:x val="1.079493810902150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20C6-4F51-9490-91431B50EC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aseline="0"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'Nivel Edu-25+ 5.31 X'!$J$32:$K$41</c:f>
              <c:multiLvlStrCache>
                <c:ptCount val="10"/>
                <c:lvl>
                  <c:pt idx="0">
                    <c:v>Mujeres</c:v>
                  </c:pt>
                  <c:pt idx="1">
                    <c:v>Hombres</c:v>
                  </c:pt>
                  <c:pt idx="2">
                    <c:v>Mujeres</c:v>
                  </c:pt>
                  <c:pt idx="3">
                    <c:v>Hombres</c:v>
                  </c:pt>
                  <c:pt idx="4">
                    <c:v>Mujeres</c:v>
                  </c:pt>
                  <c:pt idx="5">
                    <c:v>Hombres</c:v>
                  </c:pt>
                  <c:pt idx="6">
                    <c:v>Mujeres</c:v>
                  </c:pt>
                  <c:pt idx="7">
                    <c:v>Hombres</c:v>
                  </c:pt>
                  <c:pt idx="8">
                    <c:v>Mujeres</c:v>
                  </c:pt>
                  <c:pt idx="9">
                    <c:v>Hombres</c:v>
                  </c:pt>
                </c:lvl>
                <c:lvl>
                  <c:pt idx="0">
                    <c:v>Sin nivel/Inicial</c:v>
                  </c:pt>
                  <c:pt idx="2">
                    <c:v>Primaria 1/</c:v>
                  </c:pt>
                  <c:pt idx="4">
                    <c:v>Secundaria</c:v>
                  </c:pt>
                  <c:pt idx="6">
                    <c:v>Sup. No Univ.</c:v>
                  </c:pt>
                  <c:pt idx="8">
                    <c:v>Sup. Univ. 2/</c:v>
                  </c:pt>
                </c:lvl>
              </c:multiLvlStrCache>
            </c:multiLvlStrRef>
          </c:cat>
          <c:val>
            <c:numRef>
              <c:f>'Nivel Edu-25+ 5.31 X'!$L$32:$L$38</c:f>
              <c:numCache>
                <c:formatCode>0.0</c:formatCode>
                <c:ptCount val="7"/>
                <c:pt idx="0">
                  <c:v>6.8887668270339235</c:v>
                </c:pt>
                <c:pt idx="1">
                  <c:v>1.7364064988777062</c:v>
                </c:pt>
                <c:pt idx="2">
                  <c:v>27.197904947167086</c:v>
                </c:pt>
                <c:pt idx="3">
                  <c:v>21.907903493990087</c:v>
                </c:pt>
                <c:pt idx="4">
                  <c:v>36.918414915253024</c:v>
                </c:pt>
                <c:pt idx="5">
                  <c:v>45.013949542971275</c:v>
                </c:pt>
                <c:pt idx="6">
                  <c:v>14.483067363294536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0C6-4F51-9490-91431B50E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gapDepth val="128"/>
        <c:shape val="box"/>
        <c:axId val="244242688"/>
        <c:axId val="244473856"/>
        <c:axId val="0"/>
      </c:bar3DChart>
      <c:catAx>
        <c:axId val="24424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es-PE"/>
          </a:p>
        </c:txPr>
        <c:crossAx val="244473856"/>
        <c:crosses val="autoZero"/>
        <c:auto val="1"/>
        <c:lblAlgn val="ctr"/>
        <c:lblOffset val="100"/>
        <c:noMultiLvlLbl val="0"/>
      </c:catAx>
      <c:valAx>
        <c:axId val="244473856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24424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</xdr:colOff>
      <xdr:row>124</xdr:row>
      <xdr:rowOff>133350</xdr:rowOff>
    </xdr:from>
    <xdr:to>
      <xdr:col>11</xdr:col>
      <xdr:colOff>114300</xdr:colOff>
      <xdr:row>125</xdr:row>
      <xdr:rowOff>50223</xdr:rowOff>
    </xdr:to>
    <xdr:sp macro="" textlink="">
      <xdr:nvSpPr>
        <xdr:cNvPr id="1158" name="Text Box 1">
          <a:extLst>
            <a:ext uri="{FF2B5EF4-FFF2-40B4-BE49-F238E27FC236}">
              <a16:creationId xmlns:a16="http://schemas.microsoft.com/office/drawing/2014/main" id="{00000000-0008-0000-0900-000086040000}"/>
            </a:ext>
          </a:extLst>
        </xdr:cNvPr>
        <xdr:cNvSpPr txBox="1">
          <a:spLocks noChangeArrowheads="1"/>
        </xdr:cNvSpPr>
      </xdr:nvSpPr>
      <xdr:spPr bwMode="auto">
        <a:xfrm>
          <a:off x="3152775" y="18183225"/>
          <a:ext cx="76200" cy="2311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58</xdr:row>
      <xdr:rowOff>0</xdr:rowOff>
    </xdr:from>
    <xdr:to>
      <xdr:col>10</xdr:col>
      <xdr:colOff>76200</xdr:colOff>
      <xdr:row>59</xdr:row>
      <xdr:rowOff>38099</xdr:rowOff>
    </xdr:to>
    <xdr:sp macro="" textlink="">
      <xdr:nvSpPr>
        <xdr:cNvPr id="1159" name="Text Box 1">
          <a:extLst>
            <a:ext uri="{FF2B5EF4-FFF2-40B4-BE49-F238E27FC236}">
              <a16:creationId xmlns:a16="http://schemas.microsoft.com/office/drawing/2014/main" id="{00000000-0008-0000-0900-000087040000}"/>
            </a:ext>
          </a:extLst>
        </xdr:cNvPr>
        <xdr:cNvSpPr txBox="1">
          <a:spLocks noChangeArrowheads="1"/>
        </xdr:cNvSpPr>
      </xdr:nvSpPr>
      <xdr:spPr bwMode="auto">
        <a:xfrm>
          <a:off x="5476875" y="8839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58</xdr:row>
      <xdr:rowOff>0</xdr:rowOff>
    </xdr:from>
    <xdr:to>
      <xdr:col>10</xdr:col>
      <xdr:colOff>76200</xdr:colOff>
      <xdr:row>59</xdr:row>
      <xdr:rowOff>38099</xdr:rowOff>
    </xdr:to>
    <xdr:sp macro="" textlink="">
      <xdr:nvSpPr>
        <xdr:cNvPr id="1160" name="Text Box 1">
          <a:extLst>
            <a:ext uri="{FF2B5EF4-FFF2-40B4-BE49-F238E27FC236}">
              <a16:creationId xmlns:a16="http://schemas.microsoft.com/office/drawing/2014/main" id="{00000000-0008-0000-0900-000088040000}"/>
            </a:ext>
          </a:extLst>
        </xdr:cNvPr>
        <xdr:cNvSpPr txBox="1">
          <a:spLocks noChangeArrowheads="1"/>
        </xdr:cNvSpPr>
      </xdr:nvSpPr>
      <xdr:spPr bwMode="auto">
        <a:xfrm>
          <a:off x="5991225" y="8839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58</xdr:row>
      <xdr:rowOff>0</xdr:rowOff>
    </xdr:from>
    <xdr:to>
      <xdr:col>10</xdr:col>
      <xdr:colOff>76200</xdr:colOff>
      <xdr:row>59</xdr:row>
      <xdr:rowOff>38099</xdr:rowOff>
    </xdr:to>
    <xdr:sp macro="" textlink="">
      <xdr:nvSpPr>
        <xdr:cNvPr id="1161" name="Text Box 1">
          <a:extLst>
            <a:ext uri="{FF2B5EF4-FFF2-40B4-BE49-F238E27FC236}">
              <a16:creationId xmlns:a16="http://schemas.microsoft.com/office/drawing/2014/main" id="{00000000-0008-0000-0900-000089040000}"/>
            </a:ext>
          </a:extLst>
        </xdr:cNvPr>
        <xdr:cNvSpPr txBox="1">
          <a:spLocks noChangeArrowheads="1"/>
        </xdr:cNvSpPr>
      </xdr:nvSpPr>
      <xdr:spPr bwMode="auto">
        <a:xfrm>
          <a:off x="5476875" y="8839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58</xdr:row>
      <xdr:rowOff>0</xdr:rowOff>
    </xdr:from>
    <xdr:to>
      <xdr:col>10</xdr:col>
      <xdr:colOff>76200</xdr:colOff>
      <xdr:row>59</xdr:row>
      <xdr:rowOff>38099</xdr:rowOff>
    </xdr:to>
    <xdr:sp macro="" textlink="">
      <xdr:nvSpPr>
        <xdr:cNvPr id="1162" name="Text Box 1">
          <a:extLst>
            <a:ext uri="{FF2B5EF4-FFF2-40B4-BE49-F238E27FC236}">
              <a16:creationId xmlns:a16="http://schemas.microsoft.com/office/drawing/2014/main" id="{00000000-0008-0000-0900-00008A040000}"/>
            </a:ext>
          </a:extLst>
        </xdr:cNvPr>
        <xdr:cNvSpPr txBox="1">
          <a:spLocks noChangeArrowheads="1"/>
        </xdr:cNvSpPr>
      </xdr:nvSpPr>
      <xdr:spPr bwMode="auto">
        <a:xfrm>
          <a:off x="5991225" y="8839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104775</xdr:colOff>
      <xdr:row>122</xdr:row>
      <xdr:rowOff>38100</xdr:rowOff>
    </xdr:from>
    <xdr:to>
      <xdr:col>12</xdr:col>
      <xdr:colOff>180975</xdr:colOff>
      <xdr:row>122</xdr:row>
      <xdr:rowOff>258905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>
          <a:spLocks noChangeArrowheads="1"/>
        </xdr:cNvSpPr>
      </xdr:nvSpPr>
      <xdr:spPr bwMode="auto">
        <a:xfrm>
          <a:off x="3505200" y="17773650"/>
          <a:ext cx="76200" cy="220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122</xdr:row>
      <xdr:rowOff>0</xdr:rowOff>
    </xdr:from>
    <xdr:to>
      <xdr:col>11</xdr:col>
      <xdr:colOff>76200</xdr:colOff>
      <xdr:row>122</xdr:row>
      <xdr:rowOff>220805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SpPr txBox="1">
          <a:spLocks noChangeArrowheads="1"/>
        </xdr:cNvSpPr>
      </xdr:nvSpPr>
      <xdr:spPr bwMode="auto">
        <a:xfrm>
          <a:off x="3676650" y="18983325"/>
          <a:ext cx="76200" cy="220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123</xdr:row>
      <xdr:rowOff>0</xdr:rowOff>
    </xdr:from>
    <xdr:to>
      <xdr:col>10</xdr:col>
      <xdr:colOff>76200</xdr:colOff>
      <xdr:row>123</xdr:row>
      <xdr:rowOff>182705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SpPr txBox="1">
          <a:spLocks noChangeArrowheads="1"/>
        </xdr:cNvSpPr>
      </xdr:nvSpPr>
      <xdr:spPr bwMode="auto">
        <a:xfrm>
          <a:off x="5648325" y="19573875"/>
          <a:ext cx="76200" cy="220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123</xdr:row>
      <xdr:rowOff>0</xdr:rowOff>
    </xdr:from>
    <xdr:to>
      <xdr:col>11</xdr:col>
      <xdr:colOff>76200</xdr:colOff>
      <xdr:row>123</xdr:row>
      <xdr:rowOff>182705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SpPr txBox="1">
          <a:spLocks noChangeArrowheads="1"/>
        </xdr:cNvSpPr>
      </xdr:nvSpPr>
      <xdr:spPr bwMode="auto">
        <a:xfrm>
          <a:off x="6153150" y="19573875"/>
          <a:ext cx="76200" cy="220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123</xdr:row>
      <xdr:rowOff>0</xdr:rowOff>
    </xdr:from>
    <xdr:to>
      <xdr:col>10</xdr:col>
      <xdr:colOff>76200</xdr:colOff>
      <xdr:row>123</xdr:row>
      <xdr:rowOff>220805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4B2CEEB-DB3B-48C1-829A-15C28CE8FE0D}"/>
            </a:ext>
          </a:extLst>
        </xdr:cNvPr>
        <xdr:cNvSpPr txBox="1">
          <a:spLocks noChangeArrowheads="1"/>
        </xdr:cNvSpPr>
      </xdr:nvSpPr>
      <xdr:spPr bwMode="auto">
        <a:xfrm>
          <a:off x="2952750" y="17735550"/>
          <a:ext cx="76200" cy="220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123</xdr:row>
      <xdr:rowOff>0</xdr:rowOff>
    </xdr:from>
    <xdr:to>
      <xdr:col>11</xdr:col>
      <xdr:colOff>76200</xdr:colOff>
      <xdr:row>123</xdr:row>
      <xdr:rowOff>220805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B9895425-F42A-4C1D-BA0F-728F76638210}"/>
            </a:ext>
          </a:extLst>
        </xdr:cNvPr>
        <xdr:cNvSpPr txBox="1">
          <a:spLocks noChangeArrowheads="1"/>
        </xdr:cNvSpPr>
      </xdr:nvSpPr>
      <xdr:spPr bwMode="auto">
        <a:xfrm>
          <a:off x="3400425" y="17735550"/>
          <a:ext cx="76200" cy="220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211930</xdr:colOff>
      <xdr:row>29</xdr:row>
      <xdr:rowOff>66675</xdr:rowOff>
    </xdr:from>
    <xdr:to>
      <xdr:col>26</xdr:col>
      <xdr:colOff>28575</xdr:colOff>
      <xdr:row>48</xdr:row>
      <xdr:rowOff>59532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145</xdr:row>
      <xdr:rowOff>0</xdr:rowOff>
    </xdr:from>
    <xdr:to>
      <xdr:col>10</xdr:col>
      <xdr:colOff>76200</xdr:colOff>
      <xdr:row>145</xdr:row>
      <xdr:rowOff>182705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D9BFAEF-0759-47E1-BDF5-DF9C14C3F560}"/>
            </a:ext>
          </a:extLst>
        </xdr:cNvPr>
        <xdr:cNvSpPr txBox="1">
          <a:spLocks noChangeArrowheads="1"/>
        </xdr:cNvSpPr>
      </xdr:nvSpPr>
      <xdr:spPr bwMode="auto">
        <a:xfrm>
          <a:off x="3048000" y="1770697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145</xdr:row>
      <xdr:rowOff>0</xdr:rowOff>
    </xdr:from>
    <xdr:to>
      <xdr:col>11</xdr:col>
      <xdr:colOff>76200</xdr:colOff>
      <xdr:row>145</xdr:row>
      <xdr:rowOff>182705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DF0B2DC-85B6-45CC-BAD1-599808358CDF}"/>
            </a:ext>
          </a:extLst>
        </xdr:cNvPr>
        <xdr:cNvSpPr txBox="1">
          <a:spLocks noChangeArrowheads="1"/>
        </xdr:cNvSpPr>
      </xdr:nvSpPr>
      <xdr:spPr bwMode="auto">
        <a:xfrm>
          <a:off x="3495675" y="1770697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145</xdr:row>
      <xdr:rowOff>0</xdr:rowOff>
    </xdr:from>
    <xdr:to>
      <xdr:col>10</xdr:col>
      <xdr:colOff>76200</xdr:colOff>
      <xdr:row>145</xdr:row>
      <xdr:rowOff>220805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3D29702-6257-4CBE-9F24-91848F2D89AF}"/>
            </a:ext>
          </a:extLst>
        </xdr:cNvPr>
        <xdr:cNvSpPr txBox="1">
          <a:spLocks noChangeArrowheads="1"/>
        </xdr:cNvSpPr>
      </xdr:nvSpPr>
      <xdr:spPr bwMode="auto">
        <a:xfrm>
          <a:off x="3048000" y="17706975"/>
          <a:ext cx="76200" cy="220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122</xdr:row>
      <xdr:rowOff>0</xdr:rowOff>
    </xdr:from>
    <xdr:to>
      <xdr:col>10</xdr:col>
      <xdr:colOff>76200</xdr:colOff>
      <xdr:row>122</xdr:row>
      <xdr:rowOff>182705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3100-000002000000}"/>
            </a:ext>
          </a:extLst>
        </xdr:cNvPr>
        <xdr:cNvSpPr txBox="1">
          <a:spLocks noChangeArrowheads="1"/>
        </xdr:cNvSpPr>
      </xdr:nvSpPr>
      <xdr:spPr bwMode="auto">
        <a:xfrm>
          <a:off x="5743575" y="1978342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122</xdr:row>
      <xdr:rowOff>0</xdr:rowOff>
    </xdr:from>
    <xdr:to>
      <xdr:col>11</xdr:col>
      <xdr:colOff>76200</xdr:colOff>
      <xdr:row>122</xdr:row>
      <xdr:rowOff>182705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3100-000003000000}"/>
            </a:ext>
          </a:extLst>
        </xdr:cNvPr>
        <xdr:cNvSpPr txBox="1">
          <a:spLocks noChangeArrowheads="1"/>
        </xdr:cNvSpPr>
      </xdr:nvSpPr>
      <xdr:spPr bwMode="auto">
        <a:xfrm>
          <a:off x="6248400" y="1978342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123</xdr:row>
      <xdr:rowOff>0</xdr:rowOff>
    </xdr:from>
    <xdr:to>
      <xdr:col>13</xdr:col>
      <xdr:colOff>76200</xdr:colOff>
      <xdr:row>123</xdr:row>
      <xdr:rowOff>185881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3200-000002000000}"/>
            </a:ext>
          </a:extLst>
        </xdr:cNvPr>
        <xdr:cNvSpPr txBox="1">
          <a:spLocks noChangeArrowheads="1"/>
        </xdr:cNvSpPr>
      </xdr:nvSpPr>
      <xdr:spPr bwMode="auto">
        <a:xfrm>
          <a:off x="4467225" y="1978342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123</xdr:row>
      <xdr:rowOff>0</xdr:rowOff>
    </xdr:from>
    <xdr:to>
      <xdr:col>13</xdr:col>
      <xdr:colOff>76200</xdr:colOff>
      <xdr:row>123</xdr:row>
      <xdr:rowOff>185881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3200-000003000000}"/>
            </a:ext>
          </a:extLst>
        </xdr:cNvPr>
        <xdr:cNvSpPr txBox="1">
          <a:spLocks noChangeArrowheads="1"/>
        </xdr:cNvSpPr>
      </xdr:nvSpPr>
      <xdr:spPr bwMode="auto">
        <a:xfrm>
          <a:off x="4991100" y="1978342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123</xdr:row>
      <xdr:rowOff>0</xdr:rowOff>
    </xdr:from>
    <xdr:to>
      <xdr:col>13</xdr:col>
      <xdr:colOff>76200</xdr:colOff>
      <xdr:row>123</xdr:row>
      <xdr:rowOff>182705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2134889-63BF-48BC-8969-541465C61E0D}"/>
            </a:ext>
          </a:extLst>
        </xdr:cNvPr>
        <xdr:cNvSpPr txBox="1">
          <a:spLocks noChangeArrowheads="1"/>
        </xdr:cNvSpPr>
      </xdr:nvSpPr>
      <xdr:spPr bwMode="auto">
        <a:xfrm>
          <a:off x="2543175" y="1841182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123</xdr:row>
      <xdr:rowOff>0</xdr:rowOff>
    </xdr:from>
    <xdr:to>
      <xdr:col>13</xdr:col>
      <xdr:colOff>76200</xdr:colOff>
      <xdr:row>123</xdr:row>
      <xdr:rowOff>182705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BE473F13-FBC8-4185-B329-7FE3A03525F1}"/>
            </a:ext>
          </a:extLst>
        </xdr:cNvPr>
        <xdr:cNvSpPr txBox="1">
          <a:spLocks noChangeArrowheads="1"/>
        </xdr:cNvSpPr>
      </xdr:nvSpPr>
      <xdr:spPr bwMode="auto">
        <a:xfrm>
          <a:off x="3048000" y="1841182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121</xdr:row>
      <xdr:rowOff>0</xdr:rowOff>
    </xdr:from>
    <xdr:to>
      <xdr:col>13</xdr:col>
      <xdr:colOff>76200</xdr:colOff>
      <xdr:row>121</xdr:row>
      <xdr:rowOff>185880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3300-000002000000}"/>
            </a:ext>
          </a:extLst>
        </xdr:cNvPr>
        <xdr:cNvSpPr txBox="1">
          <a:spLocks noChangeArrowheads="1"/>
        </xdr:cNvSpPr>
      </xdr:nvSpPr>
      <xdr:spPr bwMode="auto">
        <a:xfrm>
          <a:off x="3343275" y="17773650"/>
          <a:ext cx="76200" cy="184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121</xdr:row>
      <xdr:rowOff>0</xdr:rowOff>
    </xdr:from>
    <xdr:to>
      <xdr:col>13</xdr:col>
      <xdr:colOff>76200</xdr:colOff>
      <xdr:row>121</xdr:row>
      <xdr:rowOff>185880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3300-000003000000}"/>
            </a:ext>
          </a:extLst>
        </xdr:cNvPr>
        <xdr:cNvSpPr txBox="1">
          <a:spLocks noChangeArrowheads="1"/>
        </xdr:cNvSpPr>
      </xdr:nvSpPr>
      <xdr:spPr bwMode="auto">
        <a:xfrm>
          <a:off x="3829050" y="17773650"/>
          <a:ext cx="76200" cy="184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121</xdr:row>
      <xdr:rowOff>0</xdr:rowOff>
    </xdr:from>
    <xdr:to>
      <xdr:col>13</xdr:col>
      <xdr:colOff>76200</xdr:colOff>
      <xdr:row>121</xdr:row>
      <xdr:rowOff>185881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92EF2813-E5E4-44B9-A652-7D3994CC80FD}"/>
            </a:ext>
          </a:extLst>
        </xdr:cNvPr>
        <xdr:cNvSpPr txBox="1">
          <a:spLocks noChangeArrowheads="1"/>
        </xdr:cNvSpPr>
      </xdr:nvSpPr>
      <xdr:spPr bwMode="auto">
        <a:xfrm>
          <a:off x="1543050" y="18087975"/>
          <a:ext cx="76200" cy="185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121</xdr:row>
      <xdr:rowOff>0</xdr:rowOff>
    </xdr:from>
    <xdr:to>
      <xdr:col>13</xdr:col>
      <xdr:colOff>76200</xdr:colOff>
      <xdr:row>121</xdr:row>
      <xdr:rowOff>185881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A120A36C-2C47-430F-A68C-CC8A82031C8C}"/>
            </a:ext>
          </a:extLst>
        </xdr:cNvPr>
        <xdr:cNvSpPr txBox="1">
          <a:spLocks noChangeArrowheads="1"/>
        </xdr:cNvSpPr>
      </xdr:nvSpPr>
      <xdr:spPr bwMode="auto">
        <a:xfrm>
          <a:off x="1543050" y="18087975"/>
          <a:ext cx="76200" cy="185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121</xdr:row>
      <xdr:rowOff>0</xdr:rowOff>
    </xdr:from>
    <xdr:to>
      <xdr:col>13</xdr:col>
      <xdr:colOff>76200</xdr:colOff>
      <xdr:row>121</xdr:row>
      <xdr:rowOff>182705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D6CBF447-CC98-428D-8160-8011CA10703C}"/>
            </a:ext>
          </a:extLst>
        </xdr:cNvPr>
        <xdr:cNvSpPr txBox="1">
          <a:spLocks noChangeArrowheads="1"/>
        </xdr:cNvSpPr>
      </xdr:nvSpPr>
      <xdr:spPr bwMode="auto">
        <a:xfrm>
          <a:off x="1543050" y="1808797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121</xdr:row>
      <xdr:rowOff>0</xdr:rowOff>
    </xdr:from>
    <xdr:to>
      <xdr:col>13</xdr:col>
      <xdr:colOff>76200</xdr:colOff>
      <xdr:row>121</xdr:row>
      <xdr:rowOff>182705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48FA66D-146B-4020-B7B7-CA0F5E5DA47A}"/>
            </a:ext>
          </a:extLst>
        </xdr:cNvPr>
        <xdr:cNvSpPr txBox="1">
          <a:spLocks noChangeArrowheads="1"/>
        </xdr:cNvSpPr>
      </xdr:nvSpPr>
      <xdr:spPr bwMode="auto">
        <a:xfrm>
          <a:off x="1543050" y="18087975"/>
          <a:ext cx="76200" cy="182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113</xdr:row>
      <xdr:rowOff>114300</xdr:rowOff>
    </xdr:from>
    <xdr:to>
      <xdr:col>13</xdr:col>
      <xdr:colOff>76200</xdr:colOff>
      <xdr:row>114</xdr:row>
      <xdr:rowOff>31173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C5617B7-8CA7-4F2D-BE2F-DCB080E602B5}"/>
            </a:ext>
          </a:extLst>
        </xdr:cNvPr>
        <xdr:cNvSpPr txBox="1">
          <a:spLocks noChangeArrowheads="1"/>
        </xdr:cNvSpPr>
      </xdr:nvSpPr>
      <xdr:spPr bwMode="auto">
        <a:xfrm>
          <a:off x="2705100" y="18164175"/>
          <a:ext cx="76200" cy="2311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38100</xdr:colOff>
      <xdr:row>113</xdr:row>
      <xdr:rowOff>133350</xdr:rowOff>
    </xdr:from>
    <xdr:to>
      <xdr:col>13</xdr:col>
      <xdr:colOff>76200</xdr:colOff>
      <xdr:row>114</xdr:row>
      <xdr:rowOff>50223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9E659766-8FB8-47F0-9F91-18F55D34FE56}"/>
            </a:ext>
          </a:extLst>
        </xdr:cNvPr>
        <xdr:cNvSpPr txBox="1">
          <a:spLocks noChangeArrowheads="1"/>
        </xdr:cNvSpPr>
      </xdr:nvSpPr>
      <xdr:spPr bwMode="auto">
        <a:xfrm>
          <a:off x="3152775" y="18183225"/>
          <a:ext cx="76200" cy="2311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2089" name="Gráfico 1">
          <a:extLst>
            <a:ext uri="{FF2B5EF4-FFF2-40B4-BE49-F238E27FC236}">
              <a16:creationId xmlns:a16="http://schemas.microsoft.com/office/drawing/2014/main" id="{00000000-0008-0000-0C00-000029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34</xdr:row>
      <xdr:rowOff>0</xdr:rowOff>
    </xdr:from>
    <xdr:to>
      <xdr:col>14</xdr:col>
      <xdr:colOff>76200</xdr:colOff>
      <xdr:row>35</xdr:row>
      <xdr:rowOff>85725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6467475" y="59436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47625</xdr:colOff>
      <xdr:row>123</xdr:row>
      <xdr:rowOff>19050</xdr:rowOff>
    </xdr:from>
    <xdr:to>
      <xdr:col>14</xdr:col>
      <xdr:colOff>123825</xdr:colOff>
      <xdr:row>123</xdr:row>
      <xdr:rowOff>242237</xdr:rowOff>
    </xdr:to>
    <xdr:sp macro="" textlink="">
      <xdr:nvSpPr>
        <xdr:cNvPr id="4185" name="Text Box 1">
          <a:extLst>
            <a:ext uri="{FF2B5EF4-FFF2-40B4-BE49-F238E27FC236}">
              <a16:creationId xmlns:a16="http://schemas.microsoft.com/office/drawing/2014/main" id="{00000000-0008-0000-1000-000059100000}"/>
            </a:ext>
          </a:extLst>
        </xdr:cNvPr>
        <xdr:cNvSpPr txBox="1">
          <a:spLocks noChangeArrowheads="1"/>
        </xdr:cNvSpPr>
      </xdr:nvSpPr>
      <xdr:spPr bwMode="auto">
        <a:xfrm>
          <a:off x="4114800" y="17459325"/>
          <a:ext cx="76200" cy="2231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123</xdr:row>
      <xdr:rowOff>0</xdr:rowOff>
    </xdr:from>
    <xdr:to>
      <xdr:col>11</xdr:col>
      <xdr:colOff>76200</xdr:colOff>
      <xdr:row>123</xdr:row>
      <xdr:rowOff>223187</xdr:rowOff>
    </xdr:to>
    <xdr:sp macro="" textlink="">
      <xdr:nvSpPr>
        <xdr:cNvPr id="4186" name="Text Box 1">
          <a:extLst>
            <a:ext uri="{FF2B5EF4-FFF2-40B4-BE49-F238E27FC236}">
              <a16:creationId xmlns:a16="http://schemas.microsoft.com/office/drawing/2014/main" id="{00000000-0008-0000-1000-00005A100000}"/>
            </a:ext>
          </a:extLst>
        </xdr:cNvPr>
        <xdr:cNvSpPr txBox="1">
          <a:spLocks noChangeArrowheads="1"/>
        </xdr:cNvSpPr>
      </xdr:nvSpPr>
      <xdr:spPr bwMode="auto">
        <a:xfrm>
          <a:off x="5791200" y="17564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58</xdr:row>
      <xdr:rowOff>0</xdr:rowOff>
    </xdr:from>
    <xdr:to>
      <xdr:col>10</xdr:col>
      <xdr:colOff>76200</xdr:colOff>
      <xdr:row>58</xdr:row>
      <xdr:rowOff>133350</xdr:rowOff>
    </xdr:to>
    <xdr:sp macro="" textlink="">
      <xdr:nvSpPr>
        <xdr:cNvPr id="4187" name="Text Box 1">
          <a:extLst>
            <a:ext uri="{FF2B5EF4-FFF2-40B4-BE49-F238E27FC236}">
              <a16:creationId xmlns:a16="http://schemas.microsoft.com/office/drawing/2014/main" id="{00000000-0008-0000-1000-00005B100000}"/>
            </a:ext>
          </a:extLst>
        </xdr:cNvPr>
        <xdr:cNvSpPr txBox="1">
          <a:spLocks noChangeArrowheads="1"/>
        </xdr:cNvSpPr>
      </xdr:nvSpPr>
      <xdr:spPr bwMode="auto">
        <a:xfrm>
          <a:off x="5295900" y="8953500"/>
          <a:ext cx="762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58</xdr:row>
      <xdr:rowOff>0</xdr:rowOff>
    </xdr:from>
    <xdr:to>
      <xdr:col>10</xdr:col>
      <xdr:colOff>76200</xdr:colOff>
      <xdr:row>58</xdr:row>
      <xdr:rowOff>133350</xdr:rowOff>
    </xdr:to>
    <xdr:sp macro="" textlink="">
      <xdr:nvSpPr>
        <xdr:cNvPr id="4188" name="Text Box 1">
          <a:extLst>
            <a:ext uri="{FF2B5EF4-FFF2-40B4-BE49-F238E27FC236}">
              <a16:creationId xmlns:a16="http://schemas.microsoft.com/office/drawing/2014/main" id="{00000000-0008-0000-1000-00005C100000}"/>
            </a:ext>
          </a:extLst>
        </xdr:cNvPr>
        <xdr:cNvSpPr txBox="1">
          <a:spLocks noChangeArrowheads="1"/>
        </xdr:cNvSpPr>
      </xdr:nvSpPr>
      <xdr:spPr bwMode="auto">
        <a:xfrm>
          <a:off x="5791200" y="8953500"/>
          <a:ext cx="762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38100</xdr:colOff>
      <xdr:row>123</xdr:row>
      <xdr:rowOff>114300</xdr:rowOff>
    </xdr:from>
    <xdr:to>
      <xdr:col>28</xdr:col>
      <xdr:colOff>114300</xdr:colOff>
      <xdr:row>124</xdr:row>
      <xdr:rowOff>40698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5F436C18-AB71-46E8-9568-73C38521DD4B}"/>
            </a:ext>
          </a:extLst>
        </xdr:cNvPr>
        <xdr:cNvSpPr txBox="1">
          <a:spLocks noChangeArrowheads="1"/>
        </xdr:cNvSpPr>
      </xdr:nvSpPr>
      <xdr:spPr bwMode="auto">
        <a:xfrm>
          <a:off x="1647825" y="17373600"/>
          <a:ext cx="76200" cy="2311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29</xdr:col>
      <xdr:colOff>38100</xdr:colOff>
      <xdr:row>123</xdr:row>
      <xdr:rowOff>133350</xdr:rowOff>
    </xdr:from>
    <xdr:to>
      <xdr:col>29</xdr:col>
      <xdr:colOff>114300</xdr:colOff>
      <xdr:row>124</xdr:row>
      <xdr:rowOff>59748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ABBFFB4B-2289-47B3-997D-64CCB68F43B5}"/>
            </a:ext>
          </a:extLst>
        </xdr:cNvPr>
        <xdr:cNvSpPr txBox="1">
          <a:spLocks noChangeArrowheads="1"/>
        </xdr:cNvSpPr>
      </xdr:nvSpPr>
      <xdr:spPr bwMode="auto">
        <a:xfrm>
          <a:off x="1685925" y="17392650"/>
          <a:ext cx="76200" cy="2311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120</xdr:row>
      <xdr:rowOff>0</xdr:rowOff>
    </xdr:from>
    <xdr:to>
      <xdr:col>14</xdr:col>
      <xdr:colOff>76200</xdr:colOff>
      <xdr:row>120</xdr:row>
      <xdr:rowOff>223187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5191125" y="19221450"/>
          <a:ext cx="76200" cy="220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120</xdr:row>
      <xdr:rowOff>0</xdr:rowOff>
    </xdr:from>
    <xdr:to>
      <xdr:col>14</xdr:col>
      <xdr:colOff>76200</xdr:colOff>
      <xdr:row>120</xdr:row>
      <xdr:rowOff>223187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5676900" y="19221450"/>
          <a:ext cx="76200" cy="220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32</xdr:col>
      <xdr:colOff>0</xdr:colOff>
      <xdr:row>120</xdr:row>
      <xdr:rowOff>0</xdr:rowOff>
    </xdr:from>
    <xdr:to>
      <xdr:col>32</xdr:col>
      <xdr:colOff>76200</xdr:colOff>
      <xdr:row>120</xdr:row>
      <xdr:rowOff>223187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52B4BD90-4E57-41FC-8446-C3F220FDDC2B}"/>
            </a:ext>
          </a:extLst>
        </xdr:cNvPr>
        <xdr:cNvSpPr txBox="1">
          <a:spLocks noChangeArrowheads="1"/>
        </xdr:cNvSpPr>
      </xdr:nvSpPr>
      <xdr:spPr bwMode="auto">
        <a:xfrm>
          <a:off x="2724150" y="17440275"/>
          <a:ext cx="76200" cy="2231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0</xdr:colOff>
      <xdr:row>120</xdr:row>
      <xdr:rowOff>0</xdr:rowOff>
    </xdr:from>
    <xdr:to>
      <xdr:col>33</xdr:col>
      <xdr:colOff>76200</xdr:colOff>
      <xdr:row>120</xdr:row>
      <xdr:rowOff>223187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19CA1DB2-8D3F-4F40-9F3D-82F57DBCB9FF}"/>
            </a:ext>
          </a:extLst>
        </xdr:cNvPr>
        <xdr:cNvSpPr txBox="1">
          <a:spLocks noChangeArrowheads="1"/>
        </xdr:cNvSpPr>
      </xdr:nvSpPr>
      <xdr:spPr bwMode="auto">
        <a:xfrm>
          <a:off x="3171825" y="17440275"/>
          <a:ext cx="76200" cy="2231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21</xdr:row>
      <xdr:rowOff>0</xdr:rowOff>
    </xdr:from>
    <xdr:to>
      <xdr:col>13</xdr:col>
      <xdr:colOff>76200</xdr:colOff>
      <xdr:row>22</xdr:row>
      <xdr:rowOff>89837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>
          <a:spLocks noChangeArrowheads="1"/>
        </xdr:cNvSpPr>
      </xdr:nvSpPr>
      <xdr:spPr bwMode="auto">
        <a:xfrm>
          <a:off x="3190875" y="18049875"/>
          <a:ext cx="76200" cy="2231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21</xdr:row>
      <xdr:rowOff>0</xdr:rowOff>
    </xdr:from>
    <xdr:to>
      <xdr:col>13</xdr:col>
      <xdr:colOff>76200</xdr:colOff>
      <xdr:row>22</xdr:row>
      <xdr:rowOff>89837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SpPr txBox="1">
          <a:spLocks noChangeArrowheads="1"/>
        </xdr:cNvSpPr>
      </xdr:nvSpPr>
      <xdr:spPr bwMode="auto">
        <a:xfrm>
          <a:off x="3676650" y="18049875"/>
          <a:ext cx="76200" cy="2231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5152" name="Gráfico 1">
          <a:extLst>
            <a:ext uri="{FF2B5EF4-FFF2-40B4-BE49-F238E27FC236}">
              <a16:creationId xmlns:a16="http://schemas.microsoft.com/office/drawing/2014/main" id="{00000000-0008-0000-1300-00002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76200</xdr:colOff>
      <xdr:row>18</xdr:row>
      <xdr:rowOff>156512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 txBox="1">
          <a:spLocks noChangeArrowheads="1"/>
        </xdr:cNvSpPr>
      </xdr:nvSpPr>
      <xdr:spPr bwMode="auto">
        <a:xfrm>
          <a:off x="3467100" y="4810125"/>
          <a:ext cx="76200" cy="232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16</xdr:row>
      <xdr:rowOff>0</xdr:rowOff>
    </xdr:from>
    <xdr:to>
      <xdr:col>11</xdr:col>
      <xdr:colOff>76200</xdr:colOff>
      <xdr:row>18</xdr:row>
      <xdr:rowOff>156512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SpPr txBox="1">
          <a:spLocks noChangeArrowheads="1"/>
        </xdr:cNvSpPr>
      </xdr:nvSpPr>
      <xdr:spPr bwMode="auto">
        <a:xfrm>
          <a:off x="3933825" y="4810125"/>
          <a:ext cx="76200" cy="232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0</xdr:row>
      <xdr:rowOff>0</xdr:rowOff>
    </xdr:from>
    <xdr:to>
      <xdr:col>14</xdr:col>
      <xdr:colOff>0</xdr:colOff>
      <xdr:row>0</xdr:row>
      <xdr:rowOff>0</xdr:rowOff>
    </xdr:to>
    <xdr:graphicFrame macro="">
      <xdr:nvGraphicFramePr>
        <xdr:cNvPr id="6167" name="Gráfico 1">
          <a:extLst>
            <a:ext uri="{FF2B5EF4-FFF2-40B4-BE49-F238E27FC236}">
              <a16:creationId xmlns:a16="http://schemas.microsoft.com/office/drawing/2014/main" id="{00000000-0008-0000-1900-000017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atrices\Llegados\Hidrandina\BALANCE-SERVICIOS-ELECTRICOS-1999-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didos%20abruptos\caval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edidos%20abruptos\cav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Graf%20cebolla%20(Rep%20May%2005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TEMP\notes0ED6CD\Graf%20cebolla%20(Rep%20May%2005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rres\datos\MINERIA\Mineria%201990-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 AJUST"/>
      <sheetName val="ANTERIOR AJUSTADO"/>
      <sheetName val="ASP. RELEV"/>
      <sheetName val="TEMBLADERA"/>
      <sheetName val="CHILETE"/>
      <sheetName val="SAN PABLO"/>
      <sheetName val="SAN MIGUEL"/>
      <sheetName val="CONTUMAZA"/>
      <sheetName val="CASCAS"/>
      <sheetName val="CAJAMARCA"/>
      <sheetName val="CAJABAMBA"/>
      <sheetName val="SAN MARCOS"/>
      <sheetName val="CELENDIN"/>
      <sheetName val="CONSOLIDADO"/>
      <sheetName val="SISTEMA ELECTRICO Nº 2"/>
      <sheetName val="SISTEMA ELECTRICO Nº11"/>
      <sheetName val="SISTEMA ELECTRICO Nº12"/>
      <sheetName val="CONSOLIDA SISTEMAS ELECTRICOS"/>
      <sheetName val="GPER"/>
      <sheetName val="D10 - Sist. Cajamarca Sect. 2"/>
      <sheetName val="U1"/>
      <sheetName val="PREVIOS"/>
      <sheetName val="informacomercial"/>
      <sheetName val="indicesgestión"/>
      <sheetName val="NOTAS"/>
      <sheetName val="PREVIOS REALES"/>
      <sheetName val="LEEME"/>
      <sheetName val="BALANCE_AJUST"/>
      <sheetName val="ANTERIOR_AJUSTADO"/>
      <sheetName val="ASP__RELEV"/>
      <sheetName val="SAN_PABLO"/>
      <sheetName val="SAN_MIGUEL"/>
      <sheetName val="SAN_MARCOS"/>
      <sheetName val="SISTEMA_ELECTRICO_Nº_2"/>
      <sheetName val="SISTEMA_ELECTRICO_Nº11"/>
      <sheetName val="SISTEMA_ELECTRICO_Nº12"/>
      <sheetName val="CONSOLIDA_SISTEMAS_ELECTRICOS"/>
      <sheetName val="D10_-_Sist__Cajamarca_Sect__2"/>
      <sheetName val="PREVIOS_REAL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  <sheetName val="pag_35"/>
      <sheetName val="c1"/>
      <sheetName val="c3"/>
      <sheetName val="c5"/>
      <sheetName val="c6"/>
      <sheetName val="AhoF"/>
      <sheetName val="Bon"/>
      <sheetName val="BVL"/>
      <sheetName val="Anex-SFN"/>
      <sheetName val="Fechas"/>
      <sheetName val="Menu"/>
      <sheetName val="Inputs"/>
      <sheetName val="Titles"/>
      <sheetName val="PAG19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tos Graf 88_ok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bre"/>
      <sheetName val="zinc"/>
      <sheetName val="plomo"/>
      <sheetName val="oro"/>
      <sheetName val="plata"/>
      <sheetName val="hierro"/>
      <sheetName val="pag_37"/>
      <sheetName val="DatosBase"/>
    </sheetNames>
    <sheetDataSet>
      <sheetData sheetId="0"/>
      <sheetData sheetId="1">
        <row r="7">
          <cell r="J7">
            <v>634</v>
          </cell>
        </row>
      </sheetData>
      <sheetData sheetId="2">
        <row r="7">
          <cell r="J7">
            <v>634</v>
          </cell>
        </row>
        <row r="8">
          <cell r="J8">
            <v>2857</v>
          </cell>
        </row>
        <row r="9">
          <cell r="J9">
            <v>3577</v>
          </cell>
        </row>
        <row r="10">
          <cell r="J10">
            <v>3688</v>
          </cell>
        </row>
        <row r="11">
          <cell r="J11" t="str">
            <v xml:space="preserve">- </v>
          </cell>
        </row>
        <row r="12">
          <cell r="J12">
            <v>7674</v>
          </cell>
        </row>
        <row r="13">
          <cell r="J13">
            <v>21785</v>
          </cell>
        </row>
        <row r="14">
          <cell r="J14" t="str">
            <v xml:space="preserve">- </v>
          </cell>
        </row>
        <row r="15">
          <cell r="J15">
            <v>29994</v>
          </cell>
        </row>
        <row r="16">
          <cell r="J16">
            <v>7502</v>
          </cell>
        </row>
        <row r="17">
          <cell r="J17">
            <v>27715</v>
          </cell>
        </row>
      </sheetData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V47"/>
  <sheetViews>
    <sheetView showGridLines="0" zoomScaleNormal="100" zoomScaleSheetLayoutView="100" workbookViewId="0">
      <selection activeCell="B3" sqref="B3:U3"/>
    </sheetView>
  </sheetViews>
  <sheetFormatPr baseColWidth="10" defaultColWidth="21.85546875" defaultRowHeight="12.75"/>
  <cols>
    <col min="1" max="1" width="4.28515625" style="59" customWidth="1"/>
    <col min="2" max="2" width="14.28515625" style="59" customWidth="1"/>
    <col min="3" max="3" width="5.5703125" style="59" customWidth="1"/>
    <col min="4" max="5" width="7.42578125" style="59" hidden="1" customWidth="1"/>
    <col min="6" max="10" width="7.7109375" style="59" hidden="1" customWidth="1"/>
    <col min="11" max="21" width="7.7109375" style="59" customWidth="1"/>
    <col min="22" max="237" width="11.42578125" style="59" customWidth="1"/>
    <col min="238" max="16384" width="21.85546875" style="59"/>
  </cols>
  <sheetData>
    <row r="1" spans="1:21" s="2" customFormat="1" ht="22.5">
      <c r="B1" s="400" t="s">
        <v>205</v>
      </c>
      <c r="K1"/>
    </row>
    <row r="2" spans="1:21" s="2" customFormat="1" ht="10.5" customHeight="1">
      <c r="K2"/>
    </row>
    <row r="3" spans="1:21" ht="58.5" customHeight="1">
      <c r="A3" s="397"/>
      <c r="B3" s="882" t="s">
        <v>304</v>
      </c>
      <c r="C3" s="882"/>
      <c r="D3" s="882"/>
      <c r="E3" s="882"/>
      <c r="F3" s="882"/>
      <c r="G3" s="882"/>
      <c r="H3" s="882"/>
      <c r="I3" s="882"/>
      <c r="J3" s="882"/>
      <c r="K3" s="882"/>
      <c r="L3" s="882"/>
      <c r="M3" s="882"/>
      <c r="N3" s="882"/>
      <c r="O3" s="882"/>
      <c r="P3" s="882"/>
      <c r="Q3" s="882"/>
      <c r="R3" s="882"/>
      <c r="S3" s="882"/>
      <c r="T3" s="882"/>
      <c r="U3" s="882"/>
    </row>
    <row r="4" spans="1:21" ht="20.25" customHeight="1">
      <c r="A4" s="263"/>
      <c r="B4" s="883" t="s">
        <v>27</v>
      </c>
      <c r="C4" s="883"/>
      <c r="D4" s="883"/>
      <c r="E4" s="883"/>
      <c r="F4" s="883"/>
      <c r="G4" s="883"/>
      <c r="H4" s="883"/>
      <c r="I4" s="883"/>
      <c r="J4" s="883"/>
      <c r="K4" s="883"/>
      <c r="L4" s="883"/>
      <c r="M4" s="883"/>
      <c r="N4" s="883"/>
      <c r="O4" s="883"/>
      <c r="P4" s="883"/>
      <c r="Q4" s="883"/>
      <c r="R4" s="883"/>
      <c r="S4" s="883"/>
      <c r="T4" s="883"/>
      <c r="U4" s="883"/>
    </row>
    <row r="5" spans="1:21" ht="3.75" customHeight="1" thickBot="1">
      <c r="A5" s="6"/>
      <c r="D5" s="258"/>
      <c r="E5" s="258"/>
      <c r="F5" s="258"/>
      <c r="G5" s="258"/>
      <c r="H5" s="258"/>
      <c r="I5" s="258"/>
      <c r="J5" s="258"/>
      <c r="K5" s="258"/>
      <c r="L5" s="258"/>
      <c r="M5" s="684"/>
      <c r="N5" s="684"/>
      <c r="O5" s="684"/>
      <c r="P5" s="684"/>
    </row>
    <row r="6" spans="1:21" s="60" customFormat="1" ht="31.5" customHeight="1" thickBot="1">
      <c r="A6" s="43"/>
      <c r="B6" s="881" t="s">
        <v>256</v>
      </c>
      <c r="C6" s="881"/>
      <c r="D6" s="685">
        <v>2005</v>
      </c>
      <c r="E6" s="685">
        <v>2006</v>
      </c>
      <c r="F6" s="685">
        <v>2007</v>
      </c>
      <c r="G6" s="685">
        <v>2008</v>
      </c>
      <c r="H6" s="685">
        <v>2009</v>
      </c>
      <c r="I6" s="685">
        <v>2010</v>
      </c>
      <c r="J6" s="685">
        <v>2011</v>
      </c>
      <c r="K6" s="685">
        <v>2013</v>
      </c>
      <c r="L6" s="685">
        <v>2014</v>
      </c>
      <c r="M6" s="685">
        <v>2015</v>
      </c>
      <c r="N6" s="685">
        <v>2016</v>
      </c>
      <c r="O6" s="685">
        <v>2017</v>
      </c>
      <c r="P6" s="685">
        <v>2018</v>
      </c>
      <c r="Q6" s="685">
        <v>2019</v>
      </c>
      <c r="R6" s="685">
        <v>2020</v>
      </c>
      <c r="S6" s="685">
        <v>2021</v>
      </c>
      <c r="T6" s="685">
        <v>2022</v>
      </c>
      <c r="U6" s="685">
        <v>2023</v>
      </c>
    </row>
    <row r="7" spans="1:21" s="60" customFormat="1" ht="4.5" customHeight="1">
      <c r="A7" s="43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</row>
    <row r="8" spans="1:21" s="60" customFormat="1" ht="12" customHeight="1">
      <c r="A8" s="61"/>
      <c r="B8" s="19" t="s">
        <v>217</v>
      </c>
      <c r="C8" s="19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</row>
    <row r="9" spans="1:21" ht="12" customHeight="1">
      <c r="B9" s="101" t="s">
        <v>207</v>
      </c>
      <c r="C9" s="101"/>
      <c r="D9" s="210">
        <v>58.255291889353323</v>
      </c>
      <c r="E9" s="210">
        <v>63.091395523068904</v>
      </c>
      <c r="F9" s="210">
        <v>66.692199865926199</v>
      </c>
      <c r="G9" s="210">
        <v>68.821493124477115</v>
      </c>
      <c r="H9" s="210">
        <v>67.306450134072918</v>
      </c>
      <c r="I9" s="210">
        <v>69.193486686320156</v>
      </c>
      <c r="J9" s="210">
        <v>69.832786309293695</v>
      </c>
      <c r="K9" s="264">
        <v>76.455194236985861</v>
      </c>
      <c r="L9" s="264">
        <v>80.121693902151335</v>
      </c>
      <c r="M9" s="264">
        <v>81.083186499645592</v>
      </c>
      <c r="N9" s="264">
        <v>81.031003177900288</v>
      </c>
      <c r="O9" s="264">
        <v>82.941808013141213</v>
      </c>
      <c r="P9" s="264">
        <v>83.8</v>
      </c>
      <c r="Q9" s="264">
        <v>84.898938068906844</v>
      </c>
      <c r="R9" s="264">
        <v>72.996145962240433</v>
      </c>
      <c r="S9" s="264">
        <v>77.68348649817105</v>
      </c>
      <c r="T9" s="264">
        <v>78.601414497798899</v>
      </c>
      <c r="U9" s="264">
        <v>83.087394547082553</v>
      </c>
    </row>
    <row r="10" spans="1:21" s="62" customFormat="1" ht="12" customHeight="1">
      <c r="A10" s="43"/>
      <c r="B10" s="101" t="s">
        <v>208</v>
      </c>
      <c r="C10" s="101"/>
      <c r="D10" s="210">
        <v>62.063497870622399</v>
      </c>
      <c r="E10" s="210">
        <v>61.18240004474336</v>
      </c>
      <c r="F10" s="210">
        <v>67.12446732305655</v>
      </c>
      <c r="G10" s="210">
        <v>66.519257767862911</v>
      </c>
      <c r="H10" s="210">
        <v>68.5204498429637</v>
      </c>
      <c r="I10" s="210">
        <v>69.70016455493446</v>
      </c>
      <c r="J10" s="210">
        <v>72.197668746729221</v>
      </c>
      <c r="K10" s="264">
        <v>76.875231614834178</v>
      </c>
      <c r="L10" s="264">
        <v>76.722928818359719</v>
      </c>
      <c r="M10" s="264">
        <v>79.238375141484852</v>
      </c>
      <c r="N10" s="264">
        <v>80.423464919562775</v>
      </c>
      <c r="O10" s="264">
        <v>82.485261633343498</v>
      </c>
      <c r="P10" s="264">
        <v>83.2</v>
      </c>
      <c r="Q10" s="264">
        <v>83.746447003511548</v>
      </c>
      <c r="R10" s="264">
        <v>75.547465620394178</v>
      </c>
      <c r="S10" s="264">
        <v>74.73137577004411</v>
      </c>
      <c r="T10" s="264">
        <v>78.35103555617016</v>
      </c>
      <c r="U10" s="264">
        <v>80.352369067627023</v>
      </c>
    </row>
    <row r="11" spans="1:21" s="62" customFormat="1" ht="12" customHeight="1">
      <c r="A11" s="43"/>
      <c r="B11" s="101"/>
      <c r="C11" s="101"/>
      <c r="D11" s="210"/>
      <c r="E11" s="210"/>
      <c r="F11" s="210"/>
      <c r="G11" s="210"/>
      <c r="H11" s="210"/>
      <c r="I11" s="210"/>
      <c r="J11" s="210"/>
      <c r="K11" s="264"/>
      <c r="L11" s="264"/>
      <c r="M11" s="264"/>
      <c r="N11" s="264"/>
      <c r="O11" s="264"/>
      <c r="P11" s="60"/>
      <c r="Q11" s="264"/>
      <c r="R11" s="264"/>
      <c r="S11" s="264"/>
      <c r="T11" s="264"/>
      <c r="U11" s="264"/>
    </row>
    <row r="12" spans="1:21" s="62" customFormat="1" ht="12" hidden="1" customHeight="1">
      <c r="A12" s="43"/>
      <c r="B12" s="39" t="s">
        <v>112</v>
      </c>
      <c r="C12" s="39"/>
      <c r="D12" s="210"/>
      <c r="E12" s="210"/>
      <c r="F12" s="210"/>
      <c r="G12" s="210"/>
      <c r="H12" s="210"/>
      <c r="I12" s="210"/>
      <c r="J12" s="210"/>
      <c r="K12" s="264"/>
      <c r="L12" s="264"/>
      <c r="M12" s="264"/>
      <c r="N12" s="264"/>
      <c r="O12" s="264"/>
      <c r="P12" s="60"/>
    </row>
    <row r="13" spans="1:21" ht="12" hidden="1" customHeight="1">
      <c r="B13" s="101" t="s">
        <v>207</v>
      </c>
      <c r="C13" s="101"/>
      <c r="D13" s="218">
        <v>62.244375632659654</v>
      </c>
      <c r="E13" s="218">
        <v>75.727331592520571</v>
      </c>
      <c r="F13" s="218">
        <v>79.422978554881865</v>
      </c>
      <c r="G13" s="218">
        <v>79.029097709127129</v>
      </c>
      <c r="H13" s="218">
        <v>73.075474598632752</v>
      </c>
      <c r="I13" s="218">
        <v>77.472685007972714</v>
      </c>
      <c r="J13" s="218">
        <v>77.52807365437863</v>
      </c>
      <c r="K13" s="265">
        <v>78.414549172518321</v>
      </c>
      <c r="L13" s="265">
        <v>90.008468148311152</v>
      </c>
      <c r="M13" s="265">
        <v>80.65958927774571</v>
      </c>
      <c r="N13" s="265">
        <v>87.69860032951253</v>
      </c>
      <c r="O13" s="265">
        <v>86.486502152521339</v>
      </c>
      <c r="P13" s="265"/>
    </row>
    <row r="14" spans="1:21" ht="12" hidden="1" customHeight="1">
      <c r="A14" s="63"/>
      <c r="B14" s="101" t="s">
        <v>208</v>
      </c>
      <c r="C14" s="101"/>
      <c r="D14" s="218">
        <v>77.248728901684544</v>
      </c>
      <c r="E14" s="218">
        <v>73.760497414074905</v>
      </c>
      <c r="F14" s="218">
        <v>79.68209950098742</v>
      </c>
      <c r="G14" s="218">
        <v>75.522255425129984</v>
      </c>
      <c r="H14" s="218">
        <v>82.332445208754294</v>
      </c>
      <c r="I14" s="218">
        <v>79.819381375545689</v>
      </c>
      <c r="J14" s="218">
        <v>86.019024911778573</v>
      </c>
      <c r="K14" s="265">
        <v>81.931979413016862</v>
      </c>
      <c r="L14" s="265">
        <v>81.95166139916843</v>
      </c>
      <c r="M14" s="265">
        <v>80.694402546244703</v>
      </c>
      <c r="N14" s="265">
        <v>80.547354632191599</v>
      </c>
      <c r="O14" s="265">
        <v>85.230184914085513</v>
      </c>
      <c r="P14" s="265"/>
    </row>
    <row r="15" spans="1:21" ht="12" hidden="1" customHeight="1">
      <c r="A15" s="63"/>
      <c r="B15" s="19" t="s">
        <v>133</v>
      </c>
      <c r="C15" s="19"/>
      <c r="D15" s="218"/>
      <c r="E15" s="218"/>
      <c r="F15" s="218"/>
      <c r="G15" s="218"/>
      <c r="H15" s="218"/>
      <c r="I15" s="218"/>
      <c r="J15" s="218"/>
      <c r="K15" s="265"/>
      <c r="L15" s="265"/>
      <c r="M15" s="265"/>
      <c r="N15" s="265"/>
      <c r="O15" s="265"/>
      <c r="P15" s="265"/>
    </row>
    <row r="16" spans="1:21" ht="12" hidden="1" customHeight="1">
      <c r="B16" s="101" t="s">
        <v>207</v>
      </c>
      <c r="C16" s="101"/>
      <c r="D16" s="218">
        <v>56.997926905768026</v>
      </c>
      <c r="E16" s="218">
        <v>58.456799124761574</v>
      </c>
      <c r="F16" s="218">
        <v>61.878487321874765</v>
      </c>
      <c r="G16" s="218">
        <v>64.947795268127663</v>
      </c>
      <c r="H16" s="218">
        <v>65.305633542875555</v>
      </c>
      <c r="I16" s="218">
        <v>66.148098598870263</v>
      </c>
      <c r="J16" s="218">
        <v>67.382735299772534</v>
      </c>
      <c r="K16" s="265">
        <v>75.720945231200332</v>
      </c>
      <c r="L16" s="265">
        <v>76.508573338523263</v>
      </c>
      <c r="M16" s="265">
        <v>81.239246453618023</v>
      </c>
      <c r="N16" s="265">
        <v>78.460191079080573</v>
      </c>
      <c r="O16" s="265">
        <v>81.535041961859648</v>
      </c>
      <c r="P16" s="265"/>
    </row>
    <row r="17" spans="1:21" ht="12" hidden="1" customHeight="1">
      <c r="A17" s="25"/>
      <c r="B17" s="101" t="s">
        <v>208</v>
      </c>
      <c r="C17" s="101"/>
      <c r="D17" s="218">
        <v>57.233340562258903</v>
      </c>
      <c r="E17" s="218">
        <v>57.17773928433396</v>
      </c>
      <c r="F17" s="218">
        <v>62.623554114602122</v>
      </c>
      <c r="G17" s="218">
        <v>63.563010206514406</v>
      </c>
      <c r="H17" s="218">
        <v>64.077897073038841</v>
      </c>
      <c r="I17" s="218">
        <v>65.813208966119689</v>
      </c>
      <c r="J17" s="218">
        <v>66.048272600539519</v>
      </c>
      <c r="K17" s="265">
        <v>75.053696306811801</v>
      </c>
      <c r="L17" s="265">
        <v>74.794520529936648</v>
      </c>
      <c r="M17" s="265">
        <v>78.66398525411536</v>
      </c>
      <c r="N17" s="265">
        <v>80.37112241387824</v>
      </c>
      <c r="O17" s="265">
        <v>81.322583332057519</v>
      </c>
      <c r="P17" s="265"/>
    </row>
    <row r="18" spans="1:21" ht="12" hidden="1" customHeight="1">
      <c r="A18" s="25"/>
      <c r="B18" s="101"/>
      <c r="C18" s="101"/>
      <c r="D18" s="218"/>
      <c r="E18" s="218"/>
      <c r="F18" s="218"/>
      <c r="G18" s="218"/>
      <c r="H18" s="218"/>
      <c r="I18" s="218"/>
      <c r="J18" s="218"/>
      <c r="K18" s="265"/>
      <c r="L18" s="265"/>
      <c r="M18" s="265"/>
      <c r="N18" s="265"/>
      <c r="O18" s="265"/>
      <c r="P18" s="265"/>
    </row>
    <row r="19" spans="1:21" ht="12" customHeight="1">
      <c r="A19" s="25"/>
      <c r="B19" s="19" t="s">
        <v>257</v>
      </c>
      <c r="C19" s="101"/>
      <c r="D19" s="218"/>
      <c r="E19" s="218"/>
      <c r="F19" s="218"/>
      <c r="G19" s="218"/>
      <c r="H19" s="218"/>
      <c r="I19" s="218"/>
      <c r="J19" s="218"/>
      <c r="K19" s="265"/>
      <c r="L19" s="265"/>
      <c r="M19" s="265"/>
      <c r="N19" s="265"/>
      <c r="O19" s="265"/>
      <c r="P19" s="265"/>
    </row>
    <row r="20" spans="1:21" ht="10.5" customHeight="1">
      <c r="A20" s="25"/>
      <c r="B20" s="39" t="s">
        <v>134</v>
      </c>
      <c r="C20" s="39"/>
      <c r="D20" s="218"/>
      <c r="E20" s="218"/>
      <c r="F20" s="218"/>
      <c r="G20" s="218"/>
      <c r="H20" s="218"/>
      <c r="I20" s="218"/>
      <c r="J20" s="218"/>
      <c r="K20" s="265"/>
      <c r="L20" s="265"/>
      <c r="M20" s="265"/>
      <c r="N20" s="265"/>
      <c r="O20" s="265"/>
      <c r="P20" s="265"/>
    </row>
    <row r="21" spans="1:21" ht="12" customHeight="1">
      <c r="B21" s="101" t="s">
        <v>207</v>
      </c>
      <c r="C21" s="101"/>
      <c r="D21" s="218">
        <v>64.95497403770419</v>
      </c>
      <c r="E21" s="218">
        <v>70.420885692449872</v>
      </c>
      <c r="F21" s="218">
        <v>73.497950336047396</v>
      </c>
      <c r="G21" s="218">
        <v>74.481715814422301</v>
      </c>
      <c r="H21" s="218">
        <v>72.821253634915479</v>
      </c>
      <c r="I21" s="218">
        <v>71.776105333192447</v>
      </c>
      <c r="J21" s="218">
        <v>73.87804043481033</v>
      </c>
      <c r="K21" s="265">
        <v>78.481972318906784</v>
      </c>
      <c r="L21" s="265">
        <v>81.261127770067688</v>
      </c>
      <c r="M21" s="265">
        <v>80.57754660472817</v>
      </c>
      <c r="N21" s="265">
        <v>80.872452603190126</v>
      </c>
      <c r="O21" s="265">
        <v>82.922393183250293</v>
      </c>
      <c r="P21" s="265">
        <v>84.6</v>
      </c>
      <c r="Q21" s="265">
        <v>85.251249534408529</v>
      </c>
      <c r="R21" s="265">
        <v>71.555020530787246</v>
      </c>
      <c r="S21" s="265">
        <v>76.946289693107701</v>
      </c>
      <c r="T21" s="265">
        <v>76.406850294151397</v>
      </c>
      <c r="U21" s="265">
        <v>83.391737867040277</v>
      </c>
    </row>
    <row r="22" spans="1:21" ht="12" customHeight="1">
      <c r="A22" s="63"/>
      <c r="B22" s="101" t="s">
        <v>208</v>
      </c>
      <c r="C22" s="101"/>
      <c r="D22" s="218">
        <v>71.166480727162792</v>
      </c>
      <c r="E22" s="218">
        <v>69.008999680815862</v>
      </c>
      <c r="F22" s="218">
        <v>72.840581176616311</v>
      </c>
      <c r="G22" s="218">
        <v>72.697055808593873</v>
      </c>
      <c r="H22" s="218">
        <v>75.059727531516359</v>
      </c>
      <c r="I22" s="218">
        <v>74.678878511484314</v>
      </c>
      <c r="J22" s="218">
        <v>77.129191759481245</v>
      </c>
      <c r="K22" s="265">
        <v>79.079880748508373</v>
      </c>
      <c r="L22" s="265">
        <v>77.934767078534279</v>
      </c>
      <c r="M22" s="265">
        <v>79.144044516095533</v>
      </c>
      <c r="N22" s="265">
        <v>80.531372151880078</v>
      </c>
      <c r="O22" s="265">
        <v>83.441475530270651</v>
      </c>
      <c r="P22" s="265">
        <v>83.4</v>
      </c>
      <c r="Q22" s="265">
        <v>84.533910558394922</v>
      </c>
      <c r="R22" s="265">
        <v>72.904049611169157</v>
      </c>
      <c r="S22" s="265">
        <v>73.55681241199855</v>
      </c>
      <c r="T22" s="265">
        <v>77.121608851581286</v>
      </c>
      <c r="U22" s="265">
        <v>79.946923835722828</v>
      </c>
    </row>
    <row r="23" spans="1:21" ht="12" customHeight="1">
      <c r="A23" s="63"/>
      <c r="B23" s="39" t="s">
        <v>135</v>
      </c>
      <c r="C23" s="39"/>
      <c r="D23" s="218"/>
      <c r="E23" s="218"/>
      <c r="F23" s="218"/>
      <c r="G23" s="218"/>
      <c r="H23" s="218"/>
      <c r="I23" s="218"/>
      <c r="J23" s="218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</row>
    <row r="24" spans="1:21" ht="12" customHeight="1">
      <c r="B24" s="101" t="s">
        <v>207</v>
      </c>
      <c r="C24" s="101"/>
      <c r="D24" s="218">
        <v>46.919648438482717</v>
      </c>
      <c r="E24" s="218">
        <v>48.589781917932825</v>
      </c>
      <c r="F24" s="218">
        <v>52.779295292454186</v>
      </c>
      <c r="G24" s="218">
        <v>56.758407968566814</v>
      </c>
      <c r="H24" s="218">
        <v>55.490138341004922</v>
      </c>
      <c r="I24" s="218">
        <v>62.677983619244912</v>
      </c>
      <c r="J24" s="218">
        <v>59.857773456400786</v>
      </c>
      <c r="K24" s="265">
        <v>71.444768980205851</v>
      </c>
      <c r="L24" s="265">
        <v>77.122683030491103</v>
      </c>
      <c r="M24" s="265">
        <v>82.396470726039169</v>
      </c>
      <c r="N24" s="265">
        <v>81.515570624646571</v>
      </c>
      <c r="O24" s="265">
        <v>83.001438426937767</v>
      </c>
      <c r="P24" s="265">
        <v>81.2</v>
      </c>
      <c r="Q24" s="265">
        <v>83.755992250462256</v>
      </c>
      <c r="R24" s="265">
        <v>77.123758810705255</v>
      </c>
      <c r="S24" s="265">
        <v>79.737133417316514</v>
      </c>
      <c r="T24" s="265">
        <v>84.95297378068976</v>
      </c>
      <c r="U24" s="265">
        <v>82.150065529849243</v>
      </c>
    </row>
    <row r="25" spans="1:21" ht="12" customHeight="1">
      <c r="A25" s="63"/>
      <c r="B25" s="101" t="s">
        <v>208</v>
      </c>
      <c r="C25" s="101"/>
      <c r="D25" s="218">
        <v>46.903949689808712</v>
      </c>
      <c r="E25" s="218">
        <v>47.071061217754476</v>
      </c>
      <c r="F25" s="218">
        <v>55.113501844517884</v>
      </c>
      <c r="G25" s="218">
        <v>53.48218407121491</v>
      </c>
      <c r="H25" s="218">
        <v>54.974643941566711</v>
      </c>
      <c r="I25" s="218">
        <v>58.42019497227782</v>
      </c>
      <c r="J25" s="218">
        <v>59.167108548640194</v>
      </c>
      <c r="K25" s="265">
        <v>71.324124808692218</v>
      </c>
      <c r="L25" s="265">
        <v>73.41442151008259</v>
      </c>
      <c r="M25" s="265">
        <v>79.475721471565876</v>
      </c>
      <c r="N25" s="265">
        <v>80.114279460145653</v>
      </c>
      <c r="O25" s="265">
        <v>79.52625343167675</v>
      </c>
      <c r="P25" s="265">
        <v>82.7</v>
      </c>
      <c r="Q25" s="265">
        <v>81.344520323128364</v>
      </c>
      <c r="R25" s="265">
        <v>82.78469971432213</v>
      </c>
      <c r="S25" s="265">
        <v>78.046962344649316</v>
      </c>
      <c r="T25" s="265">
        <v>81.890288591709393</v>
      </c>
      <c r="U25" s="265">
        <v>81.713060924656943</v>
      </c>
    </row>
    <row r="26" spans="1:21" ht="12" customHeight="1">
      <c r="A26" s="63"/>
      <c r="B26" s="101"/>
      <c r="C26" s="101"/>
      <c r="D26" s="218"/>
      <c r="E26" s="218"/>
      <c r="F26" s="218"/>
      <c r="G26" s="218"/>
      <c r="H26" s="218"/>
      <c r="I26" s="218"/>
      <c r="J26" s="218"/>
      <c r="K26" s="265"/>
      <c r="L26" s="265"/>
      <c r="M26" s="265"/>
      <c r="N26" s="265"/>
      <c r="O26" s="265"/>
      <c r="P26" s="265"/>
    </row>
    <row r="27" spans="1:21" ht="12" customHeight="1">
      <c r="A27" s="63"/>
      <c r="B27" s="19" t="s">
        <v>258</v>
      </c>
      <c r="C27" s="101"/>
      <c r="D27" s="218"/>
      <c r="E27" s="218"/>
      <c r="F27" s="218"/>
      <c r="G27" s="218"/>
      <c r="H27" s="218"/>
      <c r="I27" s="218"/>
      <c r="J27" s="218"/>
      <c r="K27" s="265"/>
      <c r="L27" s="265"/>
      <c r="M27" s="265"/>
      <c r="N27" s="265"/>
      <c r="O27" s="265"/>
      <c r="P27" s="265"/>
    </row>
    <row r="28" spans="1:21" ht="12" customHeight="1">
      <c r="A28" s="63"/>
      <c r="B28" s="39" t="s">
        <v>136</v>
      </c>
      <c r="C28" s="39"/>
      <c r="D28" s="218"/>
      <c r="E28" s="218"/>
      <c r="F28" s="218"/>
      <c r="G28" s="218"/>
      <c r="H28" s="218"/>
      <c r="I28" s="218"/>
      <c r="J28" s="218"/>
      <c r="K28" s="265"/>
      <c r="L28" s="265"/>
      <c r="M28" s="265"/>
      <c r="N28" s="265"/>
      <c r="O28" s="265"/>
      <c r="P28" s="265"/>
    </row>
    <row r="29" spans="1:21" ht="12" customHeight="1">
      <c r="B29" s="101" t="s">
        <v>207</v>
      </c>
      <c r="C29" s="101"/>
      <c r="D29" s="218">
        <v>64.593286385919143</v>
      </c>
      <c r="E29" s="218">
        <v>74.101759365561364</v>
      </c>
      <c r="F29" s="218">
        <v>74.703669420458667</v>
      </c>
      <c r="G29" s="218">
        <v>75.53735934843418</v>
      </c>
      <c r="H29" s="218">
        <v>75.32857087539665</v>
      </c>
      <c r="I29" s="218">
        <v>74.619814475944949</v>
      </c>
      <c r="J29" s="218">
        <v>76.395080347481226</v>
      </c>
      <c r="K29" s="265">
        <v>78.808796376219533</v>
      </c>
      <c r="L29" s="265">
        <v>84.771833092277873</v>
      </c>
      <c r="M29" s="265">
        <v>79.404715993709871</v>
      </c>
      <c r="N29" s="265">
        <v>83.86199071859059</v>
      </c>
      <c r="O29" s="265">
        <v>84.091077397844771</v>
      </c>
      <c r="P29" s="265">
        <v>86.7</v>
      </c>
      <c r="Q29" s="265">
        <v>85.878400368480285</v>
      </c>
      <c r="R29" s="265">
        <v>73.181505564529672</v>
      </c>
      <c r="S29" s="265">
        <v>75.760139181137575</v>
      </c>
      <c r="T29" s="265">
        <v>75.071648179626649</v>
      </c>
      <c r="U29" s="265">
        <v>84.357683241153055</v>
      </c>
    </row>
    <row r="30" spans="1:21" ht="12" customHeight="1">
      <c r="A30" s="63"/>
      <c r="B30" s="101" t="s">
        <v>208</v>
      </c>
      <c r="C30" s="101"/>
      <c r="D30" s="218">
        <v>73.531097577713723</v>
      </c>
      <c r="E30" s="218">
        <v>71.627385391667204</v>
      </c>
      <c r="F30" s="218">
        <v>75.731901465794067</v>
      </c>
      <c r="G30" s="218">
        <v>74.144457187242082</v>
      </c>
      <c r="H30" s="218">
        <v>78.586069999154034</v>
      </c>
      <c r="I30" s="218">
        <v>76.274563712289506</v>
      </c>
      <c r="J30" s="218">
        <v>79.486762144654548</v>
      </c>
      <c r="K30" s="265">
        <v>78.902920278244025</v>
      </c>
      <c r="L30" s="265">
        <v>79.91404261201896</v>
      </c>
      <c r="M30" s="265">
        <v>79.812483640128633</v>
      </c>
      <c r="N30" s="265">
        <v>81.665608878500564</v>
      </c>
      <c r="O30" s="265">
        <v>83.344054420057915</v>
      </c>
      <c r="P30" s="265">
        <v>85.5</v>
      </c>
      <c r="Q30" s="265">
        <v>86.909163780310095</v>
      </c>
      <c r="R30" s="265">
        <v>74.358187138547166</v>
      </c>
      <c r="S30" s="265">
        <v>72.966072736683543</v>
      </c>
      <c r="T30" s="265">
        <v>76.24551068879731</v>
      </c>
      <c r="U30" s="265">
        <v>80.803169376313676</v>
      </c>
    </row>
    <row r="31" spans="1:21" ht="12" customHeight="1">
      <c r="A31" s="63"/>
      <c r="B31" s="39" t="s">
        <v>137</v>
      </c>
      <c r="C31" s="39"/>
      <c r="D31" s="218"/>
      <c r="E31" s="218"/>
      <c r="F31" s="218"/>
      <c r="G31" s="218"/>
      <c r="H31" s="218"/>
      <c r="I31" s="218"/>
      <c r="J31" s="218"/>
      <c r="K31" s="265"/>
      <c r="L31" s="265"/>
      <c r="M31" s="265"/>
      <c r="N31" s="265"/>
      <c r="O31" s="265"/>
      <c r="P31" s="265"/>
      <c r="Q31" s="265"/>
      <c r="R31" s="265"/>
      <c r="S31" s="265"/>
      <c r="T31" s="265"/>
      <c r="U31" s="265"/>
    </row>
    <row r="32" spans="1:21" ht="12" customHeight="1">
      <c r="B32" s="101" t="s">
        <v>207</v>
      </c>
      <c r="C32" s="101"/>
      <c r="D32" s="218">
        <v>53.275654898417223</v>
      </c>
      <c r="E32" s="218">
        <v>53.840827003488634</v>
      </c>
      <c r="F32" s="218">
        <v>61.125986142459887</v>
      </c>
      <c r="G32" s="218">
        <v>63.352500669938131</v>
      </c>
      <c r="H32" s="218">
        <v>60.483032962818349</v>
      </c>
      <c r="I32" s="218">
        <v>65.115288895993444</v>
      </c>
      <c r="J32" s="218">
        <v>65.615991534986406</v>
      </c>
      <c r="K32" s="265">
        <v>75.730188331055373</v>
      </c>
      <c r="L32" s="265">
        <v>77.7974873554857</v>
      </c>
      <c r="M32" s="265">
        <v>84.847454684204166</v>
      </c>
      <c r="N32" s="265">
        <v>80.034909758460799</v>
      </c>
      <c r="O32" s="265">
        <v>83.274553074258918</v>
      </c>
      <c r="P32" s="265">
        <v>81.900000000000006</v>
      </c>
      <c r="Q32" s="265">
        <v>84.978792171317508</v>
      </c>
      <c r="R32" s="265">
        <v>73.253991952148567</v>
      </c>
      <c r="S32" s="265">
        <v>83.893455791245529</v>
      </c>
      <c r="T32" s="265">
        <v>84.174439230714952</v>
      </c>
      <c r="U32" s="265">
        <v>81.855734060682579</v>
      </c>
    </row>
    <row r="33" spans="1:22" ht="12" customHeight="1">
      <c r="A33" s="63"/>
      <c r="B33" s="101" t="s">
        <v>208</v>
      </c>
      <c r="C33" s="101"/>
      <c r="D33" s="218">
        <v>53.177663106459974</v>
      </c>
      <c r="E33" s="218">
        <v>53.998478611016928</v>
      </c>
      <c r="F33" s="218">
        <v>60.497812400963191</v>
      </c>
      <c r="G33" s="218">
        <v>61.3312162714018</v>
      </c>
      <c r="H33" s="218">
        <v>61.766788380664103</v>
      </c>
      <c r="I33" s="218">
        <v>64.156171720062829</v>
      </c>
      <c r="J33" s="218">
        <v>66.764577314642196</v>
      </c>
      <c r="K33" s="265">
        <v>77.686795020030758</v>
      </c>
      <c r="L33" s="265">
        <v>76.690585028953137</v>
      </c>
      <c r="M33" s="265">
        <v>80.493261021984068</v>
      </c>
      <c r="N33" s="265">
        <v>80.375760495952363</v>
      </c>
      <c r="O33" s="265">
        <v>82.693589285361497</v>
      </c>
      <c r="P33" s="265">
        <v>82</v>
      </c>
      <c r="Q33" s="265">
        <v>82.023114347070901</v>
      </c>
      <c r="R33" s="265">
        <v>79.453786941049373</v>
      </c>
      <c r="S33" s="265">
        <v>77.016437975298103</v>
      </c>
      <c r="T33" s="265">
        <v>83.070283603983682</v>
      </c>
      <c r="U33" s="265">
        <v>81.102848387413175</v>
      </c>
    </row>
    <row r="34" spans="1:22" ht="12" customHeight="1">
      <c r="A34" s="63"/>
      <c r="B34" s="39" t="s">
        <v>138</v>
      </c>
      <c r="C34" s="39"/>
      <c r="D34" s="218"/>
      <c r="E34" s="218"/>
      <c r="F34" s="218"/>
      <c r="G34" s="218"/>
      <c r="H34" s="218"/>
      <c r="I34" s="218"/>
      <c r="J34" s="218"/>
      <c r="K34" s="265"/>
      <c r="L34" s="265"/>
      <c r="M34" s="265"/>
      <c r="N34" s="265"/>
      <c r="O34" s="265"/>
      <c r="P34" s="265"/>
      <c r="Q34" s="265"/>
      <c r="R34" s="265"/>
      <c r="S34" s="265"/>
      <c r="T34" s="265"/>
      <c r="U34" s="265"/>
    </row>
    <row r="35" spans="1:22" ht="12" customHeight="1">
      <c r="B35" s="101" t="s">
        <v>207</v>
      </c>
      <c r="C35" s="101"/>
      <c r="D35" s="218">
        <v>51.898796442205096</v>
      </c>
      <c r="E35" s="218">
        <v>51.970983001305406</v>
      </c>
      <c r="F35" s="218">
        <v>53.949745393347193</v>
      </c>
      <c r="G35" s="218">
        <v>60.326970108228586</v>
      </c>
      <c r="H35" s="218">
        <v>58.142719800552079</v>
      </c>
      <c r="I35" s="218">
        <v>59.949418949378206</v>
      </c>
      <c r="J35" s="218">
        <v>59.607311611791133</v>
      </c>
      <c r="K35" s="265">
        <v>70.450701387129016</v>
      </c>
      <c r="L35" s="265">
        <v>70.095554173085148</v>
      </c>
      <c r="M35" s="265">
        <v>78.313212168280415</v>
      </c>
      <c r="N35" s="265">
        <v>73.958425131609602</v>
      </c>
      <c r="O35" s="265">
        <v>78.185079290400481</v>
      </c>
      <c r="P35" s="265">
        <v>76.900000000000006</v>
      </c>
      <c r="Q35" s="265">
        <v>80.983779980456902</v>
      </c>
      <c r="R35" s="265">
        <v>71.582627894989088</v>
      </c>
      <c r="S35" s="265">
        <v>70.841507951505861</v>
      </c>
      <c r="T35" s="265">
        <v>79.971347123771281</v>
      </c>
      <c r="U35" s="265">
        <v>80.880025964872132</v>
      </c>
    </row>
    <row r="36" spans="1:22" ht="12" customHeight="1">
      <c r="A36" s="63"/>
      <c r="B36" s="101" t="s">
        <v>208</v>
      </c>
      <c r="C36" s="101"/>
      <c r="D36" s="218">
        <v>49.879567584582254</v>
      </c>
      <c r="E36" s="218">
        <v>45.020497459290354</v>
      </c>
      <c r="F36" s="218">
        <v>54.641040731987054</v>
      </c>
      <c r="G36" s="218">
        <v>55.465118819331408</v>
      </c>
      <c r="H36" s="218">
        <v>53.980926310436217</v>
      </c>
      <c r="I36" s="218">
        <v>61.738682200342389</v>
      </c>
      <c r="J36" s="218">
        <v>57.36769778115287</v>
      </c>
      <c r="K36" s="265">
        <v>68.726050650215171</v>
      </c>
      <c r="L36" s="265">
        <v>66.220304579936993</v>
      </c>
      <c r="M36" s="265">
        <v>74.485875716623326</v>
      </c>
      <c r="N36" s="265">
        <v>76.228291727428427</v>
      </c>
      <c r="O36" s="265">
        <v>78.833466973323624</v>
      </c>
      <c r="P36" s="265">
        <v>77.2</v>
      </c>
      <c r="Q36" s="265">
        <v>76.124867782250334</v>
      </c>
      <c r="R36" s="265">
        <v>71.176371236832935</v>
      </c>
      <c r="S36" s="265">
        <v>75.503497808749771</v>
      </c>
      <c r="T36" s="265">
        <v>75.584135530533246</v>
      </c>
      <c r="U36" s="265">
        <v>76.582594012572855</v>
      </c>
    </row>
    <row r="37" spans="1:22" ht="7.5" customHeight="1" thickBot="1">
      <c r="A37" s="64"/>
      <c r="B37" s="686"/>
      <c r="C37" s="686"/>
      <c r="D37" s="686"/>
      <c r="E37" s="686"/>
      <c r="F37" s="686"/>
      <c r="G37" s="686"/>
      <c r="H37" s="686"/>
      <c r="I37" s="686"/>
      <c r="J37" s="686"/>
      <c r="K37" s="687"/>
      <c r="L37" s="688"/>
      <c r="M37" s="688"/>
      <c r="N37" s="688"/>
      <c r="O37" s="688"/>
      <c r="P37" s="688"/>
      <c r="Q37" s="688"/>
      <c r="R37" s="688"/>
      <c r="S37" s="688"/>
      <c r="T37" s="688"/>
      <c r="U37" s="688"/>
    </row>
    <row r="38" spans="1:22">
      <c r="B38" s="266" t="s">
        <v>24</v>
      </c>
      <c r="C38" s="66"/>
      <c r="D38" s="65"/>
      <c r="E38" s="65"/>
      <c r="F38" s="65"/>
      <c r="G38" s="65"/>
      <c r="H38" s="65"/>
      <c r="I38" s="65"/>
      <c r="J38" s="65"/>
      <c r="K38" s="65"/>
      <c r="L38" s="65"/>
    </row>
    <row r="39" spans="1:22" ht="10.5" customHeight="1">
      <c r="B39" s="266"/>
      <c r="C39" s="66"/>
      <c r="D39" s="65"/>
      <c r="E39" s="65"/>
      <c r="F39" s="65"/>
      <c r="G39" s="65"/>
      <c r="H39" s="65"/>
      <c r="I39" s="65"/>
      <c r="J39" s="65"/>
      <c r="K39" s="65"/>
      <c r="L39" s="65"/>
    </row>
    <row r="42" spans="1:22">
      <c r="T42" s="879"/>
      <c r="U42" s="399"/>
      <c r="V42" s="264"/>
    </row>
    <row r="43" spans="1:22">
      <c r="T43" s="879"/>
      <c r="U43" s="399"/>
      <c r="V43" s="264"/>
    </row>
    <row r="44" spans="1:22">
      <c r="T44" s="880"/>
      <c r="U44" s="399"/>
      <c r="V44" s="265"/>
    </row>
    <row r="45" spans="1:22">
      <c r="T45" s="880"/>
      <c r="U45" s="399"/>
      <c r="V45" s="265"/>
    </row>
    <row r="46" spans="1:22">
      <c r="T46" s="406"/>
      <c r="U46" s="399"/>
      <c r="V46" s="265"/>
    </row>
    <row r="47" spans="1:22">
      <c r="T47" s="406"/>
      <c r="U47" s="399"/>
      <c r="V47" s="265"/>
    </row>
  </sheetData>
  <mergeCells count="5">
    <mergeCell ref="T42:T43"/>
    <mergeCell ref="T44:T45"/>
    <mergeCell ref="B6:C6"/>
    <mergeCell ref="B3:U3"/>
    <mergeCell ref="B4:U4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J127"/>
  <sheetViews>
    <sheetView showGridLines="0" zoomScaleNormal="100" zoomScaleSheetLayoutView="100" workbookViewId="0">
      <selection activeCell="Z30" sqref="Z30"/>
    </sheetView>
  </sheetViews>
  <sheetFormatPr baseColWidth="10" defaultColWidth="11.42578125" defaultRowHeight="12.75"/>
  <cols>
    <col min="1" max="1" width="4.28515625" style="4" customWidth="1"/>
    <col min="2" max="2" width="16.28515625" style="4" customWidth="1"/>
    <col min="3" max="3" width="5" style="4" customWidth="1"/>
    <col min="4" max="6" width="6.140625" style="4" hidden="1" customWidth="1"/>
    <col min="7" max="10" width="6.7109375" style="4" hidden="1" customWidth="1"/>
    <col min="11" max="21" width="6.7109375" style="4" customWidth="1"/>
    <col min="22" max="234" width="11.42578125" style="4"/>
    <col min="235" max="235" width="22" style="4" customWidth="1"/>
    <col min="236" max="248" width="5.28515625" style="4" customWidth="1"/>
    <col min="249" max="16384" width="11.42578125" style="4"/>
  </cols>
  <sheetData>
    <row r="1" spans="1:21" ht="74.25" customHeight="1">
      <c r="A1" s="397"/>
      <c r="B1" s="891" t="s">
        <v>313</v>
      </c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  <c r="N1" s="891"/>
      <c r="O1" s="891"/>
      <c r="P1" s="891"/>
      <c r="Q1" s="891"/>
      <c r="R1" s="891"/>
      <c r="S1" s="891"/>
      <c r="T1" s="891"/>
      <c r="U1" s="891"/>
    </row>
    <row r="2" spans="1:21" ht="14.25" customHeight="1">
      <c r="A2" s="79"/>
      <c r="B2" s="892" t="s">
        <v>27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  <c r="U2" s="892"/>
    </row>
    <row r="3" spans="1:21" ht="7.5" customHeight="1" thickBot="1">
      <c r="A3" s="79"/>
      <c r="B3" s="79"/>
      <c r="C3" s="79"/>
      <c r="D3" s="122"/>
      <c r="E3" s="122"/>
      <c r="F3" s="122"/>
      <c r="G3" s="122"/>
      <c r="H3" s="122"/>
      <c r="I3" s="122"/>
      <c r="J3" s="122"/>
      <c r="K3" s="122"/>
      <c r="L3" s="122"/>
      <c r="M3" s="40"/>
      <c r="N3" s="40"/>
      <c r="O3" s="40"/>
      <c r="P3" s="40"/>
    </row>
    <row r="4" spans="1:21" s="5" customFormat="1" ht="34.5" customHeight="1" thickBot="1">
      <c r="A4" s="114"/>
      <c r="B4" s="881" t="s">
        <v>260</v>
      </c>
      <c r="C4" s="881"/>
      <c r="D4" s="702">
        <v>2005</v>
      </c>
      <c r="E4" s="702">
        <v>2006</v>
      </c>
      <c r="F4" s="702">
        <v>2007</v>
      </c>
      <c r="G4" s="702">
        <v>2008</v>
      </c>
      <c r="H4" s="702">
        <v>2009</v>
      </c>
      <c r="I4" s="702">
        <v>2010</v>
      </c>
      <c r="J4" s="702">
        <v>2011</v>
      </c>
      <c r="K4" s="702">
        <v>2013</v>
      </c>
      <c r="L4" s="702">
        <v>2014</v>
      </c>
      <c r="M4" s="702">
        <v>2015</v>
      </c>
      <c r="N4" s="702">
        <v>2016</v>
      </c>
      <c r="O4" s="702">
        <v>2017</v>
      </c>
      <c r="P4" s="702">
        <v>2018</v>
      </c>
      <c r="Q4" s="702">
        <v>2019</v>
      </c>
      <c r="R4" s="702">
        <v>2020</v>
      </c>
      <c r="S4" s="702">
        <v>2021</v>
      </c>
      <c r="T4" s="702">
        <v>2022</v>
      </c>
      <c r="U4" s="702">
        <v>2023</v>
      </c>
    </row>
    <row r="5" spans="1:21" s="5" customFormat="1" ht="11.25" customHeight="1">
      <c r="A5" s="115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</row>
    <row r="6" spans="1:21" s="5" customFormat="1" ht="15" customHeight="1">
      <c r="A6" s="115"/>
      <c r="B6" s="216" t="s">
        <v>104</v>
      </c>
      <c r="C6" s="216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21" s="81" customFormat="1" ht="15" customHeight="1">
      <c r="A7" s="114"/>
      <c r="B7" s="222" t="s">
        <v>207</v>
      </c>
      <c r="C7" s="222"/>
      <c r="D7" s="284">
        <v>94.664127504855642</v>
      </c>
      <c r="E7" s="285">
        <v>96.36691028189324</v>
      </c>
      <c r="F7" s="284">
        <v>97.751071010240494</v>
      </c>
      <c r="G7" s="284">
        <v>97.913443998996115</v>
      </c>
      <c r="H7" s="284">
        <v>98.004392840876747</v>
      </c>
      <c r="I7" s="284">
        <v>97.977055688264088</v>
      </c>
      <c r="J7" s="284">
        <v>98.171815526230262</v>
      </c>
      <c r="K7" s="284">
        <v>98.735913759061305</v>
      </c>
      <c r="L7" s="284">
        <v>98.711634607424514</v>
      </c>
      <c r="M7" s="284">
        <v>98.680119361259628</v>
      </c>
      <c r="N7" s="284">
        <v>98.889477599652594</v>
      </c>
      <c r="O7" s="284">
        <v>98.740318231618048</v>
      </c>
      <c r="P7" s="284">
        <v>99.2</v>
      </c>
      <c r="Q7" s="284">
        <v>99.077714754979269</v>
      </c>
      <c r="R7" s="284">
        <v>96.217154686384816</v>
      </c>
      <c r="S7" s="284">
        <v>97.120813626605738</v>
      </c>
      <c r="T7" s="284">
        <v>98.051711669132857</v>
      </c>
      <c r="U7" s="284">
        <v>98.786701788249658</v>
      </c>
    </row>
    <row r="8" spans="1:21" s="81" customFormat="1" ht="15" customHeight="1">
      <c r="A8" s="117"/>
      <c r="B8" s="222" t="s">
        <v>208</v>
      </c>
      <c r="C8" s="222"/>
      <c r="D8" s="284">
        <v>95.24391650129327</v>
      </c>
      <c r="E8" s="284">
        <v>97.472009362903705</v>
      </c>
      <c r="F8" s="284">
        <v>97.96649820446973</v>
      </c>
      <c r="G8" s="284">
        <v>97.899679906220157</v>
      </c>
      <c r="H8" s="284">
        <v>98.341461168967157</v>
      </c>
      <c r="I8" s="284">
        <v>97.472463472692766</v>
      </c>
      <c r="J8" s="285">
        <v>97.972074594750993</v>
      </c>
      <c r="K8" s="285">
        <v>98.945660871645941</v>
      </c>
      <c r="L8" s="285">
        <v>98.782177269223752</v>
      </c>
      <c r="M8" s="285">
        <v>98.70745186529372</v>
      </c>
      <c r="N8" s="285">
        <v>98.759207993907168</v>
      </c>
      <c r="O8" s="284">
        <v>98.568240375195799</v>
      </c>
      <c r="P8" s="284">
        <v>99.1</v>
      </c>
      <c r="Q8" s="284">
        <v>98.841189241037384</v>
      </c>
      <c r="R8" s="284">
        <v>95.949640783065433</v>
      </c>
      <c r="S8" s="284">
        <v>97.695326748682604</v>
      </c>
      <c r="T8" s="284">
        <v>97.789700080409403</v>
      </c>
      <c r="U8" s="284">
        <v>98.309361011248953</v>
      </c>
    </row>
    <row r="9" spans="1:21" s="81" customFormat="1" ht="11.25" customHeight="1">
      <c r="A9" s="117"/>
      <c r="B9" s="222"/>
      <c r="C9" s="222"/>
      <c r="D9" s="284"/>
      <c r="E9" s="284"/>
      <c r="F9" s="284"/>
      <c r="G9" s="284"/>
      <c r="H9" s="284"/>
      <c r="I9" s="284"/>
      <c r="J9" s="285"/>
      <c r="K9" s="285"/>
      <c r="L9" s="285"/>
      <c r="M9" s="285"/>
      <c r="N9" s="285"/>
      <c r="O9" s="285"/>
    </row>
    <row r="10" spans="1:21" s="81" customFormat="1" ht="11.25" hidden="1" customHeight="1">
      <c r="A10" s="117"/>
      <c r="B10" s="216" t="s">
        <v>112</v>
      </c>
      <c r="C10" s="216"/>
      <c r="D10" s="284"/>
      <c r="E10" s="284"/>
      <c r="F10" s="284"/>
      <c r="G10" s="284"/>
      <c r="H10" s="284"/>
      <c r="I10" s="284"/>
      <c r="J10" s="285"/>
      <c r="K10" s="285"/>
      <c r="L10" s="285"/>
      <c r="M10" s="285"/>
      <c r="N10" s="285"/>
      <c r="O10" s="285"/>
    </row>
    <row r="11" spans="1:21" ht="11.25" hidden="1" customHeight="1">
      <c r="A11" s="118"/>
      <c r="B11" s="222" t="s">
        <v>207</v>
      </c>
      <c r="C11" s="222"/>
      <c r="D11" s="286">
        <v>91.471477121658992</v>
      </c>
      <c r="E11" s="287">
        <v>97.137426683245778</v>
      </c>
      <c r="F11" s="286">
        <v>98.695377470337661</v>
      </c>
      <c r="G11" s="286">
        <v>98.579590283093722</v>
      </c>
      <c r="H11" s="286">
        <v>98.635175476274796</v>
      </c>
      <c r="I11" s="286">
        <v>98.502328182045289</v>
      </c>
      <c r="J11" s="286">
        <v>98.482446171069469</v>
      </c>
      <c r="K11" s="286">
        <v>98.795973415133588</v>
      </c>
      <c r="L11" s="286">
        <v>98.842202788822874</v>
      </c>
      <c r="M11" s="286">
        <v>97.358663844504278</v>
      </c>
      <c r="N11" s="286">
        <v>99.127119071535574</v>
      </c>
      <c r="O11" s="286">
        <v>99.203773396874496</v>
      </c>
      <c r="P11" s="286"/>
      <c r="Q11" s="286"/>
      <c r="R11" s="286"/>
      <c r="S11" s="286"/>
      <c r="T11" s="286"/>
      <c r="U11" s="286"/>
    </row>
    <row r="12" spans="1:21" ht="11.25" hidden="1" customHeight="1">
      <c r="A12" s="117"/>
      <c r="B12" s="222" t="s">
        <v>208</v>
      </c>
      <c r="C12" s="222"/>
      <c r="D12" s="286">
        <v>92.858462538730237</v>
      </c>
      <c r="E12" s="286">
        <v>99.09890742752971</v>
      </c>
      <c r="F12" s="286">
        <v>98.648611376808333</v>
      </c>
      <c r="G12" s="286">
        <v>98.630803426610385</v>
      </c>
      <c r="H12" s="286">
        <v>98.52525597593494</v>
      </c>
      <c r="I12" s="286">
        <v>96.487534926590428</v>
      </c>
      <c r="J12" s="287">
        <v>98.466692459856063</v>
      </c>
      <c r="K12" s="287">
        <v>99.164984391589229</v>
      </c>
      <c r="L12" s="287">
        <v>98.67609624625257</v>
      </c>
      <c r="M12" s="287">
        <v>98.219662281860195</v>
      </c>
      <c r="N12" s="287">
        <v>98.118557087986844</v>
      </c>
      <c r="O12" s="287">
        <v>99.247789402319995</v>
      </c>
      <c r="P12" s="286"/>
      <c r="Q12" s="286"/>
      <c r="R12" s="286"/>
      <c r="S12" s="286"/>
      <c r="T12" s="286"/>
      <c r="U12" s="286"/>
    </row>
    <row r="13" spans="1:21" ht="11.25" hidden="1" customHeight="1">
      <c r="A13" s="117"/>
      <c r="B13" s="216" t="s">
        <v>133</v>
      </c>
      <c r="C13" s="216"/>
      <c r="D13" s="286"/>
      <c r="E13" s="286"/>
      <c r="F13" s="286"/>
      <c r="G13" s="286"/>
      <c r="H13" s="286"/>
      <c r="I13" s="286"/>
      <c r="J13" s="287"/>
      <c r="K13" s="287"/>
      <c r="L13" s="287"/>
      <c r="M13" s="287"/>
      <c r="N13" s="287"/>
      <c r="O13" s="560"/>
      <c r="P13" s="286"/>
      <c r="Q13" s="286"/>
      <c r="R13" s="286"/>
      <c r="S13" s="286"/>
      <c r="T13" s="286"/>
      <c r="U13" s="286"/>
    </row>
    <row r="14" spans="1:21" ht="11.25" hidden="1" customHeight="1">
      <c r="A14" s="118"/>
      <c r="B14" s="222" t="s">
        <v>207</v>
      </c>
      <c r="C14" s="222"/>
      <c r="D14" s="286">
        <v>95.813666972630372</v>
      </c>
      <c r="E14" s="287">
        <v>96.090414994925538</v>
      </c>
      <c r="F14" s="286">
        <v>97.401903117441705</v>
      </c>
      <c r="G14" s="286">
        <v>97.694315638523662</v>
      </c>
      <c r="H14" s="286">
        <v>97.797010821404669</v>
      </c>
      <c r="I14" s="286">
        <v>97.798734830424422</v>
      </c>
      <c r="J14" s="286">
        <v>98.063422346263636</v>
      </c>
      <c r="K14" s="286">
        <v>98.714294169989614</v>
      </c>
      <c r="L14" s="286">
        <v>98.666100074220282</v>
      </c>
      <c r="M14" s="286">
        <v>99.158460297500369</v>
      </c>
      <c r="N14" s="286">
        <v>98.804535894580553</v>
      </c>
      <c r="O14" s="286">
        <v>98.575949119279599</v>
      </c>
      <c r="P14" s="286"/>
      <c r="Q14" s="286"/>
      <c r="R14" s="286"/>
      <c r="S14" s="286"/>
      <c r="T14" s="286"/>
      <c r="U14" s="286"/>
    </row>
    <row r="15" spans="1:21" ht="11.25" hidden="1" customHeight="1">
      <c r="A15" s="117"/>
      <c r="B15" s="222" t="s">
        <v>208</v>
      </c>
      <c r="C15" s="222"/>
      <c r="D15" s="286">
        <v>95.979913161723289</v>
      </c>
      <c r="E15" s="286">
        <v>96.887811580843248</v>
      </c>
      <c r="F15" s="286">
        <v>97.743497274215017</v>
      </c>
      <c r="G15" s="286">
        <v>97.634899379174541</v>
      </c>
      <c r="H15" s="286">
        <v>98.274398169854592</v>
      </c>
      <c r="I15" s="286">
        <v>97.819331795614403</v>
      </c>
      <c r="J15" s="287">
        <v>97.794297078714848</v>
      </c>
      <c r="K15" s="287">
        <v>98.867940129290787</v>
      </c>
      <c r="L15" s="287">
        <v>98.82299472791253</v>
      </c>
      <c r="M15" s="287">
        <v>98.874342517147781</v>
      </c>
      <c r="N15" s="287">
        <v>98.977214660785435</v>
      </c>
      <c r="O15" s="286">
        <v>98.306968643174599</v>
      </c>
      <c r="P15" s="286"/>
      <c r="Q15" s="286"/>
      <c r="R15" s="286"/>
      <c r="S15" s="286"/>
      <c r="T15" s="286"/>
      <c r="U15" s="286"/>
    </row>
    <row r="16" spans="1:21" ht="11.25" hidden="1" customHeight="1">
      <c r="A16" s="117"/>
      <c r="B16" s="222"/>
      <c r="C16" s="222"/>
      <c r="D16" s="286"/>
      <c r="E16" s="286"/>
      <c r="F16" s="286"/>
      <c r="G16" s="286"/>
      <c r="H16" s="286"/>
      <c r="I16" s="286"/>
      <c r="J16" s="287"/>
      <c r="K16" s="287"/>
      <c r="L16" s="287"/>
      <c r="M16" s="287"/>
      <c r="N16" s="287"/>
      <c r="P16" s="286"/>
      <c r="Q16" s="286"/>
      <c r="R16" s="286"/>
      <c r="S16" s="286"/>
      <c r="T16" s="286"/>
      <c r="U16" s="286"/>
    </row>
    <row r="17" spans="1:21" ht="12.4" customHeight="1">
      <c r="A17" s="117"/>
      <c r="B17" s="19" t="s">
        <v>257</v>
      </c>
      <c r="C17" s="222"/>
      <c r="D17" s="286"/>
      <c r="E17" s="286"/>
      <c r="F17" s="286"/>
      <c r="G17" s="286"/>
      <c r="H17" s="286"/>
      <c r="I17" s="286"/>
      <c r="J17" s="287"/>
      <c r="K17" s="287"/>
      <c r="L17" s="287"/>
      <c r="M17" s="287"/>
      <c r="N17" s="287"/>
      <c r="P17" s="286"/>
      <c r="Q17" s="286"/>
      <c r="R17" s="286"/>
      <c r="S17" s="286"/>
      <c r="T17" s="286"/>
      <c r="U17" s="286"/>
    </row>
    <row r="18" spans="1:21" ht="12.4" customHeight="1">
      <c r="A18" s="117"/>
      <c r="B18" s="216" t="s">
        <v>134</v>
      </c>
      <c r="C18" s="216"/>
      <c r="D18" s="286"/>
      <c r="E18" s="286"/>
      <c r="F18" s="286"/>
      <c r="G18" s="286"/>
      <c r="H18" s="286"/>
      <c r="I18" s="286"/>
      <c r="J18" s="287"/>
      <c r="K18" s="287"/>
      <c r="L18" s="287"/>
      <c r="M18" s="287"/>
      <c r="N18" s="287"/>
      <c r="O18" s="287"/>
      <c r="P18" s="286"/>
      <c r="Q18" s="286"/>
      <c r="R18" s="286"/>
      <c r="S18" s="286"/>
      <c r="T18" s="286"/>
      <c r="U18" s="286"/>
    </row>
    <row r="19" spans="1:21" ht="12.4" customHeight="1">
      <c r="A19" s="118"/>
      <c r="B19" s="222" t="s">
        <v>207</v>
      </c>
      <c r="C19" s="222"/>
      <c r="D19" s="286">
        <v>94.898595816708237</v>
      </c>
      <c r="E19" s="286">
        <v>97.881691677496661</v>
      </c>
      <c r="F19" s="286">
        <v>98.589419454563497</v>
      </c>
      <c r="G19" s="286">
        <v>98.836575934087151</v>
      </c>
      <c r="H19" s="286">
        <v>98.600348108015467</v>
      </c>
      <c r="I19" s="286">
        <v>98.305343229678172</v>
      </c>
      <c r="J19" s="286">
        <v>98.579671859032487</v>
      </c>
      <c r="K19" s="286">
        <v>98.982326221744358</v>
      </c>
      <c r="L19" s="286">
        <v>98.905470833428723</v>
      </c>
      <c r="M19" s="286">
        <v>98.723942412782776</v>
      </c>
      <c r="N19" s="286">
        <v>99.000165200281941</v>
      </c>
      <c r="O19" s="286">
        <v>98.842537635056814</v>
      </c>
      <c r="P19" s="286">
        <v>99.2</v>
      </c>
      <c r="Q19" s="286">
        <v>99.004205636962993</v>
      </c>
      <c r="R19" s="286">
        <v>96.487833129983585</v>
      </c>
      <c r="S19" s="286">
        <v>96.629609401542965</v>
      </c>
      <c r="T19" s="286">
        <v>97.89112069100311</v>
      </c>
      <c r="U19" s="286">
        <v>98.731902780508079</v>
      </c>
    </row>
    <row r="20" spans="1:21" ht="12.4" customHeight="1">
      <c r="A20" s="117"/>
      <c r="B20" s="222" t="s">
        <v>208</v>
      </c>
      <c r="C20" s="222"/>
      <c r="D20" s="287">
        <v>95.650952859860027</v>
      </c>
      <c r="E20" s="287">
        <v>98.853152355399274</v>
      </c>
      <c r="F20" s="286">
        <v>98.616957451035304</v>
      </c>
      <c r="G20" s="286">
        <v>98.437157483717684</v>
      </c>
      <c r="H20" s="286">
        <v>98.397451062993881</v>
      </c>
      <c r="I20" s="286">
        <v>97.500618859004035</v>
      </c>
      <c r="J20" s="286">
        <v>98.344166337968886</v>
      </c>
      <c r="K20" s="287">
        <v>99.139554061203</v>
      </c>
      <c r="L20" s="287">
        <v>99.090577133940954</v>
      </c>
      <c r="M20" s="287">
        <v>98.755685131634579</v>
      </c>
      <c r="N20" s="287">
        <v>98.705089095498735</v>
      </c>
      <c r="O20" s="286">
        <v>98.649056421480111</v>
      </c>
      <c r="P20" s="286">
        <v>99</v>
      </c>
      <c r="Q20" s="286">
        <v>98.694465288879002</v>
      </c>
      <c r="R20" s="286">
        <v>96.167175483620341</v>
      </c>
      <c r="S20" s="286">
        <v>97.404110952002668</v>
      </c>
      <c r="T20" s="286">
        <v>97.701070210096361</v>
      </c>
      <c r="U20" s="286">
        <v>98.29247092281453</v>
      </c>
    </row>
    <row r="21" spans="1:21" ht="12.4" customHeight="1">
      <c r="A21" s="117"/>
      <c r="B21" s="216" t="s">
        <v>135</v>
      </c>
      <c r="C21" s="216"/>
      <c r="D21" s="287"/>
      <c r="E21" s="287"/>
      <c r="F21" s="286"/>
      <c r="G21" s="286"/>
      <c r="H21" s="286"/>
      <c r="I21" s="286"/>
      <c r="J21" s="286"/>
      <c r="K21" s="287"/>
      <c r="L21" s="287"/>
      <c r="M21" s="287"/>
      <c r="N21" s="287"/>
      <c r="O21" s="286"/>
      <c r="P21" s="286"/>
      <c r="Q21" s="286"/>
      <c r="R21" s="286"/>
      <c r="S21" s="286"/>
      <c r="T21" s="286"/>
      <c r="U21" s="286"/>
    </row>
    <row r="22" spans="1:21" ht="12.4" customHeight="1">
      <c r="A22" s="118"/>
      <c r="B22" s="222" t="s">
        <v>207</v>
      </c>
      <c r="C22" s="222"/>
      <c r="D22" s="286">
        <v>94.212066134573305</v>
      </c>
      <c r="E22" s="286">
        <v>93.482762610010695</v>
      </c>
      <c r="F22" s="286">
        <v>96.059086722257916</v>
      </c>
      <c r="G22" s="286">
        <v>96.138350233523923</v>
      </c>
      <c r="H22" s="286">
        <v>96.790305293059347</v>
      </c>
      <c r="I22" s="286">
        <v>97.296039435713737</v>
      </c>
      <c r="J22" s="286">
        <v>97.315549359871383</v>
      </c>
      <c r="K22" s="286">
        <v>98.153454873886872</v>
      </c>
      <c r="L22" s="286">
        <v>98.265096297784638</v>
      </c>
      <c r="M22" s="286">
        <v>98.571704795358031</v>
      </c>
      <c r="N22" s="286">
        <v>98.614142268254341</v>
      </c>
      <c r="O22" s="286">
        <v>98.589121854209878</v>
      </c>
      <c r="P22" s="286">
        <v>99.1</v>
      </c>
      <c r="Q22" s="286">
        <v>99.268370612773793</v>
      </c>
      <c r="R22" s="286">
        <v>95.469258768751203</v>
      </c>
      <c r="S22" s="286">
        <v>98.643298952024423</v>
      </c>
      <c r="T22" s="286">
        <v>98.527953705754328</v>
      </c>
      <c r="U22" s="286">
        <v>98.960487154826822</v>
      </c>
    </row>
    <row r="23" spans="1:21" ht="12.4" customHeight="1">
      <c r="A23" s="117"/>
      <c r="B23" s="222" t="s">
        <v>208</v>
      </c>
      <c r="C23" s="222"/>
      <c r="D23" s="287">
        <v>94.531121850075891</v>
      </c>
      <c r="E23" s="287">
        <v>94.757600255557549</v>
      </c>
      <c r="F23" s="286">
        <v>96.71039552774613</v>
      </c>
      <c r="G23" s="286">
        <v>96.814700395549949</v>
      </c>
      <c r="H23" s="286">
        <v>98.223705971788135</v>
      </c>
      <c r="I23" s="286">
        <v>97.417355093339651</v>
      </c>
      <c r="J23" s="287">
        <v>97.241480726448586</v>
      </c>
      <c r="K23" s="287">
        <v>98.494410482142371</v>
      </c>
      <c r="L23" s="287">
        <v>98.045329065225047</v>
      </c>
      <c r="M23" s="287">
        <v>98.593202739360649</v>
      </c>
      <c r="N23" s="287">
        <v>98.89186828171718</v>
      </c>
      <c r="O23" s="286">
        <v>98.303709802490857</v>
      </c>
      <c r="P23" s="286">
        <v>99.5</v>
      </c>
      <c r="Q23" s="286">
        <v>99.218877360797578</v>
      </c>
      <c r="R23" s="286">
        <v>95.350504655164528</v>
      </c>
      <c r="S23" s="286">
        <v>98.533949680735589</v>
      </c>
      <c r="T23" s="286">
        <v>98.043651855051891</v>
      </c>
      <c r="U23" s="286">
        <v>98.362040318411488</v>
      </c>
    </row>
    <row r="24" spans="1:21" ht="12.4" customHeight="1">
      <c r="A24" s="117"/>
      <c r="B24" s="222"/>
      <c r="C24" s="222"/>
      <c r="D24" s="287"/>
      <c r="E24" s="287"/>
      <c r="F24" s="286"/>
      <c r="G24" s="286"/>
      <c r="H24" s="286"/>
      <c r="I24" s="286"/>
      <c r="J24" s="287"/>
      <c r="K24" s="287"/>
      <c r="L24" s="287"/>
      <c r="M24" s="287"/>
      <c r="N24" s="287"/>
      <c r="O24" s="287"/>
      <c r="P24" s="286"/>
      <c r="Q24" s="286"/>
      <c r="R24" s="286"/>
      <c r="S24" s="286"/>
      <c r="T24" s="286"/>
      <c r="U24" s="286"/>
    </row>
    <row r="25" spans="1:21" ht="12.4" customHeight="1">
      <c r="A25" s="117"/>
      <c r="B25" s="19" t="s">
        <v>258</v>
      </c>
      <c r="C25" s="222"/>
      <c r="D25" s="287"/>
      <c r="E25" s="287"/>
      <c r="F25" s="286"/>
      <c r="G25" s="286"/>
      <c r="H25" s="286"/>
      <c r="I25" s="286"/>
      <c r="J25" s="287"/>
      <c r="K25" s="287"/>
      <c r="L25" s="287"/>
      <c r="M25" s="287"/>
      <c r="N25" s="287"/>
      <c r="O25" s="287"/>
      <c r="P25" s="286"/>
      <c r="Q25" s="286"/>
      <c r="R25" s="286"/>
      <c r="S25" s="286"/>
      <c r="T25" s="286"/>
      <c r="U25" s="286"/>
    </row>
    <row r="26" spans="1:21" ht="12.4" customHeight="1">
      <c r="A26" s="117"/>
      <c r="B26" s="216" t="s">
        <v>136</v>
      </c>
      <c r="C26" s="216"/>
      <c r="D26" s="287"/>
      <c r="E26" s="287"/>
      <c r="F26" s="286"/>
      <c r="G26" s="286"/>
      <c r="H26" s="286"/>
      <c r="I26" s="286"/>
      <c r="J26" s="287"/>
      <c r="K26" s="287"/>
      <c r="L26" s="287"/>
      <c r="M26" s="287"/>
      <c r="N26" s="287"/>
      <c r="O26" s="287"/>
      <c r="P26" s="286"/>
      <c r="Q26" s="286"/>
      <c r="R26" s="286"/>
      <c r="S26" s="286"/>
      <c r="T26" s="286"/>
      <c r="U26" s="286"/>
    </row>
    <row r="27" spans="1:21" ht="12.4" customHeight="1">
      <c r="A27" s="118"/>
      <c r="B27" s="222" t="s">
        <v>207</v>
      </c>
      <c r="C27" s="222"/>
      <c r="D27" s="286">
        <v>93.706898688675167</v>
      </c>
      <c r="E27" s="286">
        <v>96.930344790240525</v>
      </c>
      <c r="F27" s="286">
        <v>98.461956434718431</v>
      </c>
      <c r="G27" s="286">
        <v>98.842135174829266</v>
      </c>
      <c r="H27" s="286">
        <v>98.569723933991241</v>
      </c>
      <c r="I27" s="286">
        <v>98.371415322211206</v>
      </c>
      <c r="J27" s="286">
        <v>98.557000384023937</v>
      </c>
      <c r="K27" s="286">
        <v>98.993446367810918</v>
      </c>
      <c r="L27" s="286">
        <v>98.971826358894589</v>
      </c>
      <c r="M27" s="286">
        <v>98.460382544111653</v>
      </c>
      <c r="N27" s="286">
        <v>99.160301242090043</v>
      </c>
      <c r="O27" s="286">
        <v>98.214516632646337</v>
      </c>
      <c r="P27" s="286">
        <v>99.3</v>
      </c>
      <c r="Q27" s="286">
        <v>98.885253420267858</v>
      </c>
      <c r="R27" s="286">
        <v>95.807661032287641</v>
      </c>
      <c r="S27" s="286">
        <v>96.085636690530933</v>
      </c>
      <c r="T27" s="286">
        <v>98.040978729303646</v>
      </c>
      <c r="U27" s="286">
        <v>98.71406621382549</v>
      </c>
    </row>
    <row r="28" spans="1:21" ht="12.4" customHeight="1">
      <c r="A28" s="117"/>
      <c r="B28" s="222" t="s">
        <v>208</v>
      </c>
      <c r="C28" s="222"/>
      <c r="D28" s="287">
        <v>95.032477945857508</v>
      </c>
      <c r="E28" s="287">
        <v>98.696021987483178</v>
      </c>
      <c r="F28" s="286">
        <v>98.454652926444652</v>
      </c>
      <c r="G28" s="286">
        <v>98.585123035739343</v>
      </c>
      <c r="H28" s="286">
        <v>98.489955718715365</v>
      </c>
      <c r="I28" s="286">
        <v>97.158896923558387</v>
      </c>
      <c r="J28" s="287">
        <v>98.409905047978498</v>
      </c>
      <c r="K28" s="287">
        <v>99.198673139591534</v>
      </c>
      <c r="L28" s="287">
        <v>99.020977532527056</v>
      </c>
      <c r="M28" s="287">
        <v>98.487655777596643</v>
      </c>
      <c r="N28" s="287">
        <v>98.499748328377052</v>
      </c>
      <c r="O28" s="286">
        <v>98.330872826421171</v>
      </c>
      <c r="P28" s="286">
        <v>99</v>
      </c>
      <c r="Q28" s="286">
        <v>98.449473142382004</v>
      </c>
      <c r="R28" s="286">
        <v>95.329249123621778</v>
      </c>
      <c r="S28" s="286">
        <v>97.270711846420809</v>
      </c>
      <c r="T28" s="286">
        <v>97.291814036241064</v>
      </c>
      <c r="U28" s="286">
        <v>97.949642047272008</v>
      </c>
    </row>
    <row r="29" spans="1:21" ht="12.4" customHeight="1">
      <c r="A29" s="117"/>
      <c r="B29" s="216" t="s">
        <v>137</v>
      </c>
      <c r="C29" s="216"/>
      <c r="D29" s="287"/>
      <c r="E29" s="287"/>
      <c r="F29" s="286"/>
      <c r="G29" s="286"/>
      <c r="H29" s="286"/>
      <c r="I29" s="286"/>
      <c r="J29" s="287"/>
      <c r="K29" s="287"/>
      <c r="L29" s="287"/>
      <c r="M29" s="287"/>
      <c r="N29" s="287"/>
      <c r="O29" s="286"/>
      <c r="P29" s="286"/>
      <c r="Q29" s="286"/>
      <c r="R29" s="286"/>
      <c r="S29" s="286"/>
      <c r="T29" s="286"/>
      <c r="U29" s="286"/>
    </row>
    <row r="30" spans="1:21" ht="12.4" customHeight="1">
      <c r="A30" s="118"/>
      <c r="B30" s="222" t="s">
        <v>207</v>
      </c>
      <c r="C30" s="222"/>
      <c r="D30" s="286">
        <v>95.873146949885339</v>
      </c>
      <c r="E30" s="286">
        <v>96.010355614434786</v>
      </c>
      <c r="F30" s="286">
        <v>97.923907885802251</v>
      </c>
      <c r="G30" s="286">
        <v>97.917337176943548</v>
      </c>
      <c r="H30" s="286">
        <v>97.974035182654049</v>
      </c>
      <c r="I30" s="286">
        <v>98.181189608051994</v>
      </c>
      <c r="J30" s="286">
        <v>99.091476921656735</v>
      </c>
      <c r="K30" s="286">
        <v>99.06289740908251</v>
      </c>
      <c r="L30" s="286">
        <v>98.934824777910251</v>
      </c>
      <c r="M30" s="286">
        <v>99.35994290468301</v>
      </c>
      <c r="N30" s="286">
        <v>99.025828358932372</v>
      </c>
      <c r="O30" s="286">
        <v>99.442811733421692</v>
      </c>
      <c r="P30" s="286">
        <v>99.3</v>
      </c>
      <c r="Q30" s="286">
        <v>99.368137136029205</v>
      </c>
      <c r="R30" s="286">
        <v>99.173123449478211</v>
      </c>
      <c r="S30" s="286">
        <v>99.159565389626835</v>
      </c>
      <c r="T30" s="286">
        <v>98.12450246116903</v>
      </c>
      <c r="U30" s="286">
        <v>99.013298233867246</v>
      </c>
    </row>
    <row r="31" spans="1:21" ht="12.4" customHeight="1">
      <c r="A31" s="117"/>
      <c r="B31" s="222" t="s">
        <v>208</v>
      </c>
      <c r="C31" s="222"/>
      <c r="D31" s="287">
        <v>95.448704609788876</v>
      </c>
      <c r="E31" s="287">
        <v>97.34532125505477</v>
      </c>
      <c r="F31" s="286">
        <v>98.148167548245866</v>
      </c>
      <c r="G31" s="286">
        <v>97.537577124644542</v>
      </c>
      <c r="H31" s="286">
        <v>98.522262519548832</v>
      </c>
      <c r="I31" s="286">
        <v>98.633979406844432</v>
      </c>
      <c r="J31" s="287">
        <v>98.757353476625923</v>
      </c>
      <c r="K31" s="287">
        <v>99.313639269442319</v>
      </c>
      <c r="L31" s="287">
        <v>99.201959593443561</v>
      </c>
      <c r="M31" s="287">
        <v>99.425993053950762</v>
      </c>
      <c r="N31" s="287">
        <v>99.381861951435241</v>
      </c>
      <c r="O31" s="286">
        <v>99.068686169640543</v>
      </c>
      <c r="P31" s="286">
        <v>99.6</v>
      </c>
      <c r="Q31" s="286">
        <v>99.673229870342581</v>
      </c>
      <c r="R31" s="286">
        <v>98.626915425885485</v>
      </c>
      <c r="S31" s="286">
        <v>99.030777810330164</v>
      </c>
      <c r="T31" s="286">
        <v>98.570749558154816</v>
      </c>
      <c r="U31" s="286">
        <v>99.196536401359864</v>
      </c>
    </row>
    <row r="32" spans="1:21" ht="12.4" customHeight="1">
      <c r="A32" s="117"/>
      <c r="B32" s="216" t="s">
        <v>138</v>
      </c>
      <c r="C32" s="216"/>
      <c r="D32" s="287"/>
      <c r="E32" s="287"/>
      <c r="F32" s="286"/>
      <c r="G32" s="286"/>
      <c r="H32" s="286"/>
      <c r="I32" s="286"/>
      <c r="J32" s="287"/>
      <c r="K32" s="287"/>
      <c r="L32" s="287"/>
      <c r="M32" s="287"/>
      <c r="N32" s="287"/>
      <c r="O32" s="286"/>
      <c r="P32" s="286"/>
      <c r="Q32" s="286"/>
      <c r="R32" s="286"/>
      <c r="S32" s="286"/>
      <c r="T32" s="286"/>
      <c r="U32" s="286"/>
    </row>
    <row r="33" spans="1:21" ht="12.4" customHeight="1">
      <c r="A33" s="118"/>
      <c r="B33" s="222" t="s">
        <v>207</v>
      </c>
      <c r="C33" s="222"/>
      <c r="D33" s="286">
        <v>94.850596904932218</v>
      </c>
      <c r="E33" s="286">
        <v>95.382605648540718</v>
      </c>
      <c r="F33" s="286">
        <v>94.876244771120184</v>
      </c>
      <c r="G33" s="286">
        <v>94.798025798472949</v>
      </c>
      <c r="H33" s="286">
        <v>96.320876628480761</v>
      </c>
      <c r="I33" s="286">
        <v>96.273906108512591</v>
      </c>
      <c r="J33" s="286">
        <v>94.465377452757096</v>
      </c>
      <c r="K33" s="286">
        <v>97.054372522579939</v>
      </c>
      <c r="L33" s="286">
        <v>97.320721091824709</v>
      </c>
      <c r="M33" s="286">
        <v>97.80519270187699</v>
      </c>
      <c r="N33" s="286">
        <v>97.700931489859585</v>
      </c>
      <c r="O33" s="286">
        <v>98.768960646033094</v>
      </c>
      <c r="P33" s="286">
        <v>98.2</v>
      </c>
      <c r="Q33" s="286">
        <v>99.026278283434095</v>
      </c>
      <c r="R33" s="286">
        <v>90.858210035349344</v>
      </c>
      <c r="S33" s="286">
        <v>96.339247817486822</v>
      </c>
      <c r="T33" s="286">
        <v>97.92461034586681</v>
      </c>
      <c r="U33" s="286">
        <v>98.536117079630927</v>
      </c>
    </row>
    <row r="34" spans="1:21" ht="12.4" customHeight="1">
      <c r="A34" s="119"/>
      <c r="B34" s="222" t="s">
        <v>208</v>
      </c>
      <c r="C34" s="222"/>
      <c r="D34" s="287">
        <v>95.3715228510749</v>
      </c>
      <c r="E34" s="287">
        <v>93.845363924165241</v>
      </c>
      <c r="F34" s="286">
        <v>95.892817087123447</v>
      </c>
      <c r="G34" s="286">
        <v>96.567986016177031</v>
      </c>
      <c r="H34" s="286">
        <v>97.400343606105636</v>
      </c>
      <c r="I34" s="286">
        <v>95.385412244119081</v>
      </c>
      <c r="J34" s="287">
        <v>94.769129967687221</v>
      </c>
      <c r="K34" s="287">
        <v>97.245247708894297</v>
      </c>
      <c r="L34" s="287">
        <v>97.073112002141414</v>
      </c>
      <c r="M34" s="287">
        <v>97.778002697131512</v>
      </c>
      <c r="N34" s="287">
        <v>98.111515575753828</v>
      </c>
      <c r="O34" s="286">
        <v>98.179094153101559</v>
      </c>
      <c r="P34" s="286">
        <v>98.2</v>
      </c>
      <c r="Q34" s="286">
        <v>98.222288562016018</v>
      </c>
      <c r="R34" s="286">
        <v>92.144102001393634</v>
      </c>
      <c r="S34" s="286">
        <v>96.275627543967474</v>
      </c>
      <c r="T34" s="286">
        <v>97.805386683416955</v>
      </c>
      <c r="U34" s="286">
        <v>97.641961217312257</v>
      </c>
    </row>
    <row r="35" spans="1:21" ht="12.4" customHeight="1">
      <c r="A35" s="120"/>
      <c r="B35" s="272"/>
      <c r="C35" s="272"/>
      <c r="D35" s="247"/>
      <c r="E35" s="247"/>
      <c r="F35" s="246"/>
      <c r="G35" s="246"/>
      <c r="H35" s="246"/>
      <c r="I35" s="246"/>
      <c r="J35" s="247"/>
      <c r="K35" s="247"/>
      <c r="L35" s="247"/>
      <c r="M35" s="247"/>
      <c r="N35" s="247"/>
      <c r="O35" s="286"/>
      <c r="P35" s="286"/>
      <c r="Q35" s="286"/>
      <c r="R35" s="286"/>
      <c r="S35" s="286"/>
      <c r="T35" s="286"/>
      <c r="U35" s="286"/>
    </row>
    <row r="36" spans="1:21" ht="12.4" customHeight="1">
      <c r="A36" s="121"/>
      <c r="B36" s="288" t="s">
        <v>132</v>
      </c>
      <c r="C36" s="288"/>
      <c r="D36" s="289"/>
      <c r="E36" s="289"/>
      <c r="F36" s="289"/>
      <c r="G36" s="289"/>
      <c r="H36" s="289"/>
      <c r="I36" s="289"/>
      <c r="J36" s="289"/>
      <c r="K36" s="289"/>
      <c r="L36" s="289"/>
      <c r="M36" s="289"/>
      <c r="N36" s="289"/>
      <c r="O36" s="286"/>
      <c r="P36" s="286"/>
      <c r="Q36" s="286"/>
      <c r="R36" s="286"/>
      <c r="S36" s="286"/>
      <c r="T36" s="286"/>
      <c r="U36" s="286"/>
    </row>
    <row r="37" spans="1:21" ht="12.4" customHeight="1">
      <c r="A37" s="121"/>
      <c r="B37" s="288" t="s">
        <v>0</v>
      </c>
      <c r="C37" s="290"/>
      <c r="D37" s="291"/>
      <c r="E37" s="291"/>
      <c r="F37" s="291"/>
      <c r="G37" s="291"/>
      <c r="H37" s="291"/>
      <c r="I37" s="291"/>
      <c r="J37" s="292"/>
      <c r="K37" s="292"/>
      <c r="L37" s="292"/>
      <c r="M37" s="292"/>
      <c r="N37" s="292"/>
      <c r="O37" s="286"/>
      <c r="P37" s="286"/>
      <c r="Q37" s="286"/>
      <c r="R37" s="286"/>
      <c r="S37" s="286"/>
      <c r="T37" s="286"/>
      <c r="U37" s="286"/>
    </row>
    <row r="38" spans="1:21" ht="12.4" customHeight="1">
      <c r="A38" s="118"/>
      <c r="B38" s="275" t="s">
        <v>207</v>
      </c>
      <c r="C38" s="275"/>
      <c r="D38" s="293">
        <v>95.742656793044063</v>
      </c>
      <c r="E38" s="293">
        <v>94.617497372678216</v>
      </c>
      <c r="F38" s="293">
        <v>95.182763559374806</v>
      </c>
      <c r="G38" s="293">
        <v>95.404474848504847</v>
      </c>
      <c r="H38" s="293">
        <v>98.53212097290853</v>
      </c>
      <c r="I38" s="293">
        <v>95.446333452331729</v>
      </c>
      <c r="J38" s="293">
        <v>99.122268821731282</v>
      </c>
      <c r="K38" s="293">
        <v>97.403299260472991</v>
      </c>
      <c r="L38" s="293">
        <v>97.969575021746607</v>
      </c>
      <c r="M38" s="293">
        <v>99.363889725441695</v>
      </c>
      <c r="N38" s="293">
        <v>99.164835766276909</v>
      </c>
      <c r="O38" s="286">
        <v>99.154202368309797</v>
      </c>
      <c r="P38" s="286">
        <v>99.3</v>
      </c>
      <c r="Q38" s="286">
        <v>98.064496297885768</v>
      </c>
      <c r="R38" s="286">
        <v>94.939283745915219</v>
      </c>
      <c r="S38" s="286">
        <v>98.701944096240737</v>
      </c>
      <c r="T38" s="286">
        <v>100</v>
      </c>
      <c r="U38" s="286">
        <v>99.715869795096495</v>
      </c>
    </row>
    <row r="39" spans="1:21" ht="12.4" customHeight="1">
      <c r="A39" s="118"/>
      <c r="B39" s="275" t="s">
        <v>208</v>
      </c>
      <c r="C39" s="275"/>
      <c r="D39" s="294">
        <v>94.792131740469685</v>
      </c>
      <c r="E39" s="294">
        <v>95.425300812743956</v>
      </c>
      <c r="F39" s="293">
        <v>96.586089110769109</v>
      </c>
      <c r="G39" s="293">
        <v>96.634347998678379</v>
      </c>
      <c r="H39" s="293">
        <v>97.895771585432257</v>
      </c>
      <c r="I39" s="293">
        <v>98.355892030957946</v>
      </c>
      <c r="J39" s="294">
        <v>96.88508888657033</v>
      </c>
      <c r="K39" s="294">
        <v>97.648372634214198</v>
      </c>
      <c r="L39" s="294">
        <v>98.571878505479361</v>
      </c>
      <c r="M39" s="294">
        <v>100</v>
      </c>
      <c r="N39" s="294">
        <v>99.037952388314963</v>
      </c>
      <c r="O39" s="286">
        <v>99.693061837663663</v>
      </c>
      <c r="P39" s="286">
        <v>98.5</v>
      </c>
      <c r="Q39" s="286">
        <v>98.364130405512697</v>
      </c>
      <c r="R39" s="286">
        <v>92.702255199019262</v>
      </c>
      <c r="S39" s="286">
        <v>99.17471670087437</v>
      </c>
      <c r="T39" s="286">
        <v>99.743265744152865</v>
      </c>
      <c r="U39" s="286">
        <v>99.684390568017207</v>
      </c>
    </row>
    <row r="40" spans="1:21" ht="12.4" customHeight="1">
      <c r="A40" s="118"/>
      <c r="B40" s="288" t="s">
        <v>1</v>
      </c>
      <c r="C40" s="290"/>
      <c r="D40" s="294"/>
      <c r="E40" s="294"/>
      <c r="F40" s="293"/>
      <c r="G40" s="293"/>
      <c r="H40" s="293"/>
      <c r="I40" s="293"/>
      <c r="J40" s="294"/>
      <c r="K40" s="294"/>
      <c r="L40" s="294"/>
      <c r="M40" s="294"/>
      <c r="N40" s="294"/>
      <c r="O40" s="286"/>
      <c r="P40" s="286"/>
      <c r="Q40" s="286"/>
      <c r="R40" s="286"/>
      <c r="S40" s="286"/>
      <c r="T40" s="286"/>
      <c r="U40" s="286"/>
    </row>
    <row r="41" spans="1:21" ht="12.4" customHeight="1">
      <c r="A41" s="118"/>
      <c r="B41" s="275" t="s">
        <v>207</v>
      </c>
      <c r="C41" s="275"/>
      <c r="D41" s="293">
        <v>95.658273739964187</v>
      </c>
      <c r="E41" s="293">
        <v>96.945346365355817</v>
      </c>
      <c r="F41" s="293">
        <v>98.604926850636431</v>
      </c>
      <c r="G41" s="293">
        <v>98.018879341658121</v>
      </c>
      <c r="H41" s="293">
        <v>99.044573699842758</v>
      </c>
      <c r="I41" s="293">
        <v>98.87692548039368</v>
      </c>
      <c r="J41" s="293">
        <v>99.501484833018139</v>
      </c>
      <c r="K41" s="293">
        <v>99.584275403210654</v>
      </c>
      <c r="L41" s="293">
        <v>98.089010494725969</v>
      </c>
      <c r="M41" s="293">
        <v>100</v>
      </c>
      <c r="N41" s="293">
        <v>99.63209971719229</v>
      </c>
      <c r="O41" s="286">
        <v>99.592903005096616</v>
      </c>
      <c r="P41" s="286">
        <v>99</v>
      </c>
      <c r="Q41" s="286">
        <v>99.609791824195085</v>
      </c>
      <c r="R41" s="286">
        <v>97.443730585078569</v>
      </c>
      <c r="S41" s="286">
        <v>97.405783587993852</v>
      </c>
      <c r="T41" s="286">
        <v>98.036884729556576</v>
      </c>
      <c r="U41" s="286">
        <v>100</v>
      </c>
    </row>
    <row r="42" spans="1:21" ht="12.4" customHeight="1">
      <c r="A42" s="118"/>
      <c r="B42" s="275" t="s">
        <v>208</v>
      </c>
      <c r="C42" s="275"/>
      <c r="D42" s="294">
        <v>96.634500066682421</v>
      </c>
      <c r="E42" s="294">
        <v>94.858436737660881</v>
      </c>
      <c r="F42" s="293">
        <v>98.891518687744437</v>
      </c>
      <c r="G42" s="293">
        <v>99.038729799492828</v>
      </c>
      <c r="H42" s="293">
        <v>98.549888321748597</v>
      </c>
      <c r="I42" s="293">
        <v>100</v>
      </c>
      <c r="J42" s="294">
        <v>99.3044576927782</v>
      </c>
      <c r="K42" s="294">
        <v>100</v>
      </c>
      <c r="L42" s="294">
        <v>99.582852737454203</v>
      </c>
      <c r="M42" s="294">
        <v>100</v>
      </c>
      <c r="N42" s="294">
        <v>99.697977469356815</v>
      </c>
      <c r="O42" s="286">
        <v>99.223663126930845</v>
      </c>
      <c r="P42" s="286">
        <v>100</v>
      </c>
      <c r="Q42" s="286">
        <v>99.684740065944283</v>
      </c>
      <c r="R42" s="286">
        <v>97.968341959364494</v>
      </c>
      <c r="S42" s="286">
        <v>98.415752907263908</v>
      </c>
      <c r="T42" s="286">
        <v>96.374110104255024</v>
      </c>
      <c r="U42" s="286">
        <v>98.853558382041967</v>
      </c>
    </row>
    <row r="43" spans="1:21" ht="12.4" customHeight="1">
      <c r="A43" s="118"/>
      <c r="B43" s="288" t="s">
        <v>2</v>
      </c>
      <c r="C43" s="290"/>
      <c r="D43" s="294"/>
      <c r="E43" s="294"/>
      <c r="F43" s="293"/>
      <c r="G43" s="293"/>
      <c r="H43" s="293"/>
      <c r="I43" s="293"/>
      <c r="J43" s="294"/>
      <c r="K43" s="294"/>
      <c r="L43" s="294"/>
      <c r="M43" s="294"/>
      <c r="N43" s="294"/>
      <c r="O43" s="286"/>
      <c r="P43" s="286"/>
      <c r="Q43" s="286"/>
      <c r="R43" s="286"/>
      <c r="S43" s="286"/>
      <c r="T43" s="286"/>
      <c r="U43" s="286"/>
    </row>
    <row r="44" spans="1:21" ht="12.4" customHeight="1">
      <c r="A44" s="118"/>
      <c r="B44" s="275" t="s">
        <v>207</v>
      </c>
      <c r="C44" s="275"/>
      <c r="D44" s="293">
        <v>98.973195817857771</v>
      </c>
      <c r="E44" s="293">
        <v>98.65003757276736</v>
      </c>
      <c r="F44" s="293">
        <v>100</v>
      </c>
      <c r="G44" s="293">
        <v>99.286423183283716</v>
      </c>
      <c r="H44" s="293">
        <v>97.959127459185723</v>
      </c>
      <c r="I44" s="293">
        <v>97.85061848229175</v>
      </c>
      <c r="J44" s="293">
        <v>100</v>
      </c>
      <c r="K44" s="293">
        <v>97.358023197554132</v>
      </c>
      <c r="L44" s="293">
        <v>100</v>
      </c>
      <c r="M44" s="293">
        <v>100</v>
      </c>
      <c r="N44" s="293">
        <v>99.317878804706567</v>
      </c>
      <c r="O44" s="286">
        <v>99.357512171391832</v>
      </c>
      <c r="P44" s="286">
        <v>100</v>
      </c>
      <c r="Q44" s="286">
        <v>100</v>
      </c>
      <c r="R44" s="286">
        <v>98.818996856398584</v>
      </c>
      <c r="S44" s="286">
        <v>99.602184398216437</v>
      </c>
      <c r="T44" s="286">
        <v>100</v>
      </c>
      <c r="U44" s="286">
        <v>97.540940301244092</v>
      </c>
    </row>
    <row r="45" spans="1:21" ht="12.4" customHeight="1">
      <c r="A45" s="118"/>
      <c r="B45" s="275" t="s">
        <v>208</v>
      </c>
      <c r="C45" s="275"/>
      <c r="D45" s="294">
        <v>98.98104521878021</v>
      </c>
      <c r="E45" s="294">
        <v>98.374502441916277</v>
      </c>
      <c r="F45" s="293">
        <v>100</v>
      </c>
      <c r="G45" s="293">
        <v>100</v>
      </c>
      <c r="H45" s="293">
        <v>98.616334938296987</v>
      </c>
      <c r="I45" s="293">
        <v>99.314831510322819</v>
      </c>
      <c r="J45" s="294">
        <v>98.981284371206698</v>
      </c>
      <c r="K45" s="294">
        <v>100</v>
      </c>
      <c r="L45" s="294">
        <v>100</v>
      </c>
      <c r="M45" s="294">
        <v>100</v>
      </c>
      <c r="N45" s="294">
        <v>100</v>
      </c>
      <c r="O45" s="286">
        <v>100</v>
      </c>
      <c r="P45" s="286">
        <v>99.2</v>
      </c>
      <c r="Q45" s="286">
        <v>100</v>
      </c>
      <c r="R45" s="286">
        <v>99.140417963908817</v>
      </c>
      <c r="S45" s="286">
        <v>100</v>
      </c>
      <c r="T45" s="286">
        <v>100</v>
      </c>
      <c r="U45" s="286">
        <v>100</v>
      </c>
    </row>
    <row r="46" spans="1:21" ht="12.4" customHeight="1">
      <c r="A46" s="118"/>
      <c r="B46" s="288" t="s">
        <v>3</v>
      </c>
      <c r="C46" s="290"/>
      <c r="D46" s="294"/>
      <c r="E46" s="294"/>
      <c r="F46" s="293"/>
      <c r="G46" s="293"/>
      <c r="H46" s="293"/>
      <c r="I46" s="293"/>
      <c r="J46" s="294"/>
      <c r="K46" s="294"/>
      <c r="L46" s="294"/>
      <c r="M46" s="294"/>
      <c r="N46" s="294"/>
      <c r="O46" s="286"/>
      <c r="P46" s="286"/>
      <c r="Q46" s="286"/>
      <c r="R46" s="286"/>
      <c r="S46" s="286"/>
      <c r="T46" s="286"/>
      <c r="U46" s="286"/>
    </row>
    <row r="47" spans="1:21" ht="12.4" customHeight="1">
      <c r="A47" s="118"/>
      <c r="B47" s="275" t="s">
        <v>207</v>
      </c>
      <c r="C47" s="275"/>
      <c r="D47" s="293">
        <v>97.382242781184772</v>
      </c>
      <c r="E47" s="293">
        <v>96.964453405432664</v>
      </c>
      <c r="F47" s="293">
        <v>99.186879021591977</v>
      </c>
      <c r="G47" s="293">
        <v>100</v>
      </c>
      <c r="H47" s="293">
        <v>98.72063676159371</v>
      </c>
      <c r="I47" s="293">
        <v>99.435079010911423</v>
      </c>
      <c r="J47" s="293">
        <v>99.656002590414019</v>
      </c>
      <c r="K47" s="293">
        <v>100</v>
      </c>
      <c r="L47" s="293">
        <v>100</v>
      </c>
      <c r="M47" s="293">
        <v>99.426704060333535</v>
      </c>
      <c r="N47" s="293">
        <v>98.405230876367753</v>
      </c>
      <c r="O47" s="286">
        <v>100</v>
      </c>
      <c r="P47" s="286">
        <v>100</v>
      </c>
      <c r="Q47" s="286">
        <v>99.454737848499818</v>
      </c>
      <c r="R47" s="286">
        <v>98.817115316141127</v>
      </c>
      <c r="S47" s="286">
        <v>99.810364722489751</v>
      </c>
      <c r="T47" s="286">
        <v>94.711051880115733</v>
      </c>
      <c r="U47" s="286">
        <v>100</v>
      </c>
    </row>
    <row r="48" spans="1:21" ht="12.4" customHeight="1">
      <c r="A48" s="118"/>
      <c r="B48" s="275" t="s">
        <v>208</v>
      </c>
      <c r="C48" s="275"/>
      <c r="D48" s="294">
        <v>97.177665007753035</v>
      </c>
      <c r="E48" s="294">
        <v>99.406775789606854</v>
      </c>
      <c r="F48" s="293">
        <v>100</v>
      </c>
      <c r="G48" s="293">
        <v>99.05204077033099</v>
      </c>
      <c r="H48" s="293">
        <v>99.413949376884247</v>
      </c>
      <c r="I48" s="293">
        <v>99.124948700291455</v>
      </c>
      <c r="J48" s="294">
        <v>99.579132405523822</v>
      </c>
      <c r="K48" s="294">
        <v>100</v>
      </c>
      <c r="L48" s="294">
        <v>99.318233778008775</v>
      </c>
      <c r="M48" s="294">
        <v>98.736693726475309</v>
      </c>
      <c r="N48" s="294">
        <v>99.823777344969898</v>
      </c>
      <c r="O48" s="286">
        <v>98.782249223708277</v>
      </c>
      <c r="P48" s="286">
        <v>99.4</v>
      </c>
      <c r="Q48" s="286">
        <v>100</v>
      </c>
      <c r="R48" s="286">
        <v>95.451612475704067</v>
      </c>
      <c r="S48" s="286">
        <v>97.963555850979844</v>
      </c>
      <c r="T48" s="286">
        <v>99.735440848821881</v>
      </c>
      <c r="U48" s="286">
        <v>99.166560299846964</v>
      </c>
    </row>
    <row r="49" spans="1:21" ht="12.4" customHeight="1">
      <c r="A49" s="118"/>
      <c r="B49" s="288" t="s">
        <v>4</v>
      </c>
      <c r="C49" s="290"/>
      <c r="D49" s="294"/>
      <c r="E49" s="294"/>
      <c r="F49" s="293"/>
      <c r="G49" s="293"/>
      <c r="H49" s="293"/>
      <c r="I49" s="293"/>
      <c r="J49" s="294"/>
      <c r="K49" s="294"/>
      <c r="L49" s="294"/>
      <c r="M49" s="294"/>
      <c r="N49" s="294"/>
      <c r="O49" s="286"/>
      <c r="P49" s="286"/>
      <c r="Q49" s="286"/>
      <c r="R49" s="286"/>
      <c r="S49" s="286"/>
      <c r="T49" s="286"/>
      <c r="U49" s="286"/>
    </row>
    <row r="50" spans="1:21" ht="12.4" customHeight="1">
      <c r="A50" s="118"/>
      <c r="B50" s="275" t="s">
        <v>207</v>
      </c>
      <c r="C50" s="275"/>
      <c r="D50" s="293">
        <v>94.168337160859849</v>
      </c>
      <c r="E50" s="293">
        <v>95.735035493224686</v>
      </c>
      <c r="F50" s="293">
        <v>97.680313437415791</v>
      </c>
      <c r="G50" s="293">
        <v>97.215371185785202</v>
      </c>
      <c r="H50" s="293">
        <v>97.909353450689338</v>
      </c>
      <c r="I50" s="293">
        <v>97.412999639350275</v>
      </c>
      <c r="J50" s="293">
        <v>100</v>
      </c>
      <c r="K50" s="293">
        <v>99.505845299324307</v>
      </c>
      <c r="L50" s="293">
        <v>97.374290766761561</v>
      </c>
      <c r="M50" s="293">
        <v>99.76898472373054</v>
      </c>
      <c r="N50" s="293">
        <v>99.321561213398681</v>
      </c>
      <c r="O50" s="286">
        <v>99.735299095894661</v>
      </c>
      <c r="P50" s="286">
        <v>98.7</v>
      </c>
      <c r="Q50" s="286">
        <v>98.782032148636048</v>
      </c>
      <c r="R50" s="286">
        <v>98.156736163310413</v>
      </c>
      <c r="S50" s="286">
        <v>96.977166646726502</v>
      </c>
      <c r="T50" s="286">
        <v>100</v>
      </c>
      <c r="U50" s="286">
        <v>100</v>
      </c>
    </row>
    <row r="51" spans="1:21" ht="12.4" customHeight="1">
      <c r="A51" s="118"/>
      <c r="B51" s="275" t="s">
        <v>208</v>
      </c>
      <c r="C51" s="275"/>
      <c r="D51" s="294">
        <v>96.851930929030587</v>
      </c>
      <c r="E51" s="294">
        <v>97.549158996655976</v>
      </c>
      <c r="F51" s="293">
        <v>97.808767091724647</v>
      </c>
      <c r="G51" s="293">
        <v>98.401477351543747</v>
      </c>
      <c r="H51" s="293">
        <v>99.037330537371773</v>
      </c>
      <c r="I51" s="293">
        <v>98.054440708559881</v>
      </c>
      <c r="J51" s="294">
        <v>98.328325674302732</v>
      </c>
      <c r="K51" s="294">
        <v>99.175792025849375</v>
      </c>
      <c r="L51" s="294">
        <v>97.985694612823693</v>
      </c>
      <c r="M51" s="294">
        <v>99.475314558151084</v>
      </c>
      <c r="N51" s="294">
        <v>100</v>
      </c>
      <c r="O51" s="286">
        <v>100</v>
      </c>
      <c r="P51" s="286">
        <v>100</v>
      </c>
      <c r="Q51" s="286">
        <v>98.89249609595656</v>
      </c>
      <c r="R51" s="286">
        <v>97.688126974464012</v>
      </c>
      <c r="S51" s="286">
        <v>100</v>
      </c>
      <c r="T51" s="286">
        <v>100</v>
      </c>
      <c r="U51" s="286">
        <v>100</v>
      </c>
    </row>
    <row r="52" spans="1:21" ht="12.4" customHeight="1">
      <c r="A52" s="118"/>
      <c r="B52" s="288" t="s">
        <v>5</v>
      </c>
      <c r="C52" s="290"/>
      <c r="D52" s="294"/>
      <c r="E52" s="294"/>
      <c r="F52" s="293"/>
      <c r="G52" s="293"/>
      <c r="H52" s="293"/>
      <c r="I52" s="293"/>
      <c r="J52" s="294"/>
      <c r="K52" s="294"/>
      <c r="L52" s="294"/>
      <c r="M52" s="294"/>
      <c r="N52" s="294"/>
      <c r="O52" s="286"/>
      <c r="P52" s="286"/>
      <c r="Q52" s="286"/>
      <c r="R52" s="286"/>
      <c r="S52" s="286"/>
      <c r="T52" s="286"/>
      <c r="U52" s="286"/>
    </row>
    <row r="53" spans="1:21" ht="12.4" customHeight="1">
      <c r="A53" s="118"/>
      <c r="B53" s="275" t="s">
        <v>207</v>
      </c>
      <c r="C53" s="275"/>
      <c r="D53" s="293">
        <v>93.122921508577761</v>
      </c>
      <c r="E53" s="293">
        <v>96.302096761110434</v>
      </c>
      <c r="F53" s="293">
        <v>96.710879725262288</v>
      </c>
      <c r="G53" s="293">
        <v>97.579177061442365</v>
      </c>
      <c r="H53" s="293">
        <v>98.681784406055215</v>
      </c>
      <c r="I53" s="293">
        <v>98.874338422161856</v>
      </c>
      <c r="J53" s="293">
        <v>97.338940129289455</v>
      </c>
      <c r="K53" s="293">
        <v>97.814746203817108</v>
      </c>
      <c r="L53" s="293">
        <v>100</v>
      </c>
      <c r="M53" s="293">
        <v>99.488036384059981</v>
      </c>
      <c r="N53" s="293">
        <v>100</v>
      </c>
      <c r="O53" s="286">
        <v>99.530138309978895</v>
      </c>
      <c r="P53" s="286">
        <v>99.6</v>
      </c>
      <c r="Q53" s="286">
        <v>99.044345257662584</v>
      </c>
      <c r="R53" s="286">
        <v>99.223172013664822</v>
      </c>
      <c r="S53" s="286">
        <v>99.568404815672949</v>
      </c>
      <c r="T53" s="286">
        <v>99.451815573104795</v>
      </c>
      <c r="U53" s="286">
        <v>100</v>
      </c>
    </row>
    <row r="54" spans="1:21" ht="12.4" customHeight="1">
      <c r="A54" s="118"/>
      <c r="B54" s="275" t="s">
        <v>208</v>
      </c>
      <c r="C54" s="275"/>
      <c r="D54" s="294">
        <v>94.848474087091034</v>
      </c>
      <c r="E54" s="294">
        <v>98.78091039808892</v>
      </c>
      <c r="F54" s="293">
        <v>96.882652530565423</v>
      </c>
      <c r="G54" s="293">
        <v>96.625099857056497</v>
      </c>
      <c r="H54" s="293">
        <v>99.626118765776695</v>
      </c>
      <c r="I54" s="293">
        <v>96.94203662017479</v>
      </c>
      <c r="J54" s="294">
        <v>98.760236273981917</v>
      </c>
      <c r="K54" s="294">
        <v>99.262986262416618</v>
      </c>
      <c r="L54" s="294">
        <v>99.142264935835044</v>
      </c>
      <c r="M54" s="294">
        <v>99.146323857374128</v>
      </c>
      <c r="N54" s="294">
        <v>99.097993956728473</v>
      </c>
      <c r="O54" s="286">
        <v>98.999642583135298</v>
      </c>
      <c r="P54" s="286">
        <v>100</v>
      </c>
      <c r="Q54" s="286">
        <v>99.098297372910466</v>
      </c>
      <c r="R54" s="286">
        <v>99.046047435887857</v>
      </c>
      <c r="S54" s="286">
        <v>98.721792320339816</v>
      </c>
      <c r="T54" s="286">
        <v>96.715985470168505</v>
      </c>
      <c r="U54" s="286">
        <v>98.859799540419175</v>
      </c>
    </row>
    <row r="55" spans="1:21" ht="12.4" customHeight="1">
      <c r="A55" s="118"/>
      <c r="B55" s="288" t="s">
        <v>273</v>
      </c>
      <c r="C55" s="290"/>
      <c r="D55" s="294"/>
      <c r="E55" s="294"/>
      <c r="F55" s="293"/>
      <c r="G55" s="293"/>
      <c r="H55" s="293"/>
      <c r="I55" s="293"/>
      <c r="J55" s="294"/>
      <c r="K55" s="294"/>
      <c r="L55" s="294"/>
      <c r="M55" s="294"/>
      <c r="N55" s="294"/>
      <c r="O55" s="286"/>
      <c r="P55" s="286"/>
      <c r="Q55" s="286"/>
      <c r="R55" s="286"/>
      <c r="S55" s="286"/>
      <c r="T55" s="286"/>
      <c r="U55" s="286"/>
    </row>
    <row r="56" spans="1:21" ht="12.4" customHeight="1">
      <c r="A56" s="118"/>
      <c r="B56" s="275" t="s">
        <v>207</v>
      </c>
      <c r="C56" s="275"/>
      <c r="D56" s="295" t="s">
        <v>6</v>
      </c>
      <c r="E56" s="295" t="s">
        <v>6</v>
      </c>
      <c r="F56" s="293">
        <v>99.203413440715465</v>
      </c>
      <c r="G56" s="293">
        <v>98.630427486920382</v>
      </c>
      <c r="H56" s="293">
        <v>98.735798896697204</v>
      </c>
      <c r="I56" s="293">
        <v>100</v>
      </c>
      <c r="J56" s="293">
        <v>100</v>
      </c>
      <c r="K56" s="293">
        <v>99.30288182093733</v>
      </c>
      <c r="L56" s="293">
        <v>98.842576174511152</v>
      </c>
      <c r="M56" s="293">
        <v>99.206997701527811</v>
      </c>
      <c r="N56" s="293">
        <v>98.066800322846433</v>
      </c>
      <c r="O56" s="286">
        <v>95.231311948709532</v>
      </c>
      <c r="P56" s="286">
        <v>99.3</v>
      </c>
      <c r="Q56" s="286">
        <v>100</v>
      </c>
      <c r="R56" s="286">
        <v>96.178570959469113</v>
      </c>
      <c r="S56" s="286">
        <v>95.671273858465923</v>
      </c>
      <c r="T56" s="286">
        <v>97.707509088682002</v>
      </c>
      <c r="U56" s="286">
        <v>98.667870860619473</v>
      </c>
    </row>
    <row r="57" spans="1:21" ht="12.4" customHeight="1">
      <c r="A57" s="118"/>
      <c r="B57" s="275" t="s">
        <v>208</v>
      </c>
      <c r="C57" s="275"/>
      <c r="D57" s="295" t="s">
        <v>6</v>
      </c>
      <c r="E57" s="295" t="s">
        <v>6</v>
      </c>
      <c r="F57" s="293">
        <v>97.097606691866304</v>
      </c>
      <c r="G57" s="293">
        <v>97.233586157920442</v>
      </c>
      <c r="H57" s="293">
        <v>96.740356728799085</v>
      </c>
      <c r="I57" s="293">
        <v>98.864756634529229</v>
      </c>
      <c r="J57" s="294">
        <v>99.359500524715301</v>
      </c>
      <c r="K57" s="294">
        <v>100</v>
      </c>
      <c r="L57" s="294">
        <v>98.79945883548001</v>
      </c>
      <c r="M57" s="294">
        <v>99.171034049681012</v>
      </c>
      <c r="N57" s="294">
        <v>98.044591724633051</v>
      </c>
      <c r="O57" s="286">
        <v>99.015715952076761</v>
      </c>
      <c r="P57" s="286">
        <v>96</v>
      </c>
      <c r="Q57" s="286">
        <v>100</v>
      </c>
      <c r="R57" s="286">
        <v>92.345228123001391</v>
      </c>
      <c r="S57" s="286">
        <v>94.66469961632562</v>
      </c>
      <c r="T57" s="286">
        <v>96.827656640602697</v>
      </c>
      <c r="U57" s="286">
        <v>94.239627434389234</v>
      </c>
    </row>
    <row r="58" spans="1:21" ht="12.4" customHeight="1">
      <c r="A58" s="118"/>
      <c r="B58" s="288" t="s">
        <v>7</v>
      </c>
      <c r="C58" s="290"/>
      <c r="D58" s="295"/>
      <c r="E58" s="295"/>
      <c r="F58" s="293"/>
      <c r="G58" s="293"/>
      <c r="H58" s="293"/>
      <c r="I58" s="293"/>
      <c r="J58" s="294"/>
      <c r="K58" s="294"/>
      <c r="L58" s="294"/>
      <c r="M58" s="294"/>
      <c r="N58" s="294"/>
      <c r="O58" s="286"/>
      <c r="P58" s="286"/>
      <c r="Q58" s="286"/>
      <c r="R58" s="286"/>
      <c r="S58" s="286"/>
      <c r="T58" s="286"/>
      <c r="U58" s="286"/>
    </row>
    <row r="59" spans="1:21" ht="12.4" customHeight="1">
      <c r="A59" s="118"/>
      <c r="B59" s="275" t="s">
        <v>207</v>
      </c>
      <c r="C59" s="275"/>
      <c r="D59" s="293">
        <v>98.206046325475242</v>
      </c>
      <c r="E59" s="293">
        <v>97.253949976972436</v>
      </c>
      <c r="F59" s="293">
        <v>97.599676419752257</v>
      </c>
      <c r="G59" s="293">
        <v>99.277463405491503</v>
      </c>
      <c r="H59" s="293">
        <v>98.851909390432681</v>
      </c>
      <c r="I59" s="293">
        <v>100</v>
      </c>
      <c r="J59" s="293">
        <v>100</v>
      </c>
      <c r="K59" s="293">
        <v>99.512713435746576</v>
      </c>
      <c r="L59" s="293">
        <v>98.005922850295391</v>
      </c>
      <c r="M59" s="293">
        <v>98.197193630381321</v>
      </c>
      <c r="N59" s="293">
        <v>100</v>
      </c>
      <c r="O59" s="286">
        <v>100</v>
      </c>
      <c r="P59" s="286">
        <v>99.3</v>
      </c>
      <c r="Q59" s="286">
        <v>99.562954805343182</v>
      </c>
      <c r="R59" s="286">
        <v>98.960481460493796</v>
      </c>
      <c r="S59" s="286">
        <v>100</v>
      </c>
      <c r="T59" s="286">
        <v>96.414001052752212</v>
      </c>
      <c r="U59" s="286">
        <v>98.903316931805591</v>
      </c>
    </row>
    <row r="60" spans="1:21" ht="12.4" customHeight="1">
      <c r="A60" s="118"/>
      <c r="B60" s="275" t="s">
        <v>208</v>
      </c>
      <c r="C60" s="275"/>
      <c r="D60" s="294">
        <v>98.458350064621044</v>
      </c>
      <c r="E60" s="294">
        <v>97.480233244212272</v>
      </c>
      <c r="F60" s="294">
        <v>99.323670722660808</v>
      </c>
      <c r="G60" s="294">
        <v>99.383100139620851</v>
      </c>
      <c r="H60" s="293">
        <v>97.953861884547678</v>
      </c>
      <c r="I60" s="293">
        <v>97.599802820815711</v>
      </c>
      <c r="J60" s="294">
        <v>99.082341029856224</v>
      </c>
      <c r="K60" s="294">
        <v>99.666963595820889</v>
      </c>
      <c r="L60" s="294">
        <v>98.141433929450457</v>
      </c>
      <c r="M60" s="294">
        <v>99.550261827512571</v>
      </c>
      <c r="N60" s="294">
        <v>99.130107735907842</v>
      </c>
      <c r="O60" s="286">
        <v>98.55305889712163</v>
      </c>
      <c r="P60" s="286">
        <v>100</v>
      </c>
      <c r="Q60" s="286">
        <v>99.528140004073094</v>
      </c>
      <c r="R60" s="286">
        <v>99.96374506254088</v>
      </c>
      <c r="S60" s="286">
        <v>100</v>
      </c>
      <c r="T60" s="286">
        <v>97.28640597392824</v>
      </c>
      <c r="U60" s="286">
        <v>98.389160980306869</v>
      </c>
    </row>
    <row r="61" spans="1:21" ht="14.25" customHeight="1" thickBot="1">
      <c r="A61" s="118"/>
      <c r="B61" s="712"/>
      <c r="C61" s="712"/>
      <c r="D61" s="713"/>
      <c r="E61" s="713"/>
      <c r="F61" s="713"/>
      <c r="G61" s="713"/>
      <c r="H61" s="714"/>
      <c r="I61" s="714"/>
      <c r="J61" s="713"/>
      <c r="K61" s="713"/>
      <c r="L61" s="713"/>
      <c r="M61" s="713"/>
      <c r="N61" s="713"/>
      <c r="O61" s="713"/>
      <c r="P61" s="713"/>
      <c r="Q61" s="713"/>
      <c r="R61" s="715"/>
      <c r="S61" s="715"/>
      <c r="T61" s="715"/>
      <c r="U61" s="715"/>
    </row>
    <row r="62" spans="1:21" ht="16.5" customHeight="1">
      <c r="A62" s="118"/>
      <c r="B62" s="222"/>
      <c r="C62" s="222"/>
      <c r="D62" s="294"/>
      <c r="E62" s="294"/>
      <c r="F62" s="294"/>
      <c r="G62" s="294"/>
      <c r="H62" s="293"/>
      <c r="I62" s="293"/>
      <c r="J62" s="294"/>
      <c r="K62" s="294"/>
      <c r="L62" s="100"/>
      <c r="M62" s="100"/>
      <c r="N62" s="100"/>
      <c r="O62" s="100"/>
      <c r="P62" s="599"/>
      <c r="R62" s="599"/>
      <c r="U62" s="599" t="s">
        <v>175</v>
      </c>
    </row>
    <row r="63" spans="1:21" ht="14.25" customHeight="1">
      <c r="A63" s="118"/>
      <c r="B63" s="222"/>
      <c r="C63" s="222"/>
      <c r="D63" s="294"/>
      <c r="E63" s="294"/>
      <c r="F63" s="294"/>
      <c r="G63" s="294"/>
      <c r="H63" s="293"/>
      <c r="I63" s="293"/>
      <c r="J63" s="294"/>
      <c r="K63" s="294"/>
      <c r="L63" s="100"/>
      <c r="M63" s="100"/>
      <c r="N63" s="100"/>
      <c r="O63" s="100"/>
      <c r="P63" s="599"/>
      <c r="Q63" s="599"/>
    </row>
    <row r="64" spans="1:21" ht="12" customHeight="1" thickBot="1">
      <c r="A64" s="118"/>
      <c r="B64" s="222"/>
      <c r="C64" s="222"/>
      <c r="D64" s="294"/>
      <c r="E64" s="294"/>
      <c r="F64" s="294"/>
      <c r="G64" s="294"/>
      <c r="H64" s="293"/>
      <c r="I64" s="293"/>
      <c r="J64" s="294"/>
      <c r="K64" s="294"/>
      <c r="L64" s="100"/>
      <c r="M64" s="100"/>
      <c r="N64" s="100"/>
      <c r="O64" s="100"/>
      <c r="P64" s="599"/>
      <c r="R64" s="599"/>
      <c r="U64" s="599" t="s">
        <v>111</v>
      </c>
    </row>
    <row r="65" spans="1:21" s="5" customFormat="1" ht="24.75" customHeight="1" thickBot="1">
      <c r="A65" s="114"/>
      <c r="B65" s="881" t="str">
        <f>B4</f>
        <v>Ámbito Geográfico / Sexo</v>
      </c>
      <c r="C65" s="881"/>
      <c r="D65" s="702">
        <v>2005</v>
      </c>
      <c r="E65" s="702">
        <v>2006</v>
      </c>
      <c r="F65" s="702">
        <v>2007</v>
      </c>
      <c r="G65" s="702">
        <v>2008</v>
      </c>
      <c r="H65" s="702">
        <v>2009</v>
      </c>
      <c r="I65" s="702">
        <v>2010</v>
      </c>
      <c r="J65" s="702">
        <v>2011</v>
      </c>
      <c r="K65" s="702">
        <v>2013</v>
      </c>
      <c r="L65" s="702">
        <v>2014</v>
      </c>
      <c r="M65" s="702">
        <v>2015</v>
      </c>
      <c r="N65" s="702">
        <v>2016</v>
      </c>
      <c r="O65" s="702">
        <v>2017</v>
      </c>
      <c r="P65" s="702">
        <v>2018</v>
      </c>
      <c r="Q65" s="702">
        <v>2019</v>
      </c>
      <c r="R65" s="702">
        <v>2020</v>
      </c>
      <c r="S65" s="702">
        <v>2021</v>
      </c>
      <c r="T65" s="702">
        <v>2022</v>
      </c>
      <c r="U65" s="702">
        <v>2023</v>
      </c>
    </row>
    <row r="66" spans="1:21" s="5" customFormat="1" ht="2.25" customHeight="1">
      <c r="A66" s="115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</row>
    <row r="67" spans="1:21" ht="11.25" customHeight="1">
      <c r="A67" s="118"/>
      <c r="B67" s="288" t="s">
        <v>8</v>
      </c>
      <c r="C67" s="290"/>
      <c r="D67" s="294"/>
      <c r="E67" s="294"/>
      <c r="F67" s="294"/>
      <c r="G67" s="294"/>
      <c r="H67" s="293"/>
      <c r="I67" s="293"/>
      <c r="J67" s="294"/>
      <c r="K67" s="294"/>
      <c r="L67" s="294"/>
      <c r="M67" s="294"/>
      <c r="N67" s="294"/>
      <c r="O67" s="294"/>
      <c r="P67" s="294"/>
    </row>
    <row r="68" spans="1:21" ht="11.25" customHeight="1">
      <c r="A68" s="118"/>
      <c r="B68" s="275" t="s">
        <v>207</v>
      </c>
      <c r="C68" s="275"/>
      <c r="D68" s="296">
        <v>95.921702558113722</v>
      </c>
      <c r="E68" s="296">
        <v>96.323739171311544</v>
      </c>
      <c r="F68" s="293">
        <v>99.026925950309945</v>
      </c>
      <c r="G68" s="293">
        <v>100</v>
      </c>
      <c r="H68" s="293">
        <v>99.537947674899456</v>
      </c>
      <c r="I68" s="293">
        <v>99.469092892338708</v>
      </c>
      <c r="J68" s="293">
        <v>98.571480219030306</v>
      </c>
      <c r="K68" s="293">
        <v>100</v>
      </c>
      <c r="L68" s="293">
        <v>98.85242189491656</v>
      </c>
      <c r="M68" s="293">
        <v>99.530010693503215</v>
      </c>
      <c r="N68" s="293">
        <v>99.423496046447028</v>
      </c>
      <c r="O68" s="293">
        <v>100</v>
      </c>
      <c r="P68" s="293">
        <v>100</v>
      </c>
      <c r="Q68" s="293">
        <v>100</v>
      </c>
      <c r="R68" s="293">
        <v>100</v>
      </c>
      <c r="S68" s="293">
        <v>100</v>
      </c>
      <c r="T68" s="293">
        <v>98.748660579672716</v>
      </c>
      <c r="U68" s="293">
        <v>98.460771121234586</v>
      </c>
    </row>
    <row r="69" spans="1:21" ht="11.25" customHeight="1">
      <c r="A69" s="118"/>
      <c r="B69" s="275" t="s">
        <v>208</v>
      </c>
      <c r="C69" s="275"/>
      <c r="D69" s="296">
        <v>93.070416550224536</v>
      </c>
      <c r="E69" s="296">
        <v>96.426828066151586</v>
      </c>
      <c r="F69" s="293">
        <v>98.718094585747025</v>
      </c>
      <c r="G69" s="293">
        <v>100</v>
      </c>
      <c r="H69" s="293">
        <v>98.1302652401003</v>
      </c>
      <c r="I69" s="293">
        <v>100</v>
      </c>
      <c r="J69" s="294">
        <v>98.946116821072366</v>
      </c>
      <c r="K69" s="294">
        <v>99.071312982285065</v>
      </c>
      <c r="L69" s="294">
        <v>99.331254356281534</v>
      </c>
      <c r="M69" s="294">
        <v>99.510918684941558</v>
      </c>
      <c r="N69" s="294">
        <v>99.496026429973426</v>
      </c>
      <c r="O69" s="293">
        <v>100</v>
      </c>
      <c r="P69" s="293">
        <v>100</v>
      </c>
      <c r="Q69" s="293">
        <v>100</v>
      </c>
      <c r="R69" s="293">
        <v>99.359763078480739</v>
      </c>
      <c r="S69" s="293">
        <v>99.168478815985566</v>
      </c>
      <c r="T69" s="293">
        <v>98.616119806782109</v>
      </c>
      <c r="U69" s="293">
        <v>99.336701484279644</v>
      </c>
    </row>
    <row r="70" spans="1:21" ht="11.25" customHeight="1">
      <c r="A70" s="118"/>
      <c r="B70" s="288" t="s">
        <v>9</v>
      </c>
      <c r="C70" s="290"/>
      <c r="D70" s="296"/>
      <c r="E70" s="296"/>
      <c r="F70" s="293"/>
      <c r="G70" s="293"/>
      <c r="H70" s="293"/>
      <c r="I70" s="293"/>
      <c r="J70" s="294"/>
      <c r="K70" s="294"/>
      <c r="L70" s="294"/>
      <c r="M70" s="294"/>
      <c r="N70" s="294"/>
      <c r="O70" s="293"/>
      <c r="P70" s="293"/>
      <c r="Q70" s="293"/>
      <c r="R70" s="293"/>
      <c r="S70" s="293"/>
      <c r="T70" s="293"/>
      <c r="U70" s="293"/>
    </row>
    <row r="71" spans="1:21" ht="11.25" customHeight="1">
      <c r="A71" s="118"/>
      <c r="B71" s="275" t="s">
        <v>207</v>
      </c>
      <c r="C71" s="275"/>
      <c r="D71" s="293">
        <v>96.770387454803753</v>
      </c>
      <c r="E71" s="293">
        <v>95.878371552682097</v>
      </c>
      <c r="F71" s="293">
        <v>99.584744585062694</v>
      </c>
      <c r="G71" s="293">
        <v>97.796396229359871</v>
      </c>
      <c r="H71" s="293">
        <v>98.231605567121889</v>
      </c>
      <c r="I71" s="293">
        <v>95.989492267018051</v>
      </c>
      <c r="J71" s="293">
        <v>98.898768215979246</v>
      </c>
      <c r="K71" s="293">
        <v>99.251181076610251</v>
      </c>
      <c r="L71" s="293">
        <v>97.388233036125996</v>
      </c>
      <c r="M71" s="293">
        <v>98.794223951873477</v>
      </c>
      <c r="N71" s="293">
        <v>99.204240073030888</v>
      </c>
      <c r="O71" s="293">
        <v>98.912146220463413</v>
      </c>
      <c r="P71" s="293">
        <v>99.1</v>
      </c>
      <c r="Q71" s="293">
        <v>100</v>
      </c>
      <c r="R71" s="293">
        <v>97.669846411855588</v>
      </c>
      <c r="S71" s="293">
        <v>100</v>
      </c>
      <c r="T71" s="293">
        <v>98.335505222818128</v>
      </c>
      <c r="U71" s="293">
        <v>99.068212324610315</v>
      </c>
    </row>
    <row r="72" spans="1:21" ht="11.25" customHeight="1">
      <c r="A72" s="118"/>
      <c r="B72" s="275" t="s">
        <v>208</v>
      </c>
      <c r="C72" s="275"/>
      <c r="D72" s="294">
        <v>97.015771728671226</v>
      </c>
      <c r="E72" s="294">
        <v>94.929625313931624</v>
      </c>
      <c r="F72" s="293">
        <v>98.693777495487652</v>
      </c>
      <c r="G72" s="293">
        <v>97.504029554620644</v>
      </c>
      <c r="H72" s="293">
        <v>97.752465821633976</v>
      </c>
      <c r="I72" s="293">
        <v>96.938950087876037</v>
      </c>
      <c r="J72" s="294">
        <v>97.253863270069289</v>
      </c>
      <c r="K72" s="294">
        <v>98.642135811932903</v>
      </c>
      <c r="L72" s="294">
        <v>98.423228066933902</v>
      </c>
      <c r="M72" s="294">
        <v>98.549277255077413</v>
      </c>
      <c r="N72" s="294">
        <v>98.983218853152906</v>
      </c>
      <c r="O72" s="293">
        <v>100</v>
      </c>
      <c r="P72" s="293">
        <v>99.6</v>
      </c>
      <c r="Q72" s="293">
        <v>99.527191284992867</v>
      </c>
      <c r="R72" s="293">
        <v>98.082790042003481</v>
      </c>
      <c r="S72" s="293">
        <v>99.901202661682703</v>
      </c>
      <c r="T72" s="293">
        <v>98.911118068356615</v>
      </c>
      <c r="U72" s="293">
        <v>99.303896322939266</v>
      </c>
    </row>
    <row r="73" spans="1:21" ht="11.25" customHeight="1">
      <c r="A73" s="118"/>
      <c r="B73" s="288" t="s">
        <v>10</v>
      </c>
      <c r="C73" s="290"/>
      <c r="D73" s="294"/>
      <c r="E73" s="294"/>
      <c r="F73" s="293"/>
      <c r="G73" s="293"/>
      <c r="H73" s="293"/>
      <c r="I73" s="293"/>
      <c r="J73" s="294"/>
      <c r="K73" s="294"/>
      <c r="L73" s="294"/>
      <c r="M73" s="294"/>
      <c r="N73" s="294"/>
      <c r="O73" s="293"/>
      <c r="P73" s="293"/>
      <c r="Q73" s="293"/>
      <c r="R73" s="293"/>
      <c r="S73" s="293"/>
      <c r="T73" s="293"/>
      <c r="U73" s="293"/>
    </row>
    <row r="74" spans="1:21" ht="11.25" customHeight="1">
      <c r="A74" s="118"/>
      <c r="B74" s="275" t="s">
        <v>207</v>
      </c>
      <c r="C74" s="275"/>
      <c r="D74" s="293">
        <v>98.28261012686194</v>
      </c>
      <c r="E74" s="293">
        <v>99.095625479126042</v>
      </c>
      <c r="F74" s="293">
        <v>98.90337221440565</v>
      </c>
      <c r="G74" s="293">
        <v>100</v>
      </c>
      <c r="H74" s="293">
        <v>99.579469312945562</v>
      </c>
      <c r="I74" s="293">
        <v>98.635369062066118</v>
      </c>
      <c r="J74" s="293">
        <v>99.751191717565291</v>
      </c>
      <c r="K74" s="293">
        <v>98.674487193242584</v>
      </c>
      <c r="L74" s="293">
        <v>98.863532202768397</v>
      </c>
      <c r="M74" s="293">
        <v>99.873743845226031</v>
      </c>
      <c r="N74" s="293">
        <v>99.497869512727505</v>
      </c>
      <c r="O74" s="293">
        <v>100</v>
      </c>
      <c r="P74" s="293">
        <v>100</v>
      </c>
      <c r="Q74" s="293">
        <v>99.491090807621816</v>
      </c>
      <c r="R74" s="293">
        <v>97.037782827057555</v>
      </c>
      <c r="S74" s="293">
        <v>100</v>
      </c>
      <c r="T74" s="293">
        <v>99.346643552234084</v>
      </c>
      <c r="U74" s="293">
        <v>97.896686382090266</v>
      </c>
    </row>
    <row r="75" spans="1:21" ht="11.25" customHeight="1">
      <c r="A75" s="118"/>
      <c r="B75" s="275" t="s">
        <v>208</v>
      </c>
      <c r="C75" s="275"/>
      <c r="D75" s="294">
        <v>99.507613768108897</v>
      </c>
      <c r="E75" s="294">
        <v>98.87808304915248</v>
      </c>
      <c r="F75" s="293">
        <v>98.122568859832839</v>
      </c>
      <c r="G75" s="293">
        <v>100</v>
      </c>
      <c r="H75" s="293">
        <v>99.482072469278734</v>
      </c>
      <c r="I75" s="293">
        <v>98.963329134529729</v>
      </c>
      <c r="J75" s="294">
        <v>98.680198204198717</v>
      </c>
      <c r="K75" s="294">
        <v>98.733591744690145</v>
      </c>
      <c r="L75" s="294">
        <v>99.264172821300733</v>
      </c>
      <c r="M75" s="294">
        <v>99.104436108347215</v>
      </c>
      <c r="N75" s="294">
        <v>99.538561684813587</v>
      </c>
      <c r="O75" s="293">
        <v>98.88842277752569</v>
      </c>
      <c r="P75" s="293">
        <v>99.2</v>
      </c>
      <c r="Q75" s="293">
        <v>99.755141464477504</v>
      </c>
      <c r="R75" s="293">
        <v>97.51806262962333</v>
      </c>
      <c r="S75" s="293">
        <v>99.591489586750853</v>
      </c>
      <c r="T75" s="293">
        <v>99.282914695923296</v>
      </c>
      <c r="U75" s="293">
        <v>99.31008627059127</v>
      </c>
    </row>
    <row r="76" spans="1:21" ht="11.25" customHeight="1">
      <c r="A76" s="118"/>
      <c r="B76" s="288" t="s">
        <v>11</v>
      </c>
      <c r="C76" s="290"/>
      <c r="D76" s="294"/>
      <c r="E76" s="294"/>
      <c r="F76" s="293"/>
      <c r="G76" s="293"/>
      <c r="H76" s="293"/>
      <c r="I76" s="293"/>
      <c r="J76" s="294"/>
      <c r="K76" s="294"/>
      <c r="L76" s="294"/>
      <c r="M76" s="294"/>
      <c r="N76" s="294"/>
      <c r="O76" s="293"/>
      <c r="P76" s="293"/>
      <c r="Q76" s="293"/>
      <c r="R76" s="293"/>
      <c r="S76" s="293"/>
      <c r="T76" s="293"/>
      <c r="U76" s="293"/>
    </row>
    <row r="77" spans="1:21" ht="11.25" customHeight="1">
      <c r="A77" s="118"/>
      <c r="B77" s="275" t="s">
        <v>207</v>
      </c>
      <c r="C77" s="275"/>
      <c r="D77" s="293">
        <v>96.173693734669357</v>
      </c>
      <c r="E77" s="293">
        <v>97.279370964700647</v>
      </c>
      <c r="F77" s="293">
        <v>96.120413173785124</v>
      </c>
      <c r="G77" s="293">
        <v>97.760562625128372</v>
      </c>
      <c r="H77" s="293">
        <v>98.80511618930646</v>
      </c>
      <c r="I77" s="293">
        <v>98.824381778218921</v>
      </c>
      <c r="J77" s="293">
        <v>98.41595133888714</v>
      </c>
      <c r="K77" s="293">
        <v>98.617760667572057</v>
      </c>
      <c r="L77" s="293">
        <v>98.286645848298789</v>
      </c>
      <c r="M77" s="293">
        <v>98.493415520039775</v>
      </c>
      <c r="N77" s="293">
        <v>97.116128318849391</v>
      </c>
      <c r="O77" s="293">
        <v>99.420133119265813</v>
      </c>
      <c r="P77" s="293">
        <v>98.5</v>
      </c>
      <c r="Q77" s="293">
        <v>99.167903835472984</v>
      </c>
      <c r="R77" s="293">
        <v>94.937050852177379</v>
      </c>
      <c r="S77" s="293">
        <v>98.118425030953375</v>
      </c>
      <c r="T77" s="293">
        <v>99.739617568909864</v>
      </c>
      <c r="U77" s="293">
        <v>100</v>
      </c>
    </row>
    <row r="78" spans="1:21" ht="11.25" customHeight="1">
      <c r="A78" s="118"/>
      <c r="B78" s="275" t="s">
        <v>208</v>
      </c>
      <c r="C78" s="275"/>
      <c r="D78" s="294">
        <v>95.056166055364429</v>
      </c>
      <c r="E78" s="294">
        <v>97.863059311328257</v>
      </c>
      <c r="F78" s="293">
        <v>96.21551210506594</v>
      </c>
      <c r="G78" s="293">
        <v>96.418685536761956</v>
      </c>
      <c r="H78" s="293">
        <v>96.992628605287592</v>
      </c>
      <c r="I78" s="293">
        <v>96.644655486449111</v>
      </c>
      <c r="J78" s="294">
        <v>99.335386372640173</v>
      </c>
      <c r="K78" s="294">
        <v>99.075204692087311</v>
      </c>
      <c r="L78" s="294">
        <v>98.841674854187858</v>
      </c>
      <c r="M78" s="294">
        <v>99.054462069238184</v>
      </c>
      <c r="N78" s="294">
        <v>99.225985205506035</v>
      </c>
      <c r="O78" s="293">
        <v>99.283116958521717</v>
      </c>
      <c r="P78" s="293">
        <v>98.5</v>
      </c>
      <c r="Q78" s="293">
        <v>97.516768966171952</v>
      </c>
      <c r="R78" s="293">
        <v>97.388285288605942</v>
      </c>
      <c r="S78" s="293">
        <v>97.324386062671607</v>
      </c>
      <c r="T78" s="293">
        <v>100</v>
      </c>
      <c r="U78" s="293">
        <v>99.719620590527185</v>
      </c>
    </row>
    <row r="79" spans="1:21" ht="11.25" customHeight="1">
      <c r="A79" s="118"/>
      <c r="B79" s="288" t="s">
        <v>12</v>
      </c>
      <c r="C79" s="290"/>
      <c r="D79" s="294"/>
      <c r="E79" s="294"/>
      <c r="F79" s="293"/>
      <c r="G79" s="293"/>
      <c r="H79" s="293"/>
      <c r="I79" s="293"/>
      <c r="J79" s="294"/>
      <c r="K79" s="294"/>
      <c r="L79" s="294"/>
      <c r="M79" s="294"/>
      <c r="N79" s="294"/>
      <c r="O79" s="293"/>
      <c r="P79" s="293"/>
      <c r="Q79" s="293"/>
      <c r="R79" s="293"/>
      <c r="S79" s="293"/>
      <c r="T79" s="293"/>
      <c r="U79" s="293"/>
    </row>
    <row r="80" spans="1:21" ht="11.25" customHeight="1">
      <c r="A80" s="118"/>
      <c r="B80" s="275" t="s">
        <v>207</v>
      </c>
      <c r="C80" s="275"/>
      <c r="D80" s="293">
        <v>91.326575331322346</v>
      </c>
      <c r="E80" s="293">
        <v>94.450162382280084</v>
      </c>
      <c r="F80" s="293">
        <v>95.787767915867022</v>
      </c>
      <c r="G80" s="293">
        <v>95.868737387779404</v>
      </c>
      <c r="H80" s="293">
        <v>94.112414536074425</v>
      </c>
      <c r="I80" s="293">
        <v>98.52896867879403</v>
      </c>
      <c r="J80" s="293">
        <v>98.080670169016486</v>
      </c>
      <c r="K80" s="293">
        <v>99.108091636884069</v>
      </c>
      <c r="L80" s="293">
        <v>99.532868488482436</v>
      </c>
      <c r="M80" s="293">
        <v>100</v>
      </c>
      <c r="N80" s="293">
        <v>98.812854964122437</v>
      </c>
      <c r="O80" s="293">
        <v>98.135879767104697</v>
      </c>
      <c r="P80" s="293">
        <v>99.7</v>
      </c>
      <c r="Q80" s="293">
        <v>99.262382405482256</v>
      </c>
      <c r="R80" s="293">
        <v>97.618500094400332</v>
      </c>
      <c r="S80" s="293">
        <v>94.895126307101506</v>
      </c>
      <c r="T80" s="293">
        <v>97.292596966016845</v>
      </c>
      <c r="U80" s="293">
        <v>99.289217834033352</v>
      </c>
    </row>
    <row r="81" spans="1:21" ht="11.25" customHeight="1">
      <c r="A81" s="118"/>
      <c r="B81" s="275" t="s">
        <v>208</v>
      </c>
      <c r="C81" s="275"/>
      <c r="D81" s="294">
        <v>92.74880377548125</v>
      </c>
      <c r="E81" s="294">
        <v>96.883049833915848</v>
      </c>
      <c r="F81" s="293">
        <v>97.085849755945361</v>
      </c>
      <c r="G81" s="293">
        <v>97.892205441702927</v>
      </c>
      <c r="H81" s="293">
        <v>96.50016859812915</v>
      </c>
      <c r="I81" s="293">
        <v>98.260889628438434</v>
      </c>
      <c r="J81" s="294">
        <v>98.280510928338217</v>
      </c>
      <c r="K81" s="294">
        <v>99.143237453724169</v>
      </c>
      <c r="L81" s="294">
        <v>99.032250764296876</v>
      </c>
      <c r="M81" s="294">
        <v>96.964581269909985</v>
      </c>
      <c r="N81" s="294">
        <v>97.991536562876519</v>
      </c>
      <c r="O81" s="293">
        <v>98.535940135744113</v>
      </c>
      <c r="P81" s="293">
        <v>99.3</v>
      </c>
      <c r="Q81" s="293">
        <v>98.700808130035995</v>
      </c>
      <c r="R81" s="293">
        <v>96.023768882616096</v>
      </c>
      <c r="S81" s="293">
        <v>95.234226711635927</v>
      </c>
      <c r="T81" s="293">
        <v>97.276651920850938</v>
      </c>
      <c r="U81" s="293">
        <v>96.961453567454683</v>
      </c>
    </row>
    <row r="82" spans="1:21" ht="11.25" customHeight="1">
      <c r="A82" s="118"/>
      <c r="B82" s="288" t="s">
        <v>13</v>
      </c>
      <c r="C82" s="290"/>
      <c r="D82" s="294"/>
      <c r="E82" s="294"/>
      <c r="F82" s="293"/>
      <c r="G82" s="293"/>
      <c r="H82" s="293"/>
      <c r="I82" s="293"/>
      <c r="J82" s="294"/>
      <c r="K82" s="294"/>
      <c r="L82" s="294"/>
      <c r="M82" s="294"/>
      <c r="N82" s="294"/>
      <c r="O82" s="293"/>
      <c r="P82" s="293"/>
      <c r="Q82" s="293"/>
      <c r="R82" s="293"/>
      <c r="S82" s="293"/>
      <c r="T82" s="293"/>
      <c r="U82" s="293"/>
    </row>
    <row r="83" spans="1:21" ht="11.25" customHeight="1">
      <c r="A83" s="118"/>
      <c r="B83" s="275" t="s">
        <v>207</v>
      </c>
      <c r="C83" s="275"/>
      <c r="D83" s="293">
        <v>93.54903978779484</v>
      </c>
      <c r="E83" s="293">
        <v>97.166967218382325</v>
      </c>
      <c r="F83" s="293">
        <v>98.158728828997212</v>
      </c>
      <c r="G83" s="293">
        <v>100</v>
      </c>
      <c r="H83" s="293">
        <v>97.732550964093249</v>
      </c>
      <c r="I83" s="293">
        <v>98.651077400370298</v>
      </c>
      <c r="J83" s="293">
        <v>98.665175854486534</v>
      </c>
      <c r="K83" s="293">
        <v>99.0333759150341</v>
      </c>
      <c r="L83" s="293">
        <v>98.709931353067716</v>
      </c>
      <c r="M83" s="293">
        <v>98.776315243455414</v>
      </c>
      <c r="N83" s="293">
        <v>98.33831374701542</v>
      </c>
      <c r="O83" s="293">
        <v>94.595286188395932</v>
      </c>
      <c r="P83" s="293">
        <v>99.5</v>
      </c>
      <c r="Q83" s="293">
        <v>100</v>
      </c>
      <c r="R83" s="293">
        <v>96.917819863364457</v>
      </c>
      <c r="S83" s="293">
        <v>99.44337098021748</v>
      </c>
      <c r="T83" s="293">
        <v>99.34182825270031</v>
      </c>
      <c r="U83" s="293">
        <v>99.564922496767181</v>
      </c>
    </row>
    <row r="84" spans="1:21" ht="11.25" customHeight="1">
      <c r="A84" s="118"/>
      <c r="B84" s="275" t="s">
        <v>208</v>
      </c>
      <c r="C84" s="275"/>
      <c r="D84" s="294">
        <v>98.268104581663266</v>
      </c>
      <c r="E84" s="294">
        <v>99.013158856251906</v>
      </c>
      <c r="F84" s="293">
        <v>96.879829633660165</v>
      </c>
      <c r="G84" s="293">
        <v>97.297893126381197</v>
      </c>
      <c r="H84" s="293">
        <v>96.977773538811519</v>
      </c>
      <c r="I84" s="293">
        <v>98.474266926266992</v>
      </c>
      <c r="J84" s="294">
        <v>98.079788039451444</v>
      </c>
      <c r="K84" s="294">
        <v>100</v>
      </c>
      <c r="L84" s="294">
        <v>99.012815524606623</v>
      </c>
      <c r="M84" s="294">
        <v>97.986778927370992</v>
      </c>
      <c r="N84" s="294">
        <v>99.781434730746895</v>
      </c>
      <c r="O84" s="293">
        <v>95.844867093436335</v>
      </c>
      <c r="P84" s="293">
        <v>99.6</v>
      </c>
      <c r="Q84" s="293">
        <v>99.680357672712034</v>
      </c>
      <c r="R84" s="293">
        <v>95.320659642786026</v>
      </c>
      <c r="S84" s="293">
        <v>98.090775521221744</v>
      </c>
      <c r="T84" s="293">
        <v>99.729305934118443</v>
      </c>
      <c r="U84" s="293">
        <v>97.309002604687748</v>
      </c>
    </row>
    <row r="85" spans="1:21" ht="11.25" hidden="1" customHeight="1">
      <c r="A85" s="118"/>
      <c r="B85" s="216" t="s">
        <v>271</v>
      </c>
      <c r="C85" s="331"/>
      <c r="D85" s="287"/>
      <c r="E85" s="287"/>
      <c r="F85" s="286"/>
      <c r="G85" s="286"/>
      <c r="H85" s="286"/>
      <c r="I85" s="286"/>
      <c r="J85" s="287"/>
      <c r="K85" s="287"/>
      <c r="L85" s="287"/>
      <c r="M85" s="287"/>
      <c r="N85" s="294"/>
      <c r="O85" s="293"/>
      <c r="P85" s="293"/>
      <c r="Q85" s="293"/>
      <c r="R85" s="293"/>
      <c r="S85" s="293"/>
      <c r="T85" s="293"/>
      <c r="U85" s="293"/>
    </row>
    <row r="86" spans="1:21" ht="11.25" hidden="1" customHeight="1">
      <c r="A86" s="118"/>
      <c r="B86" s="275" t="s">
        <v>207</v>
      </c>
      <c r="C86" s="275"/>
      <c r="D86" s="497" t="s">
        <v>6</v>
      </c>
      <c r="E86" s="497" t="s">
        <v>6</v>
      </c>
      <c r="F86" s="286">
        <v>98.717059430895844</v>
      </c>
      <c r="G86" s="286">
        <v>98.691217023356685</v>
      </c>
      <c r="H86" s="286">
        <v>98.796471140937172</v>
      </c>
      <c r="I86" s="286">
        <v>98.027350022380219</v>
      </c>
      <c r="J86" s="286">
        <v>98.339453307432322</v>
      </c>
      <c r="K86" s="286">
        <v>98.762178052887734</v>
      </c>
      <c r="L86" s="286">
        <v>98.972539973689308</v>
      </c>
      <c r="M86" s="286">
        <v>97.436105383772301</v>
      </c>
      <c r="N86" s="286">
        <v>99.27304230319217</v>
      </c>
      <c r="O86" s="609">
        <v>99.544346251496833</v>
      </c>
      <c r="P86" s="293">
        <v>99.2</v>
      </c>
      <c r="Q86" s="293">
        <v>98.089159522368817</v>
      </c>
      <c r="R86" s="293">
        <v>94.781272035669716</v>
      </c>
      <c r="S86" s="293"/>
      <c r="T86" s="293"/>
      <c r="U86" s="293"/>
    </row>
    <row r="87" spans="1:21" ht="11.25" hidden="1" customHeight="1">
      <c r="A87" s="118"/>
      <c r="B87" s="275" t="s">
        <v>208</v>
      </c>
      <c r="C87" s="275"/>
      <c r="D87" s="497" t="s">
        <v>6</v>
      </c>
      <c r="E87" s="497" t="s">
        <v>6</v>
      </c>
      <c r="F87" s="286">
        <v>98.729747705374763</v>
      </c>
      <c r="G87" s="286">
        <v>98.351052533685746</v>
      </c>
      <c r="H87" s="286">
        <v>98.839814488426242</v>
      </c>
      <c r="I87" s="286">
        <v>96.364969667688953</v>
      </c>
      <c r="J87" s="287">
        <v>98.042718799193977</v>
      </c>
      <c r="K87" s="287">
        <v>99.187731740673641</v>
      </c>
      <c r="L87" s="287">
        <v>98.809180843935536</v>
      </c>
      <c r="M87" s="287">
        <v>98.258836578010303</v>
      </c>
      <c r="N87" s="287">
        <v>98.139271833726639</v>
      </c>
      <c r="O87" s="610">
        <v>99.146547912012366</v>
      </c>
      <c r="P87" s="293">
        <v>98.9</v>
      </c>
      <c r="Q87" s="293">
        <v>97.626055397812195</v>
      </c>
      <c r="R87" s="293">
        <v>95.232872891654964</v>
      </c>
      <c r="S87" s="293"/>
      <c r="T87" s="293"/>
      <c r="U87" s="293"/>
    </row>
    <row r="88" spans="1:21" ht="11.25" customHeight="1">
      <c r="A88" s="118"/>
      <c r="B88" s="19" t="s">
        <v>120</v>
      </c>
      <c r="C88" s="290"/>
      <c r="D88" s="294"/>
      <c r="E88" s="294"/>
      <c r="F88" s="293"/>
      <c r="G88" s="293"/>
      <c r="H88" s="293"/>
      <c r="I88" s="293"/>
      <c r="J88" s="294"/>
      <c r="K88" s="294"/>
      <c r="L88" s="294"/>
      <c r="M88" s="294"/>
      <c r="N88" s="294"/>
      <c r="O88" s="293"/>
      <c r="P88" s="293"/>
      <c r="Q88" s="293"/>
      <c r="R88" s="293"/>
      <c r="S88" s="293"/>
      <c r="T88" s="293"/>
      <c r="U88" s="293"/>
    </row>
    <row r="89" spans="1:21" ht="11.25" customHeight="1">
      <c r="A89" s="118"/>
      <c r="B89" s="101" t="s">
        <v>207</v>
      </c>
      <c r="C89" s="275"/>
      <c r="D89" s="293" t="s">
        <v>6</v>
      </c>
      <c r="E89" s="293" t="s">
        <v>6</v>
      </c>
      <c r="F89" s="293">
        <v>98.646645099563187</v>
      </c>
      <c r="G89" s="293">
        <v>98.574790180574581</v>
      </c>
      <c r="H89" s="293">
        <v>98.623794136182681</v>
      </c>
      <c r="I89" s="293">
        <v>98.338050899613634</v>
      </c>
      <c r="J89" s="293">
        <v>98.331275478102043</v>
      </c>
      <c r="K89" s="293">
        <v>98.740667066305178</v>
      </c>
      <c r="L89" s="293">
        <v>98.842160328015609</v>
      </c>
      <c r="M89" s="293">
        <v>97.137409037300031</v>
      </c>
      <c r="N89" s="293">
        <v>99.253930992242019</v>
      </c>
      <c r="O89" s="293">
        <v>99.645702747430505</v>
      </c>
      <c r="P89" s="293">
        <v>99.1</v>
      </c>
      <c r="Q89" s="293">
        <v>97.854277180343317</v>
      </c>
      <c r="R89" s="293">
        <v>94.532970304104907</v>
      </c>
      <c r="S89" s="293">
        <v>94.259994900318091</v>
      </c>
      <c r="T89" s="293">
        <v>97.335687075559633</v>
      </c>
      <c r="U89" s="293">
        <v>98.362843144186627</v>
      </c>
    </row>
    <row r="90" spans="1:21" ht="11.25" customHeight="1">
      <c r="A90" s="118"/>
      <c r="B90" s="101" t="s">
        <v>208</v>
      </c>
      <c r="C90" s="275"/>
      <c r="D90" s="294" t="s">
        <v>6</v>
      </c>
      <c r="E90" s="294" t="s">
        <v>6</v>
      </c>
      <c r="F90" s="293">
        <v>98.835449662663621</v>
      </c>
      <c r="G90" s="293">
        <v>98.746038280334872</v>
      </c>
      <c r="H90" s="293">
        <v>98.708524583463927</v>
      </c>
      <c r="I90" s="293">
        <v>96.199242870219024</v>
      </c>
      <c r="J90" s="294">
        <v>98.352233180699969</v>
      </c>
      <c r="K90" s="294">
        <v>99.080479974832869</v>
      </c>
      <c r="L90" s="294">
        <v>98.66187602619199</v>
      </c>
      <c r="M90" s="294">
        <v>98.101516605932446</v>
      </c>
      <c r="N90" s="294">
        <v>98.127993957174894</v>
      </c>
      <c r="O90" s="293">
        <v>99.27534497111732</v>
      </c>
      <c r="P90" s="293">
        <v>99</v>
      </c>
      <c r="Q90" s="293">
        <v>97.444002481405974</v>
      </c>
      <c r="R90" s="293">
        <v>95.236465982646777</v>
      </c>
      <c r="S90" s="293">
        <v>96.788334414496688</v>
      </c>
      <c r="T90" s="293">
        <v>95.976526516095262</v>
      </c>
      <c r="U90" s="293">
        <v>98.0493972428566</v>
      </c>
    </row>
    <row r="91" spans="1:21" ht="11.25" customHeight="1">
      <c r="A91" s="118"/>
      <c r="B91" s="19" t="s">
        <v>296</v>
      </c>
      <c r="C91" s="290"/>
      <c r="D91" s="294"/>
      <c r="E91" s="294"/>
      <c r="F91" s="293"/>
      <c r="G91" s="293"/>
      <c r="H91" s="293"/>
      <c r="I91" s="293"/>
      <c r="J91" s="294"/>
      <c r="K91" s="294"/>
      <c r="L91" s="294"/>
      <c r="M91" s="294"/>
      <c r="N91" s="294"/>
      <c r="O91" s="293"/>
      <c r="P91" s="293"/>
      <c r="Q91" s="293"/>
      <c r="R91" s="293"/>
      <c r="S91" s="293"/>
      <c r="T91" s="293"/>
      <c r="U91" s="293"/>
    </row>
    <row r="92" spans="1:21" ht="11.25" customHeight="1">
      <c r="A92" s="118"/>
      <c r="B92" s="101" t="s">
        <v>207</v>
      </c>
      <c r="C92" s="275"/>
      <c r="D92" s="293" t="s">
        <v>6</v>
      </c>
      <c r="E92" s="293" t="s">
        <v>6</v>
      </c>
      <c r="F92" s="293">
        <v>99.27875900726238</v>
      </c>
      <c r="G92" s="293">
        <v>99.415537546997044</v>
      </c>
      <c r="H92" s="293">
        <v>100</v>
      </c>
      <c r="I92" s="293">
        <v>96.181170901629613</v>
      </c>
      <c r="J92" s="293">
        <v>98.399954227557501</v>
      </c>
      <c r="K92" s="293">
        <v>98.921139568923351</v>
      </c>
      <c r="L92" s="293">
        <v>100</v>
      </c>
      <c r="M92" s="293">
        <v>99.740387983347404</v>
      </c>
      <c r="N92" s="293">
        <v>99.427030915992859</v>
      </c>
      <c r="O92" s="293">
        <v>98.759621874583928</v>
      </c>
      <c r="P92" s="293">
        <v>99.8</v>
      </c>
      <c r="Q92" s="293">
        <v>100</v>
      </c>
      <c r="R92" s="293">
        <v>97.244554332679684</v>
      </c>
      <c r="S92" s="293">
        <v>98.373521465583138</v>
      </c>
      <c r="T92" s="293">
        <v>98.414858161386888</v>
      </c>
      <c r="U92" s="293">
        <v>98.793932364731361</v>
      </c>
    </row>
    <row r="93" spans="1:21" ht="11.25" customHeight="1">
      <c r="A93" s="118"/>
      <c r="B93" s="101" t="s">
        <v>208</v>
      </c>
      <c r="C93" s="275"/>
      <c r="D93" s="294" t="s">
        <v>6</v>
      </c>
      <c r="E93" s="294" t="s">
        <v>6</v>
      </c>
      <c r="F93" s="293">
        <v>98.063254809161037</v>
      </c>
      <c r="G93" s="293">
        <v>95.409374931730127</v>
      </c>
      <c r="H93" s="293">
        <v>100</v>
      </c>
      <c r="I93" s="293">
        <v>97.951172005582947</v>
      </c>
      <c r="J93" s="294">
        <v>94.378999092620234</v>
      </c>
      <c r="K93" s="294">
        <v>100</v>
      </c>
      <c r="L93" s="294">
        <v>100</v>
      </c>
      <c r="M93" s="294">
        <v>99.467434429563127</v>
      </c>
      <c r="N93" s="294">
        <v>98.223442178297617</v>
      </c>
      <c r="O93" s="293">
        <v>98.029054199741822</v>
      </c>
      <c r="P93" s="293">
        <v>98.6</v>
      </c>
      <c r="Q93" s="293">
        <v>99.243092958971459</v>
      </c>
      <c r="R93" s="293">
        <v>95.194545955779276</v>
      </c>
      <c r="S93" s="293">
        <v>99.711895115467073</v>
      </c>
      <c r="T93" s="293">
        <v>99.72281186751691</v>
      </c>
      <c r="U93" s="293">
        <v>99.395282280042025</v>
      </c>
    </row>
    <row r="94" spans="1:21" ht="11.25" customHeight="1">
      <c r="A94" s="118"/>
      <c r="B94" s="288" t="s">
        <v>14</v>
      </c>
      <c r="C94" s="290"/>
      <c r="D94" s="295"/>
      <c r="E94" s="295"/>
      <c r="F94" s="293"/>
      <c r="G94" s="293"/>
      <c r="H94" s="293"/>
      <c r="I94" s="293"/>
      <c r="J94" s="294"/>
      <c r="K94" s="294"/>
      <c r="L94" s="294"/>
      <c r="M94" s="294"/>
      <c r="N94" s="294"/>
      <c r="O94" s="293"/>
      <c r="P94" s="293"/>
      <c r="Q94" s="293"/>
      <c r="R94" s="293"/>
      <c r="S94" s="293"/>
      <c r="T94" s="293"/>
      <c r="U94" s="293"/>
    </row>
    <row r="95" spans="1:21" ht="11.25" customHeight="1">
      <c r="A95" s="118"/>
      <c r="B95" s="275" t="s">
        <v>207</v>
      </c>
      <c r="C95" s="275"/>
      <c r="D95" s="293">
        <v>93.512864828033003</v>
      </c>
      <c r="E95" s="293">
        <v>92.250643296428464</v>
      </c>
      <c r="F95" s="293">
        <v>93.790056379003289</v>
      </c>
      <c r="G95" s="293">
        <v>90.467193959479687</v>
      </c>
      <c r="H95" s="293">
        <v>92.718097903466159</v>
      </c>
      <c r="I95" s="293">
        <v>93.137263576059311</v>
      </c>
      <c r="J95" s="293">
        <v>86.924239723385583</v>
      </c>
      <c r="K95" s="293">
        <v>95.302051212597163</v>
      </c>
      <c r="L95" s="293">
        <v>96.18753888079074</v>
      </c>
      <c r="M95" s="293">
        <v>97.014557701273901</v>
      </c>
      <c r="N95" s="293">
        <v>97.242867657504718</v>
      </c>
      <c r="O95" s="293">
        <v>98.13716562091453</v>
      </c>
      <c r="P95" s="293">
        <v>97.7</v>
      </c>
      <c r="Q95" s="293">
        <v>98.587345959826436</v>
      </c>
      <c r="R95" s="293">
        <v>81.57173126898202</v>
      </c>
      <c r="S95" s="293">
        <v>96.220189782215115</v>
      </c>
      <c r="T95" s="293">
        <v>97.945538535375562</v>
      </c>
      <c r="U95" s="293">
        <v>97.134177282907459</v>
      </c>
    </row>
    <row r="96" spans="1:21" ht="11.25" customHeight="1">
      <c r="A96" s="118"/>
      <c r="B96" s="275" t="s">
        <v>208</v>
      </c>
      <c r="C96" s="275"/>
      <c r="D96" s="294">
        <v>90.82351548053559</v>
      </c>
      <c r="E96" s="294">
        <v>87.586030148913949</v>
      </c>
      <c r="F96" s="293">
        <v>95.500797175720351</v>
      </c>
      <c r="G96" s="293">
        <v>94.733804911930335</v>
      </c>
      <c r="H96" s="293">
        <v>94.677857784161276</v>
      </c>
      <c r="I96" s="293">
        <v>93.124574047870908</v>
      </c>
      <c r="J96" s="294">
        <v>90.131397477112159</v>
      </c>
      <c r="K96" s="294">
        <v>96.749120796834376</v>
      </c>
      <c r="L96" s="294">
        <v>98.095683122342109</v>
      </c>
      <c r="M96" s="294">
        <v>98.235860510061073</v>
      </c>
      <c r="N96" s="294">
        <v>97.975012318107019</v>
      </c>
      <c r="O96" s="293">
        <v>96.430921808119152</v>
      </c>
      <c r="P96" s="293">
        <v>98.6</v>
      </c>
      <c r="Q96" s="293">
        <v>98.700323556240846</v>
      </c>
      <c r="R96" s="293">
        <v>84.701947818342276</v>
      </c>
      <c r="S96" s="293">
        <v>95.001451953379927</v>
      </c>
      <c r="T96" s="293">
        <v>97.059679167241129</v>
      </c>
      <c r="U96" s="293">
        <v>97.330986929570301</v>
      </c>
    </row>
    <row r="97" spans="1:21" ht="11.25" customHeight="1">
      <c r="A97" s="118"/>
      <c r="B97" s="288" t="s">
        <v>15</v>
      </c>
      <c r="C97" s="290"/>
      <c r="D97" s="294"/>
      <c r="E97" s="294"/>
      <c r="F97" s="293"/>
      <c r="G97" s="293"/>
      <c r="H97" s="293"/>
      <c r="I97" s="293"/>
      <c r="J97" s="294"/>
      <c r="K97" s="294"/>
      <c r="L97" s="294"/>
      <c r="M97" s="294"/>
      <c r="N97" s="294"/>
      <c r="O97" s="293"/>
      <c r="P97" s="293"/>
      <c r="Q97" s="293"/>
      <c r="R97" s="293"/>
      <c r="S97" s="293"/>
      <c r="T97" s="293"/>
      <c r="U97" s="293"/>
    </row>
    <row r="98" spans="1:21" ht="11.25" customHeight="1">
      <c r="A98" s="118"/>
      <c r="B98" s="275" t="s">
        <v>207</v>
      </c>
      <c r="C98" s="275"/>
      <c r="D98" s="293">
        <v>100</v>
      </c>
      <c r="E98" s="293">
        <v>98.55142333219969</v>
      </c>
      <c r="F98" s="293">
        <v>98.408258948357044</v>
      </c>
      <c r="G98" s="293">
        <v>98.445859126905702</v>
      </c>
      <c r="H98" s="293">
        <v>100</v>
      </c>
      <c r="I98" s="293">
        <v>97.844560422366015</v>
      </c>
      <c r="J98" s="293">
        <v>98.836056079288824</v>
      </c>
      <c r="K98" s="293">
        <v>99.655403772475225</v>
      </c>
      <c r="L98" s="293">
        <v>98.434707800525658</v>
      </c>
      <c r="M98" s="293">
        <v>100</v>
      </c>
      <c r="N98" s="293">
        <v>99.871548552340855</v>
      </c>
      <c r="O98" s="293">
        <v>99.732177504867366</v>
      </c>
      <c r="P98" s="293">
        <v>98.7</v>
      </c>
      <c r="Q98" s="293">
        <v>100</v>
      </c>
      <c r="R98" s="293">
        <v>94.401161548526517</v>
      </c>
      <c r="S98" s="293">
        <v>98.202110406336061</v>
      </c>
      <c r="T98" s="293">
        <v>98.377391220038675</v>
      </c>
      <c r="U98" s="293">
        <v>97.988130917602106</v>
      </c>
    </row>
    <row r="99" spans="1:21" ht="11.25" customHeight="1">
      <c r="A99" s="118"/>
      <c r="B99" s="275" t="s">
        <v>208</v>
      </c>
      <c r="C99" s="275"/>
      <c r="D99" s="294">
        <v>99.157122835364206</v>
      </c>
      <c r="E99" s="294">
        <v>98.144079465159848</v>
      </c>
      <c r="F99" s="293">
        <v>98.129292536782714</v>
      </c>
      <c r="G99" s="293">
        <v>98.019786948176574</v>
      </c>
      <c r="H99" s="293">
        <v>99.532733616545258</v>
      </c>
      <c r="I99" s="293">
        <v>98.80708425499175</v>
      </c>
      <c r="J99" s="294">
        <v>98.633992710600708</v>
      </c>
      <c r="K99" s="294">
        <v>99.529197207652402</v>
      </c>
      <c r="L99" s="294">
        <v>96.442000445864593</v>
      </c>
      <c r="M99" s="294">
        <v>98.251713176369606</v>
      </c>
      <c r="N99" s="294">
        <v>98.680383742163983</v>
      </c>
      <c r="O99" s="293">
        <v>100</v>
      </c>
      <c r="P99" s="293">
        <v>98.3</v>
      </c>
      <c r="Q99" s="293">
        <v>98.191522633994623</v>
      </c>
      <c r="R99" s="293">
        <v>99.312775554160012</v>
      </c>
      <c r="S99" s="293">
        <v>99.918957009011933</v>
      </c>
      <c r="T99" s="293">
        <v>97.652065192670833</v>
      </c>
      <c r="U99" s="293">
        <v>94.063449817689175</v>
      </c>
    </row>
    <row r="100" spans="1:21" ht="11.25" customHeight="1">
      <c r="A100" s="118"/>
      <c r="B100" s="288" t="s">
        <v>16</v>
      </c>
      <c r="C100" s="290"/>
      <c r="D100" s="294"/>
      <c r="E100" s="294"/>
      <c r="F100" s="293"/>
      <c r="G100" s="293"/>
      <c r="H100" s="293"/>
      <c r="I100" s="293"/>
      <c r="J100" s="294"/>
      <c r="K100" s="294"/>
      <c r="L100" s="294"/>
      <c r="M100" s="294"/>
      <c r="N100" s="294"/>
      <c r="O100" s="293"/>
      <c r="P100" s="293"/>
      <c r="Q100" s="293"/>
      <c r="R100" s="293"/>
      <c r="S100" s="293"/>
      <c r="T100" s="293"/>
      <c r="U100" s="293"/>
    </row>
    <row r="101" spans="1:21" ht="11.25" customHeight="1">
      <c r="A101" s="118"/>
      <c r="B101" s="275" t="s">
        <v>207</v>
      </c>
      <c r="C101" s="275"/>
      <c r="D101" s="293">
        <v>100</v>
      </c>
      <c r="E101" s="293">
        <v>98.487851587966844</v>
      </c>
      <c r="F101" s="293">
        <v>99.154597502305293</v>
      </c>
      <c r="G101" s="293">
        <v>94.015241351540823</v>
      </c>
      <c r="H101" s="293">
        <v>100</v>
      </c>
      <c r="I101" s="293">
        <v>100</v>
      </c>
      <c r="J101" s="293">
        <v>100</v>
      </c>
      <c r="K101" s="293">
        <v>100</v>
      </c>
      <c r="L101" s="293">
        <v>100</v>
      </c>
      <c r="M101" s="293">
        <v>100</v>
      </c>
      <c r="N101" s="293">
        <v>99.1</v>
      </c>
      <c r="O101" s="293">
        <v>100</v>
      </c>
      <c r="P101" s="293">
        <v>100</v>
      </c>
      <c r="Q101" s="293">
        <v>100</v>
      </c>
      <c r="R101" s="293">
        <v>98.880567596929779</v>
      </c>
      <c r="S101" s="293">
        <v>99.941810944806164</v>
      </c>
      <c r="T101" s="293">
        <v>95.350574545979995</v>
      </c>
      <c r="U101" s="293">
        <v>100</v>
      </c>
    </row>
    <row r="102" spans="1:21" ht="11.25" customHeight="1">
      <c r="A102" s="118"/>
      <c r="B102" s="275" t="s">
        <v>208</v>
      </c>
      <c r="C102" s="275"/>
      <c r="D102" s="294">
        <v>97.779198740808141</v>
      </c>
      <c r="E102" s="294">
        <v>100</v>
      </c>
      <c r="F102" s="293">
        <v>98.957981283142558</v>
      </c>
      <c r="G102" s="293">
        <v>98.834530600238736</v>
      </c>
      <c r="H102" s="293">
        <v>100</v>
      </c>
      <c r="I102" s="293">
        <v>98.744478704287502</v>
      </c>
      <c r="J102" s="294">
        <v>98.539319015821917</v>
      </c>
      <c r="K102" s="294">
        <v>99.120203079673146</v>
      </c>
      <c r="L102" s="294">
        <v>100</v>
      </c>
      <c r="M102" s="294">
        <v>100</v>
      </c>
      <c r="N102" s="294">
        <v>99.149320892214519</v>
      </c>
      <c r="O102" s="293">
        <v>100</v>
      </c>
      <c r="P102" s="293">
        <v>98.9</v>
      </c>
      <c r="Q102" s="293">
        <v>96.747519756427849</v>
      </c>
      <c r="R102" s="293">
        <v>98.429099564142589</v>
      </c>
      <c r="S102" s="293">
        <v>100</v>
      </c>
      <c r="T102" s="293">
        <v>100</v>
      </c>
      <c r="U102" s="293">
        <v>100</v>
      </c>
    </row>
    <row r="103" spans="1:21" ht="11.25" customHeight="1">
      <c r="A103" s="118"/>
      <c r="B103" s="288" t="s">
        <v>17</v>
      </c>
      <c r="C103" s="290"/>
      <c r="D103" s="294"/>
      <c r="E103" s="294"/>
      <c r="F103" s="293"/>
      <c r="G103" s="293"/>
      <c r="H103" s="293"/>
      <c r="I103" s="293"/>
      <c r="J103" s="294"/>
      <c r="K103" s="294"/>
      <c r="L103" s="294"/>
      <c r="M103" s="294"/>
      <c r="N103" s="294"/>
      <c r="O103" s="293"/>
      <c r="P103" s="293"/>
      <c r="Q103" s="293"/>
      <c r="R103" s="293"/>
      <c r="S103" s="293"/>
      <c r="T103" s="293"/>
      <c r="U103" s="293"/>
    </row>
    <row r="104" spans="1:21" ht="11.25" customHeight="1">
      <c r="A104" s="118"/>
      <c r="B104" s="275" t="s">
        <v>207</v>
      </c>
      <c r="C104" s="275"/>
      <c r="D104" s="293">
        <v>98.484403477518313</v>
      </c>
      <c r="E104" s="293">
        <v>95.250945040575829</v>
      </c>
      <c r="F104" s="293">
        <v>96.799377005463853</v>
      </c>
      <c r="G104" s="293">
        <v>100</v>
      </c>
      <c r="H104" s="293">
        <v>100</v>
      </c>
      <c r="I104" s="293">
        <v>99.200361807149022</v>
      </c>
      <c r="J104" s="293">
        <v>98.540656927889643</v>
      </c>
      <c r="K104" s="293">
        <v>97.793001803977617</v>
      </c>
      <c r="L104" s="293">
        <v>99.59757322876402</v>
      </c>
      <c r="M104" s="293">
        <v>99.151753421108324</v>
      </c>
      <c r="N104" s="293">
        <v>99.638116070827152</v>
      </c>
      <c r="O104" s="293">
        <v>98.891660117607415</v>
      </c>
      <c r="P104" s="293">
        <v>99.4</v>
      </c>
      <c r="Q104" s="293">
        <v>99.253251572002128</v>
      </c>
      <c r="R104" s="293">
        <v>96.122657937482103</v>
      </c>
      <c r="S104" s="293">
        <v>100</v>
      </c>
      <c r="T104" s="293">
        <v>100</v>
      </c>
      <c r="U104" s="293">
        <v>100</v>
      </c>
    </row>
    <row r="105" spans="1:21" ht="11.25" customHeight="1">
      <c r="A105" s="118"/>
      <c r="B105" s="275" t="s">
        <v>208</v>
      </c>
      <c r="C105" s="275"/>
      <c r="D105" s="294">
        <v>94.264785135198522</v>
      </c>
      <c r="E105" s="294">
        <v>97.738652118123511</v>
      </c>
      <c r="F105" s="293">
        <v>98.475670613045921</v>
      </c>
      <c r="G105" s="293">
        <v>96.997438367408847</v>
      </c>
      <c r="H105" s="293">
        <v>100</v>
      </c>
      <c r="I105" s="293">
        <v>100</v>
      </c>
      <c r="J105" s="294">
        <v>97.302271428850588</v>
      </c>
      <c r="K105" s="294">
        <v>97.603278089641194</v>
      </c>
      <c r="L105" s="294">
        <v>99.37731900208054</v>
      </c>
      <c r="M105" s="294">
        <v>100</v>
      </c>
      <c r="N105" s="294">
        <v>98.208414170341015</v>
      </c>
      <c r="O105" s="293">
        <v>98.930179240666561</v>
      </c>
      <c r="P105" s="293">
        <v>97.5</v>
      </c>
      <c r="Q105" s="293">
        <v>100</v>
      </c>
      <c r="R105" s="293">
        <v>98.043093430516876</v>
      </c>
      <c r="S105" s="293">
        <v>98.664467660963822</v>
      </c>
      <c r="T105" s="293">
        <v>100</v>
      </c>
      <c r="U105" s="293">
        <v>100</v>
      </c>
    </row>
    <row r="106" spans="1:21" ht="11.25" customHeight="1">
      <c r="A106" s="118"/>
      <c r="B106" s="288" t="s">
        <v>18</v>
      </c>
      <c r="C106" s="290"/>
      <c r="D106" s="294"/>
      <c r="E106" s="294"/>
      <c r="F106" s="293"/>
      <c r="G106" s="293"/>
      <c r="H106" s="293"/>
      <c r="I106" s="293"/>
      <c r="J106" s="294"/>
      <c r="K106" s="294"/>
      <c r="L106" s="294"/>
      <c r="M106" s="294"/>
      <c r="N106" s="294"/>
      <c r="O106" s="293"/>
      <c r="P106" s="293"/>
      <c r="Q106" s="293"/>
      <c r="R106" s="293"/>
      <c r="S106" s="293"/>
      <c r="T106" s="293"/>
      <c r="U106" s="293"/>
    </row>
    <row r="107" spans="1:21" ht="11.25" customHeight="1">
      <c r="A107" s="118"/>
      <c r="B107" s="275" t="s">
        <v>207</v>
      </c>
      <c r="C107" s="275"/>
      <c r="D107" s="293">
        <v>97.230920384510497</v>
      </c>
      <c r="E107" s="293">
        <v>91.687321358638869</v>
      </c>
      <c r="F107" s="293">
        <v>97.016386209579011</v>
      </c>
      <c r="G107" s="293">
        <v>98.160491522807064</v>
      </c>
      <c r="H107" s="293">
        <v>97.988266255917054</v>
      </c>
      <c r="I107" s="293">
        <v>97.548642651966304</v>
      </c>
      <c r="J107" s="293">
        <v>97.206750488676533</v>
      </c>
      <c r="K107" s="293">
        <v>99.268287820826828</v>
      </c>
      <c r="L107" s="293">
        <v>98.485986375210516</v>
      </c>
      <c r="M107" s="293">
        <v>99.403875308135241</v>
      </c>
      <c r="N107" s="293">
        <v>98.363653678369275</v>
      </c>
      <c r="O107" s="293">
        <v>94.156566842543171</v>
      </c>
      <c r="P107" s="293">
        <v>99.3</v>
      </c>
      <c r="Q107" s="293">
        <v>99.60680749502049</v>
      </c>
      <c r="R107" s="293">
        <v>97.674475871689552</v>
      </c>
      <c r="S107" s="293">
        <v>98.944689993700223</v>
      </c>
      <c r="T107" s="293">
        <v>99.215566658838171</v>
      </c>
      <c r="U107" s="293">
        <v>98.096520528676095</v>
      </c>
    </row>
    <row r="108" spans="1:21" ht="11.25" customHeight="1">
      <c r="A108" s="118"/>
      <c r="B108" s="275" t="s">
        <v>208</v>
      </c>
      <c r="C108" s="275"/>
      <c r="D108" s="294">
        <v>98.115811270047772</v>
      </c>
      <c r="E108" s="294">
        <v>97.767377471259351</v>
      </c>
      <c r="F108" s="293">
        <v>97.722585769798798</v>
      </c>
      <c r="G108" s="293">
        <v>98.780762858540527</v>
      </c>
      <c r="H108" s="293">
        <v>99.514058114259015</v>
      </c>
      <c r="I108" s="293">
        <v>96.567261271225817</v>
      </c>
      <c r="J108" s="294">
        <v>99.0787969031702</v>
      </c>
      <c r="K108" s="294">
        <v>98.962575252484143</v>
      </c>
      <c r="L108" s="294">
        <v>99.442776461831698</v>
      </c>
      <c r="M108" s="294">
        <v>99.671675850491567</v>
      </c>
      <c r="N108" s="294">
        <v>99.187591999982544</v>
      </c>
      <c r="O108" s="293">
        <v>94.542728161357076</v>
      </c>
      <c r="P108" s="293">
        <v>99.5</v>
      </c>
      <c r="Q108" s="293">
        <v>99.587891180434582</v>
      </c>
      <c r="R108" s="293">
        <v>95.717696862275233</v>
      </c>
      <c r="S108" s="293">
        <v>99.438003899953117</v>
      </c>
      <c r="T108" s="293">
        <v>98.375118255669562</v>
      </c>
      <c r="U108" s="293">
        <v>99.250726090282484</v>
      </c>
    </row>
    <row r="109" spans="1:21" ht="11.25" customHeight="1">
      <c r="A109" s="118"/>
      <c r="B109" s="288" t="s">
        <v>19</v>
      </c>
      <c r="C109" s="290"/>
      <c r="D109" s="294"/>
      <c r="E109" s="294"/>
      <c r="F109" s="293"/>
      <c r="G109" s="293"/>
      <c r="H109" s="293"/>
      <c r="I109" s="293"/>
      <c r="J109" s="294"/>
      <c r="K109" s="294"/>
      <c r="L109" s="294"/>
      <c r="M109" s="294"/>
      <c r="N109" s="294"/>
      <c r="O109" s="293"/>
      <c r="P109" s="293"/>
      <c r="Q109" s="293"/>
      <c r="R109" s="293"/>
      <c r="S109" s="293"/>
      <c r="T109" s="293"/>
      <c r="U109" s="293"/>
    </row>
    <row r="110" spans="1:21" ht="11.25" customHeight="1">
      <c r="A110" s="118"/>
      <c r="B110" s="275" t="s">
        <v>207</v>
      </c>
      <c r="C110" s="275"/>
      <c r="D110" s="293">
        <v>94.917224952015943</v>
      </c>
      <c r="E110" s="293">
        <v>95.393026971366808</v>
      </c>
      <c r="F110" s="293">
        <v>98.372058282592178</v>
      </c>
      <c r="G110" s="293">
        <v>98.25545496129466</v>
      </c>
      <c r="H110" s="293">
        <v>97.681595553204801</v>
      </c>
      <c r="I110" s="293">
        <v>94.95851986107165</v>
      </c>
      <c r="J110" s="293">
        <v>100</v>
      </c>
      <c r="K110" s="293">
        <v>99.103463947860405</v>
      </c>
      <c r="L110" s="293">
        <v>100</v>
      </c>
      <c r="M110" s="293">
        <v>99.382620511044593</v>
      </c>
      <c r="N110" s="293">
        <v>98.467170421247019</v>
      </c>
      <c r="O110" s="293">
        <v>100</v>
      </c>
      <c r="P110" s="293">
        <v>99.6</v>
      </c>
      <c r="Q110" s="293">
        <v>99.372582828478357</v>
      </c>
      <c r="R110" s="293">
        <v>100</v>
      </c>
      <c r="S110" s="293">
        <v>100</v>
      </c>
      <c r="T110" s="293">
        <v>98.319985850192452</v>
      </c>
      <c r="U110" s="293">
        <v>98.031186084465276</v>
      </c>
    </row>
    <row r="111" spans="1:21" ht="11.25" customHeight="1">
      <c r="A111" s="118"/>
      <c r="B111" s="275" t="s">
        <v>208</v>
      </c>
      <c r="C111" s="275"/>
      <c r="D111" s="294">
        <v>96.323998554247822</v>
      </c>
      <c r="E111" s="294">
        <v>94.833078050343317</v>
      </c>
      <c r="F111" s="293">
        <v>97.404673869104258</v>
      </c>
      <c r="G111" s="293">
        <v>96.422584744429017</v>
      </c>
      <c r="H111" s="293">
        <v>99.359564625387975</v>
      </c>
      <c r="I111" s="293">
        <v>98.064860169302818</v>
      </c>
      <c r="J111" s="294">
        <v>96.629989398708275</v>
      </c>
      <c r="K111" s="294">
        <v>98.165048205959209</v>
      </c>
      <c r="L111" s="294">
        <v>98.554223957876459</v>
      </c>
      <c r="M111" s="294">
        <v>99.370238256095192</v>
      </c>
      <c r="N111" s="294">
        <v>97.871668945698389</v>
      </c>
      <c r="O111" s="293">
        <v>99.148524168515195</v>
      </c>
      <c r="P111" s="293">
        <v>99.5</v>
      </c>
      <c r="Q111" s="293">
        <v>100</v>
      </c>
      <c r="R111" s="293">
        <v>99.509282698922192</v>
      </c>
      <c r="S111" s="293">
        <v>98.108605717331912</v>
      </c>
      <c r="T111" s="293">
        <v>100</v>
      </c>
      <c r="U111" s="293">
        <v>98.763452224481114</v>
      </c>
    </row>
    <row r="112" spans="1:21" ht="11.25" customHeight="1">
      <c r="A112" s="118"/>
      <c r="B112" s="288" t="s">
        <v>20</v>
      </c>
      <c r="C112" s="290"/>
      <c r="D112" s="294"/>
      <c r="E112" s="294"/>
      <c r="F112" s="293"/>
      <c r="G112" s="293"/>
      <c r="H112" s="293"/>
      <c r="I112" s="293"/>
      <c r="J112" s="294"/>
      <c r="K112" s="294"/>
      <c r="L112" s="294"/>
      <c r="M112" s="294"/>
      <c r="N112" s="294"/>
      <c r="O112" s="293"/>
      <c r="P112" s="293"/>
      <c r="Q112" s="293"/>
      <c r="R112" s="293"/>
      <c r="S112" s="293"/>
      <c r="T112" s="293"/>
      <c r="U112" s="293"/>
    </row>
    <row r="113" spans="1:36" ht="11.25" customHeight="1">
      <c r="A113" s="118"/>
      <c r="B113" s="275" t="s">
        <v>207</v>
      </c>
      <c r="C113" s="275"/>
      <c r="D113" s="293">
        <v>98.85101768813314</v>
      </c>
      <c r="E113" s="293">
        <v>97.512690135913729</v>
      </c>
      <c r="F113" s="293">
        <v>95.683739062007774</v>
      </c>
      <c r="G113" s="293">
        <v>95.681746919813875</v>
      </c>
      <c r="H113" s="293">
        <v>97.339122533148512</v>
      </c>
      <c r="I113" s="293">
        <v>98.869967840770144</v>
      </c>
      <c r="J113" s="293">
        <v>97.743889339193586</v>
      </c>
      <c r="K113" s="293">
        <v>99.258664323883551</v>
      </c>
      <c r="L113" s="293">
        <v>98.005640189339431</v>
      </c>
      <c r="M113" s="293">
        <v>99.588257662220926</v>
      </c>
      <c r="N113" s="293">
        <v>98.758250732659164</v>
      </c>
      <c r="O113" s="293">
        <v>99.335200795543557</v>
      </c>
      <c r="P113" s="293">
        <v>96.9</v>
      </c>
      <c r="Q113" s="293">
        <v>100</v>
      </c>
      <c r="R113" s="293">
        <v>95.214404214800496</v>
      </c>
      <c r="S113" s="293">
        <v>98.196730779713732</v>
      </c>
      <c r="T113" s="293">
        <v>98.770967925898745</v>
      </c>
      <c r="U113" s="293">
        <v>98.351264045869797</v>
      </c>
    </row>
    <row r="114" spans="1:36" ht="11.25" customHeight="1">
      <c r="A114" s="118"/>
      <c r="B114" s="275" t="s">
        <v>208</v>
      </c>
      <c r="C114" s="275"/>
      <c r="D114" s="294">
        <v>98.061305487855378</v>
      </c>
      <c r="E114" s="294">
        <v>96.349978963419545</v>
      </c>
      <c r="F114" s="293">
        <v>96.142309923949739</v>
      </c>
      <c r="G114" s="293">
        <v>98.673865156081362</v>
      </c>
      <c r="H114" s="293">
        <v>100</v>
      </c>
      <c r="I114" s="293">
        <v>99.409284876854656</v>
      </c>
      <c r="J114" s="294">
        <v>99.125892495504559</v>
      </c>
      <c r="K114" s="294">
        <v>98.497011390273357</v>
      </c>
      <c r="L114" s="294">
        <v>97.444367357832988</v>
      </c>
      <c r="M114" s="294">
        <v>98.360363073156137</v>
      </c>
      <c r="N114" s="294">
        <v>99.80095893387913</v>
      </c>
      <c r="O114" s="293">
        <v>98.351619863916952</v>
      </c>
      <c r="P114" s="293">
        <v>97.6</v>
      </c>
      <c r="Q114" s="293">
        <v>99.337591938841101</v>
      </c>
      <c r="R114" s="293">
        <v>92.705676146305166</v>
      </c>
      <c r="S114" s="293">
        <v>95.93202917273797</v>
      </c>
      <c r="T114" s="293">
        <v>98.193304062302971</v>
      </c>
      <c r="U114" s="293">
        <v>96.295561671350384</v>
      </c>
    </row>
    <row r="115" spans="1:36" ht="11.25" customHeight="1">
      <c r="A115" s="118"/>
      <c r="B115" s="288" t="s">
        <v>21</v>
      </c>
      <c r="C115" s="290"/>
      <c r="D115" s="294"/>
      <c r="E115" s="294"/>
      <c r="F115" s="293"/>
      <c r="G115" s="293"/>
      <c r="H115" s="293"/>
      <c r="I115" s="293"/>
      <c r="J115" s="294"/>
      <c r="K115" s="294"/>
      <c r="L115" s="294"/>
      <c r="M115" s="294"/>
      <c r="N115" s="294"/>
      <c r="O115" s="293"/>
      <c r="P115" s="293"/>
      <c r="Q115" s="293"/>
      <c r="R115" s="293"/>
      <c r="S115" s="293"/>
      <c r="T115" s="293"/>
      <c r="U115" s="293"/>
    </row>
    <row r="116" spans="1:36" ht="11.25" customHeight="1">
      <c r="A116" s="118"/>
      <c r="B116" s="275" t="s">
        <v>207</v>
      </c>
      <c r="C116" s="275"/>
      <c r="D116" s="293">
        <v>98.850351768578108</v>
      </c>
      <c r="E116" s="293">
        <v>98.767979430925251</v>
      </c>
      <c r="F116" s="293">
        <v>96.822586249586465</v>
      </c>
      <c r="G116" s="293">
        <v>99.695047203603451</v>
      </c>
      <c r="H116" s="293">
        <v>98.681651177869014</v>
      </c>
      <c r="I116" s="293">
        <v>100</v>
      </c>
      <c r="J116" s="293">
        <v>100</v>
      </c>
      <c r="K116" s="293">
        <v>99.287905606724138</v>
      </c>
      <c r="L116" s="293">
        <v>100</v>
      </c>
      <c r="M116" s="293">
        <v>99.509114449919437</v>
      </c>
      <c r="N116" s="293">
        <v>100</v>
      </c>
      <c r="O116" s="293">
        <v>98.716026586289374</v>
      </c>
      <c r="P116" s="293">
        <v>100</v>
      </c>
      <c r="Q116" s="293">
        <v>100</v>
      </c>
      <c r="R116" s="293">
        <v>99.948268606112919</v>
      </c>
      <c r="S116" s="293">
        <v>100</v>
      </c>
      <c r="T116" s="293">
        <v>99.788289640992915</v>
      </c>
      <c r="U116" s="293">
        <v>98.558435659158988</v>
      </c>
    </row>
    <row r="117" spans="1:36" ht="11.25" customHeight="1">
      <c r="A117" s="118"/>
      <c r="B117" s="275" t="s">
        <v>208</v>
      </c>
      <c r="C117" s="275"/>
      <c r="D117" s="294">
        <v>98.816307716522445</v>
      </c>
      <c r="E117" s="294">
        <v>98.816304549701655</v>
      </c>
      <c r="F117" s="293">
        <v>100</v>
      </c>
      <c r="G117" s="293">
        <v>99.377592416264108</v>
      </c>
      <c r="H117" s="293">
        <v>100</v>
      </c>
      <c r="I117" s="293">
        <v>97.722003115154294</v>
      </c>
      <c r="J117" s="294">
        <v>96.708910795373129</v>
      </c>
      <c r="K117" s="294">
        <v>95.690890675259922</v>
      </c>
      <c r="L117" s="294">
        <v>100</v>
      </c>
      <c r="M117" s="294">
        <v>98.999867387454856</v>
      </c>
      <c r="N117" s="294">
        <v>100</v>
      </c>
      <c r="O117" s="293">
        <v>98.719962128232368</v>
      </c>
      <c r="P117" s="293">
        <v>100</v>
      </c>
      <c r="Q117" s="293">
        <v>99.699178668208631</v>
      </c>
      <c r="R117" s="293">
        <v>96.157562083182896</v>
      </c>
      <c r="S117" s="293">
        <v>100</v>
      </c>
      <c r="T117" s="293">
        <v>100</v>
      </c>
      <c r="U117" s="293">
        <v>96.222840642404734</v>
      </c>
    </row>
    <row r="118" spans="1:36" ht="11.25" customHeight="1">
      <c r="A118" s="118"/>
      <c r="B118" s="288" t="s">
        <v>22</v>
      </c>
      <c r="C118" s="290"/>
      <c r="D118" s="294"/>
      <c r="E118" s="294"/>
      <c r="F118" s="293"/>
      <c r="G118" s="293"/>
      <c r="H118" s="293"/>
      <c r="I118" s="293"/>
      <c r="J118" s="294"/>
      <c r="K118" s="294"/>
      <c r="L118" s="294"/>
      <c r="M118" s="294"/>
      <c r="N118" s="294"/>
      <c r="O118" s="293"/>
      <c r="P118" s="293"/>
      <c r="Q118" s="293"/>
      <c r="R118" s="293"/>
      <c r="S118" s="293"/>
      <c r="T118" s="293"/>
      <c r="U118" s="293"/>
    </row>
    <row r="119" spans="1:36" ht="11.25" customHeight="1">
      <c r="A119" s="118"/>
      <c r="B119" s="275" t="s">
        <v>207</v>
      </c>
      <c r="C119" s="275"/>
      <c r="D119" s="293">
        <v>100</v>
      </c>
      <c r="E119" s="293">
        <v>100</v>
      </c>
      <c r="F119" s="293">
        <v>99.521684803546663</v>
      </c>
      <c r="G119" s="293">
        <v>99.21321417354676</v>
      </c>
      <c r="H119" s="293">
        <v>100</v>
      </c>
      <c r="I119" s="293">
        <v>98.471164173139854</v>
      </c>
      <c r="J119" s="293">
        <v>99.051741509168153</v>
      </c>
      <c r="K119" s="293">
        <v>98.34333188935625</v>
      </c>
      <c r="L119" s="293">
        <v>99.580426340377045</v>
      </c>
      <c r="M119" s="293">
        <v>100</v>
      </c>
      <c r="N119" s="293">
        <v>97.991823695027563</v>
      </c>
      <c r="O119" s="293">
        <v>99.840475582642441</v>
      </c>
      <c r="P119" s="293">
        <v>100</v>
      </c>
      <c r="Q119" s="293">
        <v>100</v>
      </c>
      <c r="R119" s="293">
        <v>95.461498518938342</v>
      </c>
      <c r="S119" s="293">
        <v>97.103373118662034</v>
      </c>
      <c r="T119" s="293">
        <v>99.26006694723425</v>
      </c>
      <c r="U119" s="293">
        <v>98.694856168061136</v>
      </c>
    </row>
    <row r="120" spans="1:36" ht="11.25" customHeight="1">
      <c r="A120" s="118"/>
      <c r="B120" s="275" t="s">
        <v>208</v>
      </c>
      <c r="C120" s="275"/>
      <c r="D120" s="294">
        <v>99.208159493330527</v>
      </c>
      <c r="E120" s="294">
        <v>99.310089396218956</v>
      </c>
      <c r="F120" s="293">
        <v>98.603740513528138</v>
      </c>
      <c r="G120" s="293">
        <v>98.841146769918581</v>
      </c>
      <c r="H120" s="293">
        <v>100</v>
      </c>
      <c r="I120" s="293">
        <v>100</v>
      </c>
      <c r="J120" s="294">
        <v>95.685195782226373</v>
      </c>
      <c r="K120" s="294">
        <v>98.111693551410966</v>
      </c>
      <c r="L120" s="294">
        <v>100</v>
      </c>
      <c r="M120" s="294">
        <v>100</v>
      </c>
      <c r="N120" s="294">
        <v>96.712357196172348</v>
      </c>
      <c r="O120" s="293">
        <v>100</v>
      </c>
      <c r="P120" s="293">
        <v>99.4</v>
      </c>
      <c r="Q120" s="293">
        <v>100</v>
      </c>
      <c r="R120" s="293">
        <v>95.797752520006227</v>
      </c>
      <c r="S120" s="293">
        <v>97.825094559467104</v>
      </c>
      <c r="T120" s="293">
        <v>99.736199285241739</v>
      </c>
      <c r="U120" s="293">
        <v>97.89328862928987</v>
      </c>
    </row>
    <row r="121" spans="1:36" ht="11.25" customHeight="1">
      <c r="A121" s="118"/>
      <c r="B121" s="288" t="s">
        <v>23</v>
      </c>
      <c r="C121" s="290"/>
      <c r="D121" s="294"/>
      <c r="E121" s="294"/>
      <c r="F121" s="293"/>
      <c r="G121" s="293"/>
      <c r="H121" s="293"/>
      <c r="I121" s="293"/>
      <c r="J121" s="294"/>
      <c r="K121" s="294"/>
      <c r="L121" s="294"/>
      <c r="M121" s="294"/>
      <c r="N121" s="294"/>
      <c r="O121" s="293"/>
      <c r="P121" s="293"/>
      <c r="Q121" s="293"/>
      <c r="R121" s="293"/>
      <c r="S121" s="293"/>
      <c r="T121" s="293"/>
      <c r="U121" s="293"/>
    </row>
    <row r="122" spans="1:36" ht="11.25" customHeight="1">
      <c r="A122" s="118"/>
      <c r="B122" s="275" t="s">
        <v>207</v>
      </c>
      <c r="C122" s="275"/>
      <c r="D122" s="293">
        <v>95.091482498830459</v>
      </c>
      <c r="E122" s="293">
        <v>94.721241484959592</v>
      </c>
      <c r="F122" s="293">
        <v>95.72937627093971</v>
      </c>
      <c r="G122" s="293">
        <v>91.111956058440228</v>
      </c>
      <c r="H122" s="293">
        <v>96.006097062918258</v>
      </c>
      <c r="I122" s="293">
        <v>95.849936613911524</v>
      </c>
      <c r="J122" s="293">
        <v>92.244300452669108</v>
      </c>
      <c r="K122" s="293">
        <v>93.966996952080635</v>
      </c>
      <c r="L122" s="293">
        <v>94.573749969917614</v>
      </c>
      <c r="M122" s="293">
        <v>95.830906260494828</v>
      </c>
      <c r="N122" s="293">
        <v>96.860326812063349</v>
      </c>
      <c r="O122" s="293">
        <v>97.775126806312045</v>
      </c>
      <c r="P122" s="293">
        <v>96.9</v>
      </c>
      <c r="Q122" s="293">
        <v>98.584729606783057</v>
      </c>
      <c r="R122" s="293">
        <v>90.627676177444258</v>
      </c>
      <c r="S122" s="293">
        <v>88.071412026113435</v>
      </c>
      <c r="T122" s="293">
        <v>93.778776836879246</v>
      </c>
      <c r="U122" s="293">
        <v>97.806831317962903</v>
      </c>
    </row>
    <row r="123" spans="1:36" ht="11.25" customHeight="1">
      <c r="A123" s="118"/>
      <c r="B123" s="275" t="s">
        <v>208</v>
      </c>
      <c r="C123" s="275"/>
      <c r="D123" s="294">
        <v>95.625563553029764</v>
      </c>
      <c r="E123" s="294">
        <v>91.534602092917325</v>
      </c>
      <c r="F123" s="293">
        <v>97.48539852411426</v>
      </c>
      <c r="G123" s="293">
        <v>92.766680457579142</v>
      </c>
      <c r="H123" s="293">
        <v>93.005535782520127</v>
      </c>
      <c r="I123" s="293">
        <v>98.321248975621444</v>
      </c>
      <c r="J123" s="294">
        <v>92.483290634803467</v>
      </c>
      <c r="K123" s="294">
        <v>93.542827623980259</v>
      </c>
      <c r="L123" s="294">
        <v>93.974247761210918</v>
      </c>
      <c r="M123" s="294">
        <v>93.500187102044691</v>
      </c>
      <c r="N123" s="294">
        <v>97.038079993647386</v>
      </c>
      <c r="O123" s="293">
        <v>97.639321084071312</v>
      </c>
      <c r="P123" s="293">
        <v>97.6</v>
      </c>
      <c r="Q123" s="293">
        <v>98.109424977872067</v>
      </c>
      <c r="R123" s="293">
        <v>93.299429845520891</v>
      </c>
      <c r="S123" s="293">
        <v>94.362858353932069</v>
      </c>
      <c r="T123" s="293">
        <v>94.535607388852384</v>
      </c>
      <c r="U123" s="293">
        <v>96.929178757199679</v>
      </c>
    </row>
    <row r="124" spans="1:36" ht="3.75" customHeight="1" thickBot="1">
      <c r="A124" s="118"/>
      <c r="B124" s="712"/>
      <c r="C124" s="712"/>
      <c r="D124" s="713"/>
      <c r="E124" s="713"/>
      <c r="F124" s="714"/>
      <c r="G124" s="714"/>
      <c r="H124" s="714"/>
      <c r="I124" s="714"/>
      <c r="J124" s="713"/>
      <c r="K124" s="713"/>
      <c r="L124" s="713"/>
      <c r="M124" s="713"/>
      <c r="N124" s="713"/>
      <c r="O124" s="713"/>
      <c r="P124" s="713"/>
      <c r="Q124" s="713"/>
      <c r="R124" s="715"/>
      <c r="S124" s="715"/>
      <c r="T124" s="715"/>
      <c r="U124" s="715"/>
    </row>
    <row r="125" spans="1:36" s="59" customFormat="1" ht="24.75" customHeight="1">
      <c r="A125" s="70"/>
      <c r="B125" s="890" t="s">
        <v>297</v>
      </c>
      <c r="C125" s="890"/>
      <c r="D125" s="890"/>
      <c r="E125" s="890"/>
      <c r="F125" s="890"/>
      <c r="G125" s="890"/>
      <c r="H125" s="890"/>
      <c r="I125" s="890"/>
      <c r="J125" s="890"/>
      <c r="K125" s="890"/>
      <c r="L125" s="890"/>
      <c r="M125" s="890"/>
      <c r="N125" s="890"/>
      <c r="O125" s="890"/>
      <c r="P125" s="890"/>
      <c r="Q125" s="890"/>
      <c r="R125" s="890"/>
      <c r="S125" s="890"/>
      <c r="T125" s="890"/>
      <c r="U125" s="890"/>
      <c r="V125" s="683"/>
      <c r="W125" s="683"/>
      <c r="X125" s="683"/>
      <c r="Y125" s="683"/>
      <c r="Z125" s="683"/>
      <c r="AA125" s="683"/>
      <c r="AB125" s="683"/>
      <c r="AC125" s="683"/>
      <c r="AD125" s="683"/>
      <c r="AE125" s="683"/>
      <c r="AF125" s="683"/>
      <c r="AG125" s="683"/>
      <c r="AH125" s="683"/>
      <c r="AI125" s="683"/>
      <c r="AJ125" s="683"/>
    </row>
    <row r="126" spans="1:36" s="59" customFormat="1" ht="21" customHeight="1">
      <c r="A126" s="70"/>
      <c r="B126" s="888" t="s">
        <v>298</v>
      </c>
      <c r="C126" s="888"/>
      <c r="D126" s="888"/>
      <c r="E126" s="888"/>
      <c r="F126" s="888"/>
      <c r="G126" s="888"/>
      <c r="H126" s="888"/>
      <c r="I126" s="888"/>
      <c r="J126" s="888"/>
      <c r="K126" s="888"/>
      <c r="L126" s="888"/>
      <c r="M126" s="888"/>
      <c r="N126" s="888"/>
      <c r="O126" s="888"/>
      <c r="P126" s="888"/>
      <c r="Q126" s="888"/>
      <c r="R126" s="888"/>
      <c r="S126" s="888"/>
      <c r="T126" s="888"/>
      <c r="U126" s="888"/>
      <c r="V126" s="683"/>
      <c r="W126" s="683"/>
      <c r="X126" s="683"/>
      <c r="Y126" s="683"/>
      <c r="Z126" s="683"/>
      <c r="AA126" s="683"/>
      <c r="AB126" s="683"/>
      <c r="AC126" s="683"/>
      <c r="AD126" s="683"/>
      <c r="AE126" s="683"/>
      <c r="AF126" s="683"/>
      <c r="AG126" s="683"/>
      <c r="AH126" s="683"/>
      <c r="AI126" s="683"/>
      <c r="AJ126" s="683"/>
    </row>
    <row r="127" spans="1:36" s="59" customFormat="1" ht="12" customHeight="1">
      <c r="B127" s="886" t="s">
        <v>24</v>
      </c>
      <c r="C127" s="886"/>
      <c r="D127" s="886"/>
      <c r="E127" s="886"/>
      <c r="F127" s="886"/>
      <c r="G127" s="886"/>
      <c r="H127" s="886"/>
      <c r="I127" s="886"/>
      <c r="J127" s="886"/>
      <c r="K127" s="886"/>
      <c r="L127" s="886"/>
      <c r="M127" s="886"/>
      <c r="N127" s="886"/>
      <c r="O127" s="886"/>
      <c r="P127" s="886"/>
      <c r="Q127" s="886"/>
      <c r="R127" s="886"/>
      <c r="S127" s="886"/>
    </row>
  </sheetData>
  <mergeCells count="7">
    <mergeCell ref="B2:U2"/>
    <mergeCell ref="B1:U1"/>
    <mergeCell ref="B127:S127"/>
    <mergeCell ref="B4:C4"/>
    <mergeCell ref="B65:C65"/>
    <mergeCell ref="B125:U125"/>
    <mergeCell ref="B126:U126"/>
  </mergeCells>
  <printOptions horizontalCentered="1"/>
  <pageMargins left="0.39370078740157483" right="0.35433070866141736" top="0.78740157480314965" bottom="0.78740157480314965" header="0" footer="0"/>
  <pageSetup paperSize="9" scale="86" orientation="portrait" r:id="rId1"/>
  <headerFooter alignWithMargins="0"/>
  <rowBreaks count="1" manualBreakCount="1">
    <brk id="63" max="16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X116"/>
  <sheetViews>
    <sheetView showGridLines="0" topLeftCell="A70" zoomScaleNormal="100" zoomScaleSheetLayoutView="120" workbookViewId="0">
      <selection activeCell="Z30" sqref="Z30"/>
    </sheetView>
  </sheetViews>
  <sheetFormatPr baseColWidth="10" defaultColWidth="6.140625" defaultRowHeight="12.75"/>
  <cols>
    <col min="1" max="1" width="4.28515625" style="2" customWidth="1"/>
    <col min="2" max="2" width="20.42578125" style="2" customWidth="1"/>
    <col min="3" max="13" width="6.7109375" style="2" hidden="1" customWidth="1"/>
    <col min="14" max="24" width="6.7109375" style="2" customWidth="1"/>
    <col min="25" max="235" width="11.42578125" style="2" customWidth="1"/>
    <col min="236" max="236" width="22.85546875" style="2" customWidth="1"/>
    <col min="237" max="248" width="5.5703125" style="2" customWidth="1"/>
    <col min="249" max="16384" width="6.140625" style="2"/>
  </cols>
  <sheetData>
    <row r="1" spans="1:24" ht="65.25" customHeight="1">
      <c r="A1" s="397"/>
      <c r="B1" s="891" t="s">
        <v>314</v>
      </c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  <c r="N1" s="891"/>
      <c r="O1" s="891"/>
      <c r="P1" s="891"/>
      <c r="Q1" s="891"/>
      <c r="R1" s="891"/>
      <c r="S1" s="891"/>
      <c r="T1" s="891"/>
      <c r="U1" s="891"/>
      <c r="V1" s="891"/>
      <c r="W1" s="891"/>
      <c r="X1" s="891"/>
    </row>
    <row r="2" spans="1:24" ht="17.25" customHeight="1">
      <c r="A2" s="304"/>
      <c r="B2" s="898" t="s">
        <v>25</v>
      </c>
      <c r="C2" s="898"/>
      <c r="D2" s="898"/>
      <c r="E2" s="898"/>
      <c r="F2" s="898"/>
      <c r="G2" s="898"/>
      <c r="H2" s="898"/>
      <c r="I2" s="898"/>
      <c r="J2" s="898"/>
      <c r="K2" s="898"/>
      <c r="L2" s="898"/>
      <c r="M2" s="898"/>
      <c r="N2" s="898"/>
      <c r="O2" s="898"/>
      <c r="P2" s="898"/>
      <c r="Q2" s="898"/>
      <c r="R2" s="898"/>
      <c r="S2" s="898"/>
      <c r="T2" s="898"/>
      <c r="U2" s="898"/>
      <c r="V2" s="898"/>
      <c r="W2" s="898"/>
      <c r="X2" s="898"/>
    </row>
    <row r="3" spans="1:24" ht="6" customHeight="1" thickBot="1">
      <c r="A3" s="79"/>
      <c r="B3" s="104"/>
      <c r="C3" s="104"/>
      <c r="D3" s="104"/>
      <c r="E3" s="104"/>
      <c r="F3" s="104"/>
      <c r="G3" s="256"/>
      <c r="H3" s="256"/>
      <c r="I3" s="256"/>
      <c r="J3" s="256"/>
      <c r="K3" s="256"/>
      <c r="L3" s="256"/>
      <c r="M3" s="256"/>
      <c r="N3" s="256"/>
      <c r="O3" s="256"/>
    </row>
    <row r="4" spans="1:24" s="3" customFormat="1" ht="27" customHeight="1" thickBot="1">
      <c r="A4" s="105"/>
      <c r="B4" s="702" t="s">
        <v>260</v>
      </c>
      <c r="C4" s="702">
        <v>2001</v>
      </c>
      <c r="D4" s="702">
        <v>2002</v>
      </c>
      <c r="E4" s="702">
        <v>2003</v>
      </c>
      <c r="F4" s="702">
        <v>2004</v>
      </c>
      <c r="G4" s="702">
        <v>2005</v>
      </c>
      <c r="H4" s="702">
        <v>2006</v>
      </c>
      <c r="I4" s="702">
        <v>2007</v>
      </c>
      <c r="J4" s="702">
        <v>2008</v>
      </c>
      <c r="K4" s="702">
        <v>2009</v>
      </c>
      <c r="L4" s="702">
        <v>2010</v>
      </c>
      <c r="M4" s="702">
        <v>2011</v>
      </c>
      <c r="N4" s="702">
        <v>2013</v>
      </c>
      <c r="O4" s="702">
        <v>2014</v>
      </c>
      <c r="P4" s="702">
        <v>2015</v>
      </c>
      <c r="Q4" s="702">
        <v>2016</v>
      </c>
      <c r="R4" s="702">
        <v>2017</v>
      </c>
      <c r="S4" s="702">
        <v>2018</v>
      </c>
      <c r="T4" s="702">
        <v>2019</v>
      </c>
      <c r="U4" s="702">
        <v>2020</v>
      </c>
      <c r="V4" s="702">
        <v>2021</v>
      </c>
      <c r="W4" s="702">
        <v>2022</v>
      </c>
      <c r="X4" s="702">
        <v>2023</v>
      </c>
    </row>
    <row r="5" spans="1:24" ht="3.75" customHeight="1">
      <c r="A5" s="49"/>
      <c r="B5" s="34"/>
      <c r="C5" s="34"/>
      <c r="D5" s="34"/>
      <c r="E5" s="34"/>
      <c r="F5" s="34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4" ht="12" customHeight="1">
      <c r="A6" s="49"/>
      <c r="B6" s="220" t="s">
        <v>217</v>
      </c>
      <c r="C6" s="220"/>
      <c r="D6" s="220"/>
      <c r="E6" s="220"/>
      <c r="F6" s="220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4" s="1" customFormat="1" ht="12" customHeight="1">
      <c r="A7" s="107"/>
      <c r="B7" s="275" t="s">
        <v>207</v>
      </c>
      <c r="C7" s="298">
        <v>91.6</v>
      </c>
      <c r="D7" s="298">
        <v>90.2</v>
      </c>
      <c r="E7" s="298">
        <v>93.6</v>
      </c>
      <c r="F7" s="298">
        <v>90.2</v>
      </c>
      <c r="G7" s="298">
        <v>90.551732265774532</v>
      </c>
      <c r="H7" s="223">
        <v>92.05707910983682</v>
      </c>
      <c r="I7" s="298">
        <v>93.201348760704363</v>
      </c>
      <c r="J7" s="298">
        <v>93.687319983449555</v>
      </c>
      <c r="K7" s="298">
        <v>93.516164238497382</v>
      </c>
      <c r="L7" s="298">
        <v>93.312954674893518</v>
      </c>
      <c r="M7" s="298">
        <v>93.015550440621951</v>
      </c>
      <c r="N7" s="298">
        <v>92.833126607182521</v>
      </c>
      <c r="O7" s="298">
        <v>91.314718300338498</v>
      </c>
      <c r="P7" s="298">
        <v>90.894695323257125</v>
      </c>
      <c r="Q7" s="298">
        <v>91.453320576221088</v>
      </c>
      <c r="R7" s="298">
        <v>91.229026661793228</v>
      </c>
      <c r="S7" s="298">
        <v>93.9</v>
      </c>
      <c r="T7" s="298">
        <v>93.788472116540348</v>
      </c>
      <c r="U7" s="298">
        <v>90.017179851076307</v>
      </c>
      <c r="V7" s="298">
        <v>91.441907253393623</v>
      </c>
      <c r="W7" s="298">
        <v>93.931761471667826</v>
      </c>
      <c r="X7" s="298">
        <v>93.210798219765906</v>
      </c>
    </row>
    <row r="8" spans="1:24" s="1" customFormat="1" ht="12" customHeight="1">
      <c r="A8" s="105"/>
      <c r="B8" s="275" t="s">
        <v>208</v>
      </c>
      <c r="C8" s="298">
        <v>92</v>
      </c>
      <c r="D8" s="298">
        <v>89.8</v>
      </c>
      <c r="E8" s="298">
        <v>93.9</v>
      </c>
      <c r="F8" s="298">
        <v>90.2</v>
      </c>
      <c r="G8" s="298">
        <v>91.720800152496068</v>
      </c>
      <c r="H8" s="298">
        <v>93.721134562416168</v>
      </c>
      <c r="I8" s="298">
        <v>93.728580894181007</v>
      </c>
      <c r="J8" s="298">
        <v>93.702567793650417</v>
      </c>
      <c r="K8" s="298">
        <v>94.483464356133126</v>
      </c>
      <c r="L8" s="298">
        <v>93.246372239776775</v>
      </c>
      <c r="M8" s="298">
        <v>93.052490656983537</v>
      </c>
      <c r="N8" s="298">
        <v>91.996982373114221</v>
      </c>
      <c r="O8" s="298">
        <v>92.382100784645843</v>
      </c>
      <c r="P8" s="298">
        <v>91.195645195884538</v>
      </c>
      <c r="Q8" s="298">
        <v>90.797941213865926</v>
      </c>
      <c r="R8" s="298">
        <v>91.569666274465462</v>
      </c>
      <c r="S8" s="298">
        <v>92.7</v>
      </c>
      <c r="T8" s="298">
        <v>93.499471634185255</v>
      </c>
      <c r="U8" s="298">
        <v>90.169531678805555</v>
      </c>
      <c r="V8" s="298">
        <v>91.114733066086387</v>
      </c>
      <c r="W8" s="298">
        <v>92.348222183717397</v>
      </c>
      <c r="X8" s="298">
        <v>92.49352033764184</v>
      </c>
    </row>
    <row r="9" spans="1:24" s="1" customFormat="1" ht="12" customHeight="1">
      <c r="A9" s="105"/>
      <c r="B9" s="275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</row>
    <row r="10" spans="1:24" ht="12" customHeight="1">
      <c r="A10" s="110"/>
      <c r="B10" s="19" t="s">
        <v>257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</row>
    <row r="11" spans="1:24" ht="12" customHeight="1">
      <c r="A11" s="110"/>
      <c r="B11" s="220" t="s">
        <v>134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</row>
    <row r="12" spans="1:24" ht="12" customHeight="1">
      <c r="A12" s="77"/>
      <c r="B12" s="275" t="s">
        <v>207</v>
      </c>
      <c r="C12" s="38">
        <v>92.3</v>
      </c>
      <c r="D12" s="38">
        <v>90.9</v>
      </c>
      <c r="E12" s="38">
        <v>94.6</v>
      </c>
      <c r="F12" s="38">
        <v>91.8</v>
      </c>
      <c r="G12" s="38">
        <v>90.169919700794139</v>
      </c>
      <c r="H12" s="38">
        <v>92.778258827160471</v>
      </c>
      <c r="I12" s="38">
        <v>93.457112974525657</v>
      </c>
      <c r="J12" s="38">
        <v>94.566440741087874</v>
      </c>
      <c r="K12" s="38">
        <v>93.234119777203958</v>
      </c>
      <c r="L12" s="38">
        <v>93.345014704702507</v>
      </c>
      <c r="M12" s="38">
        <v>92.946821612951254</v>
      </c>
      <c r="N12" s="38">
        <v>92.533921389875303</v>
      </c>
      <c r="O12" s="38">
        <v>91.032078467081888</v>
      </c>
      <c r="P12" s="38">
        <v>90.35534129930042</v>
      </c>
      <c r="Q12" s="38">
        <v>91.566792317655327</v>
      </c>
      <c r="R12" s="38">
        <v>90.641124223458306</v>
      </c>
      <c r="S12" s="38">
        <v>93.9</v>
      </c>
      <c r="T12" s="38">
        <v>93.779781769513562</v>
      </c>
      <c r="U12" s="38">
        <v>90.15480165306198</v>
      </c>
      <c r="V12" s="38">
        <v>90.896578207828739</v>
      </c>
      <c r="W12" s="38">
        <v>93.832619973369603</v>
      </c>
      <c r="X12" s="38">
        <v>93.461634414939581</v>
      </c>
    </row>
    <row r="13" spans="1:24" ht="12" customHeight="1">
      <c r="A13" s="110"/>
      <c r="B13" s="275" t="s">
        <v>208</v>
      </c>
      <c r="C13" s="38">
        <v>93.4</v>
      </c>
      <c r="D13" s="38">
        <v>90.9</v>
      </c>
      <c r="E13" s="38">
        <v>94.6</v>
      </c>
      <c r="F13" s="38">
        <v>91.1</v>
      </c>
      <c r="G13" s="38">
        <v>91.580496446202261</v>
      </c>
      <c r="H13" s="225">
        <v>94.541204664708317</v>
      </c>
      <c r="I13" s="38">
        <v>93.876171648277264</v>
      </c>
      <c r="J13" s="38">
        <v>93.687382531044989</v>
      </c>
      <c r="K13" s="38">
        <v>94.123065413455748</v>
      </c>
      <c r="L13" s="38">
        <v>93.27777512588294</v>
      </c>
      <c r="M13" s="38">
        <v>92.505108904473857</v>
      </c>
      <c r="N13" s="38">
        <v>91.416381387496372</v>
      </c>
      <c r="O13" s="38">
        <v>92.761104544978181</v>
      </c>
      <c r="P13" s="38">
        <v>90.770610714770626</v>
      </c>
      <c r="Q13" s="38">
        <v>90.269566431622621</v>
      </c>
      <c r="R13" s="38">
        <v>91.214041230761083</v>
      </c>
      <c r="S13" s="38">
        <v>92.7</v>
      </c>
      <c r="T13" s="38">
        <v>93.302115040829847</v>
      </c>
      <c r="U13" s="38">
        <v>90.338809355838862</v>
      </c>
      <c r="V13" s="38">
        <v>90.273632754992633</v>
      </c>
      <c r="W13" s="38">
        <v>92.202696199588075</v>
      </c>
      <c r="X13" s="38">
        <v>92.131798423703572</v>
      </c>
    </row>
    <row r="14" spans="1:24" ht="12" customHeight="1">
      <c r="A14" s="110"/>
      <c r="B14" s="220" t="s">
        <v>135</v>
      </c>
      <c r="C14" s="38"/>
      <c r="D14" s="38"/>
      <c r="E14" s="38"/>
      <c r="F14" s="38"/>
      <c r="G14" s="38"/>
      <c r="H14" s="225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</row>
    <row r="15" spans="1:24" ht="12" customHeight="1">
      <c r="A15" s="77"/>
      <c r="B15" s="275" t="s">
        <v>207</v>
      </c>
      <c r="C15" s="38">
        <v>90.4</v>
      </c>
      <c r="D15" s="38">
        <v>88.9</v>
      </c>
      <c r="E15" s="38">
        <v>91.7</v>
      </c>
      <c r="F15" s="38">
        <v>87.5</v>
      </c>
      <c r="G15" s="38">
        <v>91.287877418832238</v>
      </c>
      <c r="H15" s="38">
        <v>90.683951073828766</v>
      </c>
      <c r="I15" s="38">
        <v>92.685156437398703</v>
      </c>
      <c r="J15" s="38">
        <v>91.996855471647891</v>
      </c>
      <c r="K15" s="38">
        <v>94.090748753924913</v>
      </c>
      <c r="L15" s="38">
        <v>93.246379432821612</v>
      </c>
      <c r="M15" s="38">
        <v>93.15984186153166</v>
      </c>
      <c r="N15" s="38">
        <v>93.540374671724067</v>
      </c>
      <c r="O15" s="38">
        <v>91.965832470177418</v>
      </c>
      <c r="P15" s="38">
        <v>92.22901208902428</v>
      </c>
      <c r="Q15" s="38">
        <v>91.171059696463217</v>
      </c>
      <c r="R15" s="38">
        <v>92.693081036531268</v>
      </c>
      <c r="S15" s="38">
        <v>94.2</v>
      </c>
      <c r="T15" s="38">
        <v>93.811011709064886</v>
      </c>
      <c r="U15" s="38">
        <v>89.636925027256552</v>
      </c>
      <c r="V15" s="38">
        <v>93.13215222083258</v>
      </c>
      <c r="W15" s="38">
        <v>94.225771444165161</v>
      </c>
      <c r="X15" s="38">
        <v>92.415315565505992</v>
      </c>
    </row>
    <row r="16" spans="1:24" ht="12" customHeight="1">
      <c r="A16" s="110"/>
      <c r="B16" s="275" t="s">
        <v>208</v>
      </c>
      <c r="C16" s="38">
        <v>89.9</v>
      </c>
      <c r="D16" s="38">
        <v>88</v>
      </c>
      <c r="E16" s="38">
        <v>92.4</v>
      </c>
      <c r="F16" s="38">
        <v>88.5</v>
      </c>
      <c r="G16" s="38">
        <v>91.966497445348466</v>
      </c>
      <c r="H16" s="225">
        <v>92.109421824184807</v>
      </c>
      <c r="I16" s="38">
        <v>93.443568201598865</v>
      </c>
      <c r="J16" s="38">
        <v>93.733221535277963</v>
      </c>
      <c r="K16" s="38">
        <v>95.241437724279308</v>
      </c>
      <c r="L16" s="38">
        <v>93.18475884317813</v>
      </c>
      <c r="M16" s="38">
        <v>94.127262562821286</v>
      </c>
      <c r="N16" s="38">
        <v>93.348223339879283</v>
      </c>
      <c r="O16" s="38">
        <v>91.476561346859427</v>
      </c>
      <c r="P16" s="38">
        <v>92.20241545306736</v>
      </c>
      <c r="Q16" s="38">
        <v>92.093132962870655</v>
      </c>
      <c r="R16" s="38">
        <v>92.507944881297945</v>
      </c>
      <c r="S16" s="38">
        <v>92.9</v>
      </c>
      <c r="T16" s="38">
        <v>94.0074953042826</v>
      </c>
      <c r="U16" s="38">
        <v>89.703305501101099</v>
      </c>
      <c r="V16" s="38">
        <v>93.536875055229046</v>
      </c>
      <c r="W16" s="38">
        <v>92.765198783093012</v>
      </c>
      <c r="X16" s="38">
        <v>93.621712169541027</v>
      </c>
    </row>
    <row r="17" spans="1:24" ht="7.5" customHeight="1">
      <c r="A17" s="110"/>
      <c r="B17" s="275"/>
      <c r="C17" s="38"/>
      <c r="D17" s="38"/>
      <c r="E17" s="38"/>
      <c r="F17" s="38"/>
      <c r="G17" s="38"/>
      <c r="H17" s="225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</row>
    <row r="18" spans="1:24" ht="14.25" customHeight="1">
      <c r="A18" s="110"/>
      <c r="B18" s="19" t="s">
        <v>258</v>
      </c>
      <c r="C18" s="38"/>
      <c r="D18" s="38"/>
      <c r="E18" s="38"/>
      <c r="F18" s="38"/>
      <c r="G18" s="38"/>
      <c r="H18" s="225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</row>
    <row r="19" spans="1:24" ht="12" customHeight="1">
      <c r="A19" s="110"/>
      <c r="B19" s="220" t="s">
        <v>136</v>
      </c>
      <c r="C19" s="38"/>
      <c r="D19" s="38"/>
      <c r="E19" s="38"/>
      <c r="F19" s="38"/>
      <c r="G19" s="38"/>
      <c r="H19" s="225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</row>
    <row r="20" spans="1:24" ht="12" customHeight="1">
      <c r="A20" s="77"/>
      <c r="B20" s="275" t="s">
        <v>207</v>
      </c>
      <c r="C20" s="38">
        <v>91.9</v>
      </c>
      <c r="D20" s="38">
        <v>90.8</v>
      </c>
      <c r="E20" s="38">
        <v>94.4</v>
      </c>
      <c r="F20" s="38">
        <v>92.6</v>
      </c>
      <c r="G20" s="38">
        <v>88.459469775126877</v>
      </c>
      <c r="H20" s="38">
        <v>91.252888161228057</v>
      </c>
      <c r="I20" s="38">
        <v>93.522863955042297</v>
      </c>
      <c r="J20" s="38">
        <v>94.429598064975266</v>
      </c>
      <c r="K20" s="38">
        <v>92.942980581450257</v>
      </c>
      <c r="L20" s="38">
        <v>93.240460063886658</v>
      </c>
      <c r="M20" s="38">
        <v>92.881540920161726</v>
      </c>
      <c r="N20" s="38">
        <v>93.393771054802926</v>
      </c>
      <c r="O20" s="38">
        <v>90.832009589800208</v>
      </c>
      <c r="P20" s="38">
        <v>89.675541654309015</v>
      </c>
      <c r="Q20" s="38">
        <v>91.440396536294372</v>
      </c>
      <c r="R20" s="38">
        <v>90.394332335634047</v>
      </c>
      <c r="S20" s="38">
        <v>94.2</v>
      </c>
      <c r="T20" s="38">
        <v>94.399104112479321</v>
      </c>
      <c r="U20" s="38">
        <v>89.03553866603761</v>
      </c>
      <c r="V20" s="38">
        <v>90.943883945543959</v>
      </c>
      <c r="W20" s="38">
        <v>93.641013570047136</v>
      </c>
      <c r="X20" s="38">
        <v>92.672156683182507</v>
      </c>
    </row>
    <row r="21" spans="1:24" ht="12" customHeight="1">
      <c r="A21" s="110"/>
      <c r="B21" s="275" t="s">
        <v>208</v>
      </c>
      <c r="C21" s="38">
        <v>92.8</v>
      </c>
      <c r="D21" s="38">
        <v>90.4</v>
      </c>
      <c r="E21" s="38">
        <v>93.9</v>
      </c>
      <c r="F21" s="38">
        <v>90.9</v>
      </c>
      <c r="G21" s="38">
        <v>91.597817321975327</v>
      </c>
      <c r="H21" s="225">
        <v>94.420283279535226</v>
      </c>
      <c r="I21" s="38">
        <v>93.436095332904472</v>
      </c>
      <c r="J21" s="38">
        <v>93.623826788708257</v>
      </c>
      <c r="K21" s="38">
        <v>94.394256630376987</v>
      </c>
      <c r="L21" s="38">
        <v>93.450079209959071</v>
      </c>
      <c r="M21" s="38">
        <v>92.709029508794188</v>
      </c>
      <c r="N21" s="38">
        <v>91.634299255156421</v>
      </c>
      <c r="O21" s="38">
        <v>92.717036076841197</v>
      </c>
      <c r="P21" s="38">
        <v>91.186982307889664</v>
      </c>
      <c r="Q21" s="38">
        <v>89.200920854378182</v>
      </c>
      <c r="R21" s="38">
        <v>91.503641924524004</v>
      </c>
      <c r="S21" s="38">
        <v>91.8</v>
      </c>
      <c r="T21" s="38">
        <v>93.08524482627233</v>
      </c>
      <c r="U21" s="38">
        <v>88.630082609059315</v>
      </c>
      <c r="V21" s="38">
        <v>89.717595414169764</v>
      </c>
      <c r="W21" s="38">
        <v>92.123973152429087</v>
      </c>
      <c r="X21" s="38">
        <v>91.277293634009169</v>
      </c>
    </row>
    <row r="22" spans="1:24" ht="12" customHeight="1">
      <c r="A22" s="110"/>
      <c r="B22" s="220" t="s">
        <v>137</v>
      </c>
      <c r="C22" s="38"/>
      <c r="D22" s="38"/>
      <c r="E22" s="38"/>
      <c r="F22" s="38"/>
      <c r="G22" s="38"/>
      <c r="H22" s="225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</row>
    <row r="23" spans="1:24" ht="12" customHeight="1">
      <c r="A23" s="77"/>
      <c r="B23" s="275" t="s">
        <v>207</v>
      </c>
      <c r="C23" s="38">
        <v>91.6</v>
      </c>
      <c r="D23" s="38">
        <v>89.8</v>
      </c>
      <c r="E23" s="38">
        <v>92.9</v>
      </c>
      <c r="F23" s="38">
        <v>88.2</v>
      </c>
      <c r="G23" s="38">
        <v>92.892099914209609</v>
      </c>
      <c r="H23" s="38">
        <v>93.489801490986352</v>
      </c>
      <c r="I23" s="38">
        <v>93.434095047769674</v>
      </c>
      <c r="J23" s="38">
        <v>93.54200220605226</v>
      </c>
      <c r="K23" s="38">
        <v>94.141550720394207</v>
      </c>
      <c r="L23" s="38">
        <v>93.634254915593758</v>
      </c>
      <c r="M23" s="38">
        <v>93.940021653251449</v>
      </c>
      <c r="N23" s="38">
        <v>92.371883925516983</v>
      </c>
      <c r="O23" s="38">
        <v>91.932304966455334</v>
      </c>
      <c r="P23" s="38">
        <v>92.685413819300464</v>
      </c>
      <c r="Q23" s="38">
        <v>91.921373066242197</v>
      </c>
      <c r="R23" s="38">
        <v>91.855038050211718</v>
      </c>
      <c r="S23" s="38">
        <v>94</v>
      </c>
      <c r="T23" s="38">
        <v>92.935901931464855</v>
      </c>
      <c r="U23" s="38">
        <v>94.168903046517158</v>
      </c>
      <c r="V23" s="38">
        <v>92.990631633570686</v>
      </c>
      <c r="W23" s="38">
        <v>94.880958648301174</v>
      </c>
      <c r="X23" s="38">
        <v>94.258546676113582</v>
      </c>
    </row>
    <row r="24" spans="1:24" ht="12" customHeight="1">
      <c r="A24" s="110"/>
      <c r="B24" s="275" t="s">
        <v>208</v>
      </c>
      <c r="C24" s="38">
        <v>91.6</v>
      </c>
      <c r="D24" s="38">
        <v>88.8</v>
      </c>
      <c r="E24" s="38">
        <v>93.9</v>
      </c>
      <c r="F24" s="38">
        <v>89.3</v>
      </c>
      <c r="G24" s="38">
        <v>92.242601582455123</v>
      </c>
      <c r="H24" s="225">
        <v>93.664571543966602</v>
      </c>
      <c r="I24" s="38">
        <v>94.806562109944167</v>
      </c>
      <c r="J24" s="38">
        <v>93.607625411164491</v>
      </c>
      <c r="K24" s="38">
        <v>94.720751462478006</v>
      </c>
      <c r="L24" s="38">
        <v>93.354835840370285</v>
      </c>
      <c r="M24" s="38">
        <v>94.522496002197457</v>
      </c>
      <c r="N24" s="38">
        <v>93.06961254986669</v>
      </c>
      <c r="O24" s="38">
        <v>92.374970193287311</v>
      </c>
      <c r="P24" s="38">
        <v>91.014527813501061</v>
      </c>
      <c r="Q24" s="38">
        <v>92.429368779458159</v>
      </c>
      <c r="R24" s="38">
        <v>91.704070265956943</v>
      </c>
      <c r="S24" s="38">
        <v>94.3</v>
      </c>
      <c r="T24" s="38">
        <v>94.675933379530932</v>
      </c>
      <c r="U24" s="38">
        <v>94.12899189268667</v>
      </c>
      <c r="V24" s="38">
        <v>93.82404844453184</v>
      </c>
      <c r="W24" s="38">
        <v>93.061602453112442</v>
      </c>
      <c r="X24" s="38">
        <v>94.715716373322181</v>
      </c>
    </row>
    <row r="25" spans="1:24" ht="12" customHeight="1">
      <c r="A25" s="110"/>
      <c r="B25" s="220" t="s">
        <v>138</v>
      </c>
      <c r="C25" s="38"/>
      <c r="D25" s="38"/>
      <c r="E25" s="38"/>
      <c r="F25" s="38"/>
      <c r="G25" s="38"/>
      <c r="H25" s="225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</row>
    <row r="26" spans="1:24" ht="12" customHeight="1">
      <c r="A26" s="77"/>
      <c r="B26" s="275" t="s">
        <v>207</v>
      </c>
      <c r="C26" s="38">
        <v>90.6</v>
      </c>
      <c r="D26" s="38">
        <v>89.2</v>
      </c>
      <c r="E26" s="38">
        <v>92.6</v>
      </c>
      <c r="F26" s="38">
        <v>87.9</v>
      </c>
      <c r="G26" s="38">
        <v>91.7180548383581</v>
      </c>
      <c r="H26" s="38">
        <v>91.076447245606545</v>
      </c>
      <c r="I26" s="38">
        <v>91.483409484522809</v>
      </c>
      <c r="J26" s="38">
        <v>91.597871787939752</v>
      </c>
      <c r="K26" s="38">
        <v>93.653411876747214</v>
      </c>
      <c r="L26" s="38">
        <v>92.737734771029025</v>
      </c>
      <c r="M26" s="38">
        <v>91.053680089934687</v>
      </c>
      <c r="N26" s="38">
        <v>92.058336586723385</v>
      </c>
      <c r="O26" s="38">
        <v>91.411678559516375</v>
      </c>
      <c r="P26" s="38">
        <v>90.771256573935503</v>
      </c>
      <c r="Q26" s="38">
        <v>90.392957038749969</v>
      </c>
      <c r="R26" s="38">
        <v>92.249283194888449</v>
      </c>
      <c r="S26" s="38">
        <v>92.9</v>
      </c>
      <c r="T26" s="38">
        <v>93.790576451586659</v>
      </c>
      <c r="U26" s="38">
        <v>83.965483578889177</v>
      </c>
      <c r="V26" s="38">
        <v>89.7719595641327</v>
      </c>
      <c r="W26" s="38">
        <v>92.794892486709301</v>
      </c>
      <c r="X26" s="38">
        <v>92.796894523844344</v>
      </c>
    </row>
    <row r="27" spans="1:24" ht="12" customHeight="1">
      <c r="A27" s="110"/>
      <c r="B27" s="275" t="s">
        <v>208</v>
      </c>
      <c r="C27" s="38">
        <v>90.8</v>
      </c>
      <c r="D27" s="38">
        <v>90.5</v>
      </c>
      <c r="E27" s="38">
        <v>93.7</v>
      </c>
      <c r="F27" s="38">
        <v>90.7</v>
      </c>
      <c r="G27" s="38">
        <v>90.793702098752576</v>
      </c>
      <c r="H27" s="225">
        <v>91.585490461824421</v>
      </c>
      <c r="I27" s="38">
        <v>91.764567772121467</v>
      </c>
      <c r="J27" s="38">
        <v>94.212691720371012</v>
      </c>
      <c r="K27" s="38">
        <v>94.187726413437716</v>
      </c>
      <c r="L27" s="38">
        <v>92.274580698315333</v>
      </c>
      <c r="M27" s="38">
        <v>90.601847704537079</v>
      </c>
      <c r="N27" s="38">
        <v>90.673329593053069</v>
      </c>
      <c r="O27" s="38">
        <v>91.318214939078146</v>
      </c>
      <c r="P27" s="38">
        <v>91.626976702757119</v>
      </c>
      <c r="Q27" s="38">
        <v>92.077525035610279</v>
      </c>
      <c r="R27" s="38">
        <v>91.47261037846657</v>
      </c>
      <c r="S27" s="38">
        <v>91.9</v>
      </c>
      <c r="T27" s="38">
        <v>92.166284801384222</v>
      </c>
      <c r="U27" s="38">
        <v>86.664970365321764</v>
      </c>
      <c r="V27" s="38">
        <v>90.183607939505833</v>
      </c>
      <c r="W27" s="38">
        <v>91.563654881630043</v>
      </c>
      <c r="X27" s="38">
        <v>92.016411599636712</v>
      </c>
    </row>
    <row r="28" spans="1:24" ht="5.25" customHeight="1">
      <c r="A28" s="111"/>
      <c r="B28" s="275"/>
      <c r="C28" s="275"/>
      <c r="D28" s="275"/>
      <c r="E28" s="275"/>
      <c r="F28" s="275"/>
      <c r="G28" s="38"/>
      <c r="H28" s="225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</row>
    <row r="29" spans="1:24" ht="12" customHeight="1">
      <c r="A29" s="49"/>
      <c r="B29" s="220" t="s">
        <v>132</v>
      </c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298"/>
      <c r="P29" s="298"/>
      <c r="Q29" s="298"/>
      <c r="R29" s="38"/>
      <c r="S29" s="38"/>
      <c r="T29" s="38"/>
      <c r="U29" s="38"/>
      <c r="V29" s="38"/>
      <c r="W29" s="38"/>
      <c r="X29" s="38"/>
    </row>
    <row r="30" spans="1:24" s="1" customFormat="1" ht="12" customHeight="1">
      <c r="A30" s="105"/>
      <c r="B30" s="220" t="s">
        <v>0</v>
      </c>
      <c r="C30" s="299"/>
      <c r="D30" s="299"/>
      <c r="E30" s="299"/>
      <c r="F30" s="299"/>
      <c r="G30" s="298"/>
      <c r="H30" s="298"/>
      <c r="I30" s="298"/>
      <c r="J30" s="298"/>
      <c r="K30" s="298"/>
      <c r="L30" s="298"/>
      <c r="M30" s="298"/>
      <c r="N30" s="298"/>
      <c r="O30" s="298"/>
      <c r="P30" s="298"/>
      <c r="Q30" s="298"/>
      <c r="R30" s="38"/>
      <c r="S30" s="38"/>
      <c r="T30" s="38"/>
      <c r="U30" s="38"/>
      <c r="V30" s="38"/>
      <c r="W30" s="38"/>
      <c r="X30" s="38"/>
    </row>
    <row r="31" spans="1:24" ht="12" customHeight="1">
      <c r="A31" s="77"/>
      <c r="B31" s="275" t="s">
        <v>207</v>
      </c>
      <c r="C31" s="300">
        <v>89.077032224970466</v>
      </c>
      <c r="D31" s="300">
        <v>79.639600016754926</v>
      </c>
      <c r="E31" s="300">
        <v>96.039051638541707</v>
      </c>
      <c r="F31" s="300">
        <v>90.808521380972024</v>
      </c>
      <c r="G31" s="38">
        <v>92.467455661591416</v>
      </c>
      <c r="H31" s="38">
        <v>91.89523775786131</v>
      </c>
      <c r="I31" s="38">
        <v>92.181746476534457</v>
      </c>
      <c r="J31" s="38">
        <v>91.221164161339814</v>
      </c>
      <c r="K31" s="38">
        <v>94.962119407715335</v>
      </c>
      <c r="L31" s="38">
        <v>93.666208569956453</v>
      </c>
      <c r="M31" s="38">
        <v>91.775352718127962</v>
      </c>
      <c r="N31" s="38">
        <v>93.744811412440299</v>
      </c>
      <c r="O31" s="38">
        <v>92.255934385174882</v>
      </c>
      <c r="P31" s="38">
        <v>94.658406113427176</v>
      </c>
      <c r="Q31" s="38">
        <v>90.98308007617149</v>
      </c>
      <c r="R31" s="38">
        <v>90.552555507406296</v>
      </c>
      <c r="S31" s="38">
        <v>91.8</v>
      </c>
      <c r="T31" s="38">
        <v>92.479925126099218</v>
      </c>
      <c r="U31" s="38">
        <v>82.766278055714409</v>
      </c>
      <c r="V31" s="38">
        <v>95.012097886196074</v>
      </c>
      <c r="W31" s="38">
        <v>93.009671717237566</v>
      </c>
      <c r="X31" s="38">
        <v>93.335717781492662</v>
      </c>
    </row>
    <row r="32" spans="1:24" ht="12" customHeight="1">
      <c r="A32" s="36"/>
      <c r="B32" s="275" t="s">
        <v>208</v>
      </c>
      <c r="C32" s="300">
        <v>88.563696287511547</v>
      </c>
      <c r="D32" s="300">
        <v>80.189347079961209</v>
      </c>
      <c r="E32" s="300">
        <v>97.219324696433659</v>
      </c>
      <c r="F32" s="301">
        <v>91.820097651532748</v>
      </c>
      <c r="G32" s="38">
        <v>94.143170574414057</v>
      </c>
      <c r="H32" s="225">
        <v>91.914596138488832</v>
      </c>
      <c r="I32" s="38">
        <v>94.101465517703645</v>
      </c>
      <c r="J32" s="38">
        <v>93.801371973437227</v>
      </c>
      <c r="K32" s="38">
        <v>96.38432302125149</v>
      </c>
      <c r="L32" s="38">
        <v>95.330367359121894</v>
      </c>
      <c r="M32" s="38">
        <v>89.432068642053792</v>
      </c>
      <c r="N32" s="38">
        <v>91.821305807690891</v>
      </c>
      <c r="O32" s="38">
        <v>89.915480196738443</v>
      </c>
      <c r="P32" s="38">
        <v>96.790613865811665</v>
      </c>
      <c r="Q32" s="38">
        <v>92.652591162972513</v>
      </c>
      <c r="R32" s="38">
        <v>93.919591507076547</v>
      </c>
      <c r="S32" s="38">
        <v>93.9</v>
      </c>
      <c r="T32" s="38">
        <v>91.204249846390667</v>
      </c>
      <c r="U32" s="38">
        <v>88.925253553229282</v>
      </c>
      <c r="V32" s="38">
        <v>94.307105305498823</v>
      </c>
      <c r="W32" s="38">
        <v>95.420810776166135</v>
      </c>
      <c r="X32" s="38">
        <v>93.721428449164478</v>
      </c>
    </row>
    <row r="33" spans="1:24" ht="12" customHeight="1">
      <c r="A33" s="36"/>
      <c r="B33" s="220" t="s">
        <v>1</v>
      </c>
      <c r="C33" s="299"/>
      <c r="D33" s="299"/>
      <c r="E33" s="299"/>
      <c r="F33" s="299"/>
      <c r="G33" s="38"/>
      <c r="H33" s="225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</row>
    <row r="34" spans="1:24" ht="12" customHeight="1">
      <c r="A34" s="77"/>
      <c r="B34" s="275" t="s">
        <v>207</v>
      </c>
      <c r="C34" s="300">
        <v>91.384971718000529</v>
      </c>
      <c r="D34" s="300">
        <v>89.384794948140666</v>
      </c>
      <c r="E34" s="300">
        <v>94.725557765701708</v>
      </c>
      <c r="F34" s="300">
        <v>92.471513631203095</v>
      </c>
      <c r="G34" s="38">
        <v>91.269340757078425</v>
      </c>
      <c r="H34" s="38">
        <v>94.229402947775142</v>
      </c>
      <c r="I34" s="38">
        <v>96.007712021678643</v>
      </c>
      <c r="J34" s="38">
        <v>93.1410887335187</v>
      </c>
      <c r="K34" s="38">
        <v>94.817479325607266</v>
      </c>
      <c r="L34" s="38">
        <v>94.895714211321149</v>
      </c>
      <c r="M34" s="38">
        <v>93.18605942255715</v>
      </c>
      <c r="N34" s="38">
        <v>91.445984738957719</v>
      </c>
      <c r="O34" s="38">
        <v>90.181999847103768</v>
      </c>
      <c r="P34" s="38">
        <v>94.49501351235125</v>
      </c>
      <c r="Q34" s="38">
        <v>89.754496580845768</v>
      </c>
      <c r="R34" s="38">
        <v>91.291927957672598</v>
      </c>
      <c r="S34" s="38">
        <v>91.6</v>
      </c>
      <c r="T34" s="38">
        <v>93.421118278260323</v>
      </c>
      <c r="U34" s="38">
        <v>93.849413892825524</v>
      </c>
      <c r="V34" s="38">
        <v>89.380754577598154</v>
      </c>
      <c r="W34" s="38">
        <v>94.730724164260351</v>
      </c>
      <c r="X34" s="38">
        <v>96.2873014039114</v>
      </c>
    </row>
    <row r="35" spans="1:24" ht="12" customHeight="1">
      <c r="A35" s="36"/>
      <c r="B35" s="275" t="s">
        <v>208</v>
      </c>
      <c r="C35" s="300">
        <v>90.71350244811714</v>
      </c>
      <c r="D35" s="300">
        <v>86.477515660613747</v>
      </c>
      <c r="E35" s="300">
        <v>92.837464561388884</v>
      </c>
      <c r="F35" s="301">
        <v>91.167192873124804</v>
      </c>
      <c r="G35" s="38">
        <v>92.468062052590668</v>
      </c>
      <c r="H35" s="225">
        <v>92.29449578954717</v>
      </c>
      <c r="I35" s="38">
        <v>95.853745414175236</v>
      </c>
      <c r="J35" s="38">
        <v>97.173983702646311</v>
      </c>
      <c r="K35" s="38">
        <v>92.773850498581851</v>
      </c>
      <c r="L35" s="38">
        <v>94.542384490081716</v>
      </c>
      <c r="M35" s="38">
        <v>97.134948787033153</v>
      </c>
      <c r="N35" s="38">
        <v>96.015041315768627</v>
      </c>
      <c r="O35" s="38">
        <v>93.181102187419157</v>
      </c>
      <c r="P35" s="38">
        <v>89.947477708562346</v>
      </c>
      <c r="Q35" s="38">
        <v>92.304366794855184</v>
      </c>
      <c r="R35" s="38">
        <v>93.864581589161801</v>
      </c>
      <c r="S35" s="38">
        <v>95.2</v>
      </c>
      <c r="T35" s="38">
        <v>93.910806158369667</v>
      </c>
      <c r="U35" s="38">
        <v>93.180032320443047</v>
      </c>
      <c r="V35" s="38">
        <v>94.116502788591617</v>
      </c>
      <c r="W35" s="38">
        <v>92.751172398250901</v>
      </c>
      <c r="X35" s="38">
        <v>96.005812422600826</v>
      </c>
    </row>
    <row r="36" spans="1:24" ht="12" customHeight="1">
      <c r="A36" s="36"/>
      <c r="B36" s="220" t="s">
        <v>2</v>
      </c>
      <c r="C36" s="299"/>
      <c r="D36" s="299"/>
      <c r="E36" s="299"/>
      <c r="F36" s="299"/>
      <c r="G36" s="38"/>
      <c r="H36" s="225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</row>
    <row r="37" spans="1:24" ht="12" customHeight="1">
      <c r="A37" s="77"/>
      <c r="B37" s="275" t="s">
        <v>207</v>
      </c>
      <c r="C37" s="300">
        <v>89.566296655329126</v>
      </c>
      <c r="D37" s="300">
        <v>86.80999894369306</v>
      </c>
      <c r="E37" s="300">
        <v>92.109453983923842</v>
      </c>
      <c r="F37" s="300">
        <v>93.326894541619382</v>
      </c>
      <c r="G37" s="38">
        <v>94.470270163788939</v>
      </c>
      <c r="H37" s="38">
        <v>96.096435706635518</v>
      </c>
      <c r="I37" s="38">
        <v>95.656404915109192</v>
      </c>
      <c r="J37" s="38">
        <v>95.789775616623757</v>
      </c>
      <c r="K37" s="38">
        <v>91.967285016579964</v>
      </c>
      <c r="L37" s="38">
        <v>93.454880319660433</v>
      </c>
      <c r="M37" s="38">
        <v>96.313332153419779</v>
      </c>
      <c r="N37" s="38">
        <v>90.0974120036947</v>
      </c>
      <c r="O37" s="38">
        <v>95.08002977323477</v>
      </c>
      <c r="P37" s="38">
        <v>91.001879217636912</v>
      </c>
      <c r="Q37" s="38">
        <v>94.9289650097801</v>
      </c>
      <c r="R37" s="38">
        <v>91.233192687197345</v>
      </c>
      <c r="S37" s="38">
        <v>95.7</v>
      </c>
      <c r="T37" s="38">
        <v>95.891619170658558</v>
      </c>
      <c r="U37" s="38">
        <v>89.55662901746642</v>
      </c>
      <c r="V37" s="38">
        <v>91.703345352451549</v>
      </c>
      <c r="W37" s="38">
        <v>91.680725686893041</v>
      </c>
      <c r="X37" s="38">
        <v>95.466646469392074</v>
      </c>
    </row>
    <row r="38" spans="1:24" ht="12" customHeight="1">
      <c r="A38" s="36"/>
      <c r="B38" s="275" t="s">
        <v>208</v>
      </c>
      <c r="C38" s="300">
        <v>93.139554340675829</v>
      </c>
      <c r="D38" s="300">
        <v>91.257545277494728</v>
      </c>
      <c r="E38" s="300">
        <v>97.499093604540334</v>
      </c>
      <c r="F38" s="301">
        <v>92.507439182184115</v>
      </c>
      <c r="G38" s="38">
        <v>93.791647907429805</v>
      </c>
      <c r="H38" s="225">
        <v>96.185303333992039</v>
      </c>
      <c r="I38" s="38">
        <v>95.709241124669759</v>
      </c>
      <c r="J38" s="38">
        <v>96.858154282670199</v>
      </c>
      <c r="K38" s="38">
        <v>93.971741195785938</v>
      </c>
      <c r="L38" s="38">
        <v>90.808851255150614</v>
      </c>
      <c r="M38" s="38">
        <v>96.967610143551582</v>
      </c>
      <c r="N38" s="38">
        <v>92.070416140022417</v>
      </c>
      <c r="O38" s="38">
        <v>91.941009465048907</v>
      </c>
      <c r="P38" s="38">
        <v>85.805208611907673</v>
      </c>
      <c r="Q38" s="38">
        <v>94.001875486550077</v>
      </c>
      <c r="R38" s="38">
        <v>93.447941198803434</v>
      </c>
      <c r="S38" s="38">
        <v>96.6</v>
      </c>
      <c r="T38" s="38">
        <v>97.904133228981536</v>
      </c>
      <c r="U38" s="38">
        <v>89.211479466365319</v>
      </c>
      <c r="V38" s="38">
        <v>95.216932015873283</v>
      </c>
      <c r="W38" s="38">
        <v>97.884085754058447</v>
      </c>
      <c r="X38" s="38">
        <v>94.229490237970239</v>
      </c>
    </row>
    <row r="39" spans="1:24" ht="12" customHeight="1">
      <c r="A39" s="36"/>
      <c r="B39" s="220" t="s">
        <v>3</v>
      </c>
      <c r="C39" s="299"/>
      <c r="D39" s="299"/>
      <c r="E39" s="299"/>
      <c r="F39" s="299"/>
      <c r="G39" s="38"/>
      <c r="H39" s="225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</row>
    <row r="40" spans="1:24" ht="12" customHeight="1">
      <c r="A40" s="77"/>
      <c r="B40" s="275" t="s">
        <v>207</v>
      </c>
      <c r="C40" s="300">
        <v>90.640283303438224</v>
      </c>
      <c r="D40" s="300">
        <v>95.623753777635585</v>
      </c>
      <c r="E40" s="300">
        <v>95.254548313217995</v>
      </c>
      <c r="F40" s="300">
        <v>90.634850004477968</v>
      </c>
      <c r="G40" s="38">
        <v>93.055556578430213</v>
      </c>
      <c r="H40" s="38">
        <v>89.839157319375161</v>
      </c>
      <c r="I40" s="38">
        <v>92.843380581602275</v>
      </c>
      <c r="J40" s="38">
        <v>93.295233870524612</v>
      </c>
      <c r="K40" s="38">
        <v>92.583887477125316</v>
      </c>
      <c r="L40" s="38">
        <v>92.28509659983402</v>
      </c>
      <c r="M40" s="38">
        <v>97.308742117267002</v>
      </c>
      <c r="N40" s="38">
        <v>93.618973425707424</v>
      </c>
      <c r="O40" s="38">
        <v>93.5753550985239</v>
      </c>
      <c r="P40" s="38">
        <v>90.482211799398499</v>
      </c>
      <c r="Q40" s="38">
        <v>92.367944595456578</v>
      </c>
      <c r="R40" s="38">
        <v>93.08010143121011</v>
      </c>
      <c r="S40" s="38">
        <v>95.4</v>
      </c>
      <c r="T40" s="38">
        <v>91.628974202194584</v>
      </c>
      <c r="U40" s="38">
        <v>94.023672048895023</v>
      </c>
      <c r="V40" s="38">
        <v>88.554545929674291</v>
      </c>
      <c r="W40" s="38">
        <v>89.769234451512489</v>
      </c>
      <c r="X40" s="38">
        <v>95.501739209408271</v>
      </c>
    </row>
    <row r="41" spans="1:24" ht="12" customHeight="1">
      <c r="A41" s="36"/>
      <c r="B41" s="275" t="s">
        <v>208</v>
      </c>
      <c r="C41" s="300">
        <v>95.804358566622454</v>
      </c>
      <c r="D41" s="300">
        <v>93.164787109216078</v>
      </c>
      <c r="E41" s="300">
        <v>95.100066094959175</v>
      </c>
      <c r="F41" s="301">
        <v>91.384935025506707</v>
      </c>
      <c r="G41" s="38">
        <v>92.149321808452783</v>
      </c>
      <c r="H41" s="225">
        <v>97.614347159945467</v>
      </c>
      <c r="I41" s="38">
        <v>99.195920813361184</v>
      </c>
      <c r="J41" s="38">
        <v>97.524175647539451</v>
      </c>
      <c r="K41" s="38">
        <v>94.766596774930036</v>
      </c>
      <c r="L41" s="38">
        <v>95.912296444037821</v>
      </c>
      <c r="M41" s="38">
        <v>93.187685942800812</v>
      </c>
      <c r="N41" s="38">
        <v>93.733332922573126</v>
      </c>
      <c r="O41" s="38">
        <v>90.302697523283769</v>
      </c>
      <c r="P41" s="38">
        <v>88.170269295907929</v>
      </c>
      <c r="Q41" s="38">
        <v>95.04831505002069</v>
      </c>
      <c r="R41" s="38">
        <v>92.613833746134915</v>
      </c>
      <c r="S41" s="38">
        <v>92.4</v>
      </c>
      <c r="T41" s="38">
        <v>96.104112757023586</v>
      </c>
      <c r="U41" s="38">
        <v>92.041728068692734</v>
      </c>
      <c r="V41" s="38">
        <v>92.950580259162138</v>
      </c>
      <c r="W41" s="38">
        <v>95.176387661880213</v>
      </c>
      <c r="X41" s="38">
        <v>97.013730710745378</v>
      </c>
    </row>
    <row r="42" spans="1:24" ht="12" customHeight="1">
      <c r="A42" s="36"/>
      <c r="B42" s="220" t="s">
        <v>4</v>
      </c>
      <c r="C42" s="299"/>
      <c r="D42" s="299"/>
      <c r="E42" s="299"/>
      <c r="F42" s="299"/>
      <c r="G42" s="38"/>
      <c r="H42" s="225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</row>
    <row r="43" spans="1:24" ht="12" customHeight="1">
      <c r="A43" s="77"/>
      <c r="B43" s="275" t="s">
        <v>207</v>
      </c>
      <c r="C43" s="300">
        <v>92.521184586052357</v>
      </c>
      <c r="D43" s="300">
        <v>88.427491720030801</v>
      </c>
      <c r="E43" s="300">
        <v>94.23063147703796</v>
      </c>
      <c r="F43" s="300">
        <v>82.617082882096227</v>
      </c>
      <c r="G43" s="38">
        <v>92.104213112650214</v>
      </c>
      <c r="H43" s="38">
        <v>93.89487526908492</v>
      </c>
      <c r="I43" s="38">
        <v>94.381630821968159</v>
      </c>
      <c r="J43" s="38">
        <v>92.735840620408055</v>
      </c>
      <c r="K43" s="38">
        <v>93.15351077438612</v>
      </c>
      <c r="L43" s="38">
        <v>92.463033418500657</v>
      </c>
      <c r="M43" s="38">
        <v>93.735618649544818</v>
      </c>
      <c r="N43" s="38">
        <v>92.885775533265587</v>
      </c>
      <c r="O43" s="38">
        <v>87.927935497540062</v>
      </c>
      <c r="P43" s="38">
        <v>95.110477039300889</v>
      </c>
      <c r="Q43" s="38">
        <v>91.262621668700135</v>
      </c>
      <c r="R43" s="38">
        <v>95.058310360198774</v>
      </c>
      <c r="S43" s="38">
        <v>93.7</v>
      </c>
      <c r="T43" s="38">
        <v>95.259224642993217</v>
      </c>
      <c r="U43" s="38">
        <v>90.578519348685987</v>
      </c>
      <c r="V43" s="38">
        <v>91.928793947177184</v>
      </c>
      <c r="W43" s="38">
        <v>98.703345211084851</v>
      </c>
      <c r="X43" s="38">
        <v>94.463100482807036</v>
      </c>
    </row>
    <row r="44" spans="1:24" ht="12" customHeight="1">
      <c r="A44" s="36"/>
      <c r="B44" s="275" t="s">
        <v>208</v>
      </c>
      <c r="C44" s="300">
        <v>91.615506396133654</v>
      </c>
      <c r="D44" s="300">
        <v>92.495980267996387</v>
      </c>
      <c r="E44" s="300">
        <v>95.187154424937191</v>
      </c>
      <c r="F44" s="301">
        <v>90.07816785911433</v>
      </c>
      <c r="G44" s="38">
        <v>95.769238338186398</v>
      </c>
      <c r="H44" s="225">
        <v>94.675342640776435</v>
      </c>
      <c r="I44" s="38">
        <v>93.775001774360817</v>
      </c>
      <c r="J44" s="38">
        <v>93.234432833733578</v>
      </c>
      <c r="K44" s="38">
        <v>94.984626138313715</v>
      </c>
      <c r="L44" s="38">
        <v>91.958211292000243</v>
      </c>
      <c r="M44" s="38">
        <v>94.108617331079429</v>
      </c>
      <c r="N44" s="38">
        <v>95.241967428050671</v>
      </c>
      <c r="O44" s="38">
        <v>85.879151402876502</v>
      </c>
      <c r="P44" s="38">
        <v>92.224820985824977</v>
      </c>
      <c r="Q44" s="38">
        <v>88.724143216112424</v>
      </c>
      <c r="R44" s="38">
        <v>92.766425256751333</v>
      </c>
      <c r="S44" s="38">
        <v>94.3</v>
      </c>
      <c r="T44" s="38">
        <v>91.244184674615568</v>
      </c>
      <c r="U44" s="38">
        <v>90.795260423420771</v>
      </c>
      <c r="V44" s="38">
        <v>94.635208265788336</v>
      </c>
      <c r="W44" s="38">
        <v>91.594257490026024</v>
      </c>
      <c r="X44" s="38">
        <v>95.26754053223496</v>
      </c>
    </row>
    <row r="45" spans="1:24" ht="12" customHeight="1">
      <c r="A45" s="36"/>
      <c r="B45" s="220" t="s">
        <v>5</v>
      </c>
      <c r="C45" s="300"/>
      <c r="D45" s="300"/>
      <c r="E45" s="300"/>
      <c r="F45" s="300"/>
      <c r="G45" s="300"/>
      <c r="H45" s="301"/>
      <c r="I45" s="300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4" ht="12" customHeight="1">
      <c r="A46" s="77"/>
      <c r="B46" s="275" t="s">
        <v>207</v>
      </c>
      <c r="C46" s="300">
        <v>91.181384896817804</v>
      </c>
      <c r="D46" s="300">
        <v>90.796133653449587</v>
      </c>
      <c r="E46" s="300">
        <v>91.025860233746087</v>
      </c>
      <c r="F46" s="300">
        <v>91.092990729481869</v>
      </c>
      <c r="G46" s="38">
        <v>91.293314736637114</v>
      </c>
      <c r="H46" s="38">
        <v>93.643455029142288</v>
      </c>
      <c r="I46" s="38">
        <v>92.684346782189891</v>
      </c>
      <c r="J46" s="38">
        <v>92.64774012364866</v>
      </c>
      <c r="K46" s="38">
        <v>94.545131487631608</v>
      </c>
      <c r="L46" s="38">
        <v>93.314619329440347</v>
      </c>
      <c r="M46" s="38">
        <v>94.82886248584235</v>
      </c>
      <c r="N46" s="38">
        <v>92.518376255605688</v>
      </c>
      <c r="O46" s="38">
        <v>93.935490241962199</v>
      </c>
      <c r="P46" s="38">
        <v>91.705903458502263</v>
      </c>
      <c r="Q46" s="38">
        <v>92.066532746753182</v>
      </c>
      <c r="R46" s="38">
        <v>94.443094555727498</v>
      </c>
      <c r="S46" s="38">
        <v>94.9</v>
      </c>
      <c r="T46" s="38">
        <v>95.562703637237604</v>
      </c>
      <c r="U46" s="38">
        <v>90.699203628834553</v>
      </c>
      <c r="V46" s="38">
        <v>93.957505912511891</v>
      </c>
      <c r="W46" s="38">
        <v>98.449031380499477</v>
      </c>
      <c r="X46" s="38">
        <v>95.399858447646196</v>
      </c>
    </row>
    <row r="47" spans="1:24" ht="12" customHeight="1">
      <c r="A47" s="36"/>
      <c r="B47" s="275" t="s">
        <v>208</v>
      </c>
      <c r="C47" s="300">
        <v>94.137595656914414</v>
      </c>
      <c r="D47" s="300">
        <v>89.032234018458354</v>
      </c>
      <c r="E47" s="300">
        <v>93.93575822757353</v>
      </c>
      <c r="F47" s="301">
        <v>89.987488483960718</v>
      </c>
      <c r="G47" s="38">
        <v>91.295379693189943</v>
      </c>
      <c r="H47" s="225">
        <v>94.867895473958924</v>
      </c>
      <c r="I47" s="38">
        <v>93.594431086322643</v>
      </c>
      <c r="J47" s="38">
        <v>92.772169661122817</v>
      </c>
      <c r="K47" s="38">
        <v>97.154143248781693</v>
      </c>
      <c r="L47" s="38">
        <v>92.669451844656521</v>
      </c>
      <c r="M47" s="38">
        <v>94.823545726363676</v>
      </c>
      <c r="N47" s="38">
        <v>93.538130523993033</v>
      </c>
      <c r="O47" s="38">
        <v>92.869883752898133</v>
      </c>
      <c r="P47" s="38">
        <v>94.125550373731642</v>
      </c>
      <c r="Q47" s="38">
        <v>92.286635554527905</v>
      </c>
      <c r="R47" s="38">
        <v>91.736806133267734</v>
      </c>
      <c r="S47" s="38">
        <v>90.9</v>
      </c>
      <c r="T47" s="38">
        <v>93.57480638951084</v>
      </c>
      <c r="U47" s="38">
        <v>93.588465601361008</v>
      </c>
      <c r="V47" s="38">
        <v>93.698802768696012</v>
      </c>
      <c r="W47" s="38">
        <v>90.487031519344683</v>
      </c>
      <c r="X47" s="38">
        <v>95.631126745980126</v>
      </c>
    </row>
    <row r="48" spans="1:24" ht="12" customHeight="1">
      <c r="A48" s="36"/>
      <c r="B48" s="288" t="s">
        <v>273</v>
      </c>
      <c r="C48" s="299"/>
      <c r="D48" s="299"/>
      <c r="E48" s="299"/>
      <c r="F48" s="299"/>
      <c r="G48" s="38"/>
      <c r="H48" s="225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</row>
    <row r="49" spans="1:24" ht="12" customHeight="1">
      <c r="A49" s="77"/>
      <c r="B49" s="275" t="s">
        <v>207</v>
      </c>
      <c r="C49" s="302" t="s">
        <v>6</v>
      </c>
      <c r="D49" s="302" t="s">
        <v>6</v>
      </c>
      <c r="E49" s="302" t="s">
        <v>6</v>
      </c>
      <c r="F49" s="302" t="s">
        <v>6</v>
      </c>
      <c r="G49" s="302" t="s">
        <v>6</v>
      </c>
      <c r="H49" s="302" t="s">
        <v>6</v>
      </c>
      <c r="I49" s="38">
        <v>88.85139235530734</v>
      </c>
      <c r="J49" s="38">
        <v>94.868316950940695</v>
      </c>
      <c r="K49" s="38">
        <v>90.577172988563078</v>
      </c>
      <c r="L49" s="38">
        <v>96.893296520987036</v>
      </c>
      <c r="M49" s="38">
        <v>95.178204874216547</v>
      </c>
      <c r="N49" s="38">
        <v>94.496669989473133</v>
      </c>
      <c r="O49" s="38">
        <v>85.692582855378987</v>
      </c>
      <c r="P49" s="38">
        <v>87.646866662579853</v>
      </c>
      <c r="Q49" s="38">
        <v>89.041536442150644</v>
      </c>
      <c r="R49" s="38">
        <v>86.513638856907122</v>
      </c>
      <c r="S49" s="38">
        <v>92.8</v>
      </c>
      <c r="T49" s="38">
        <v>93.410633472644349</v>
      </c>
      <c r="U49" s="38">
        <v>86.008674400276362</v>
      </c>
      <c r="V49" s="38">
        <v>91.712551319329677</v>
      </c>
      <c r="W49" s="38">
        <v>92.272891302867222</v>
      </c>
      <c r="X49" s="38">
        <v>94.092489989147225</v>
      </c>
    </row>
    <row r="50" spans="1:24" ht="12" customHeight="1">
      <c r="A50" s="36"/>
      <c r="B50" s="275" t="s">
        <v>208</v>
      </c>
      <c r="C50" s="302" t="s">
        <v>6</v>
      </c>
      <c r="D50" s="302" t="s">
        <v>6</v>
      </c>
      <c r="E50" s="302" t="s">
        <v>6</v>
      </c>
      <c r="F50" s="302" t="s">
        <v>6</v>
      </c>
      <c r="G50" s="302" t="s">
        <v>6</v>
      </c>
      <c r="H50" s="302" t="s">
        <v>6</v>
      </c>
      <c r="I50" s="38">
        <v>91.935021960697966</v>
      </c>
      <c r="J50" s="38">
        <v>96.069226331570505</v>
      </c>
      <c r="K50" s="38">
        <v>93.518359771676316</v>
      </c>
      <c r="L50" s="38">
        <v>94.730887529807077</v>
      </c>
      <c r="M50" s="38">
        <v>94.208185667372959</v>
      </c>
      <c r="N50" s="38">
        <v>91.44358121160144</v>
      </c>
      <c r="O50" s="38">
        <v>90.695705994566254</v>
      </c>
      <c r="P50" s="38">
        <v>93.713485842486506</v>
      </c>
      <c r="Q50" s="38">
        <v>88.407287789525483</v>
      </c>
      <c r="R50" s="38">
        <v>92.846383267801045</v>
      </c>
      <c r="S50" s="38">
        <v>88.6</v>
      </c>
      <c r="T50" s="38">
        <v>90.78991557750517</v>
      </c>
      <c r="U50" s="38">
        <v>87.679147854063274</v>
      </c>
      <c r="V50" s="38">
        <v>88.925463102135552</v>
      </c>
      <c r="W50" s="38">
        <v>87.005031380806543</v>
      </c>
      <c r="X50" s="38">
        <v>88.275249994248114</v>
      </c>
    </row>
    <row r="51" spans="1:24" ht="12" customHeight="1">
      <c r="A51" s="36"/>
      <c r="B51" s="220" t="s">
        <v>7</v>
      </c>
      <c r="C51" s="299"/>
      <c r="D51" s="299"/>
      <c r="E51" s="299"/>
      <c r="F51" s="299"/>
      <c r="G51" s="302"/>
      <c r="H51" s="302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</row>
    <row r="52" spans="1:24" ht="12" customHeight="1">
      <c r="A52" s="77"/>
      <c r="B52" s="275" t="s">
        <v>207</v>
      </c>
      <c r="C52" s="300">
        <v>88.476086482348677</v>
      </c>
      <c r="D52" s="300">
        <v>84.824778964355446</v>
      </c>
      <c r="E52" s="300">
        <v>90.06726402025663</v>
      </c>
      <c r="F52" s="300">
        <v>85.407761657843295</v>
      </c>
      <c r="G52" s="38">
        <v>95.00553624418103</v>
      </c>
      <c r="H52" s="38">
        <v>94.446903324323557</v>
      </c>
      <c r="I52" s="38">
        <v>90.509920974711505</v>
      </c>
      <c r="J52" s="38">
        <v>94.045432994560656</v>
      </c>
      <c r="K52" s="38">
        <v>95.832239577838976</v>
      </c>
      <c r="L52" s="38">
        <v>96.810834012712618</v>
      </c>
      <c r="M52" s="38">
        <v>94.586315270972449</v>
      </c>
      <c r="N52" s="38">
        <v>93.931605314746207</v>
      </c>
      <c r="O52" s="38">
        <v>91.683246237582267</v>
      </c>
      <c r="P52" s="38">
        <v>91.417466140149841</v>
      </c>
      <c r="Q52" s="38">
        <v>93.009313370129547</v>
      </c>
      <c r="R52" s="38">
        <v>97.386246785886428</v>
      </c>
      <c r="S52" s="38">
        <v>92.2</v>
      </c>
      <c r="T52" s="38">
        <v>95.610393711918206</v>
      </c>
      <c r="U52" s="38">
        <v>94.356682378326923</v>
      </c>
      <c r="V52" s="38">
        <v>94.248270671601233</v>
      </c>
      <c r="W52" s="38">
        <v>92.435940192819373</v>
      </c>
      <c r="X52" s="38">
        <v>93.666954951100053</v>
      </c>
    </row>
    <row r="53" spans="1:24" ht="12" customHeight="1">
      <c r="A53" s="36"/>
      <c r="B53" s="275" t="s">
        <v>208</v>
      </c>
      <c r="C53" s="300">
        <v>90.826471360938541</v>
      </c>
      <c r="D53" s="300">
        <v>83.728678916129766</v>
      </c>
      <c r="E53" s="300">
        <v>94.831184634300314</v>
      </c>
      <c r="F53" s="301">
        <v>90.729532031740575</v>
      </c>
      <c r="G53" s="38">
        <v>95.977346597743406</v>
      </c>
      <c r="H53" s="225">
        <v>94.696723707900205</v>
      </c>
      <c r="I53" s="38">
        <v>91.730543345321564</v>
      </c>
      <c r="J53" s="38">
        <v>96.646058494535453</v>
      </c>
      <c r="K53" s="38">
        <v>93.602555752424081</v>
      </c>
      <c r="L53" s="38">
        <v>93.963456363435256</v>
      </c>
      <c r="M53" s="38">
        <v>94.424911595643181</v>
      </c>
      <c r="N53" s="38">
        <v>89.212824036209867</v>
      </c>
      <c r="O53" s="38">
        <v>90.504786050891752</v>
      </c>
      <c r="P53" s="38">
        <v>91.169908590179489</v>
      </c>
      <c r="Q53" s="38">
        <v>91.394280973004058</v>
      </c>
      <c r="R53" s="38">
        <v>89.815735429727042</v>
      </c>
      <c r="S53" s="38">
        <v>93.8</v>
      </c>
      <c r="T53" s="38">
        <v>96.552088847827832</v>
      </c>
      <c r="U53" s="38">
        <v>99.194823567814709</v>
      </c>
      <c r="V53" s="38">
        <v>91.553348337408636</v>
      </c>
      <c r="W53" s="38">
        <v>94.234994317127544</v>
      </c>
      <c r="X53" s="38">
        <v>94.341841273863835</v>
      </c>
    </row>
    <row r="54" spans="1:24" ht="3.75" customHeight="1" thickBot="1">
      <c r="A54" s="36"/>
      <c r="B54" s="707"/>
      <c r="C54" s="717"/>
      <c r="D54" s="717"/>
      <c r="E54" s="717"/>
      <c r="F54" s="709"/>
      <c r="G54" s="718"/>
      <c r="H54" s="719"/>
      <c r="I54" s="718"/>
      <c r="J54" s="718"/>
      <c r="K54" s="718"/>
      <c r="L54" s="718"/>
      <c r="M54" s="718"/>
      <c r="N54" s="718"/>
      <c r="O54" s="718"/>
      <c r="P54" s="718"/>
      <c r="Q54" s="718"/>
      <c r="R54" s="718"/>
      <c r="S54" s="718"/>
      <c r="T54" s="718"/>
      <c r="U54" s="698"/>
      <c r="V54" s="698"/>
      <c r="W54" s="698"/>
      <c r="X54" s="698"/>
    </row>
    <row r="55" spans="1:24" ht="13.5" customHeight="1">
      <c r="A55" s="36"/>
      <c r="B55" s="275"/>
      <c r="C55" s="300"/>
      <c r="D55" s="300"/>
      <c r="E55" s="300"/>
      <c r="F55" s="301"/>
      <c r="G55" s="38"/>
      <c r="H55" s="225"/>
      <c r="I55" s="38"/>
      <c r="J55" s="38"/>
      <c r="K55" s="38"/>
      <c r="L55" s="38"/>
      <c r="M55" s="38"/>
      <c r="N55" s="38"/>
      <c r="O55" s="103"/>
      <c r="P55" s="103"/>
      <c r="Q55" s="103"/>
      <c r="R55" s="716"/>
      <c r="S55" s="601"/>
      <c r="U55" s="601"/>
      <c r="X55" s="829" t="s">
        <v>175</v>
      </c>
    </row>
    <row r="56" spans="1:24" ht="9.75" customHeight="1" thickBot="1">
      <c r="A56" s="36"/>
      <c r="B56" s="275"/>
      <c r="C56" s="300"/>
      <c r="D56" s="300"/>
      <c r="E56" s="300"/>
      <c r="F56" s="301"/>
      <c r="G56" s="38"/>
      <c r="H56" s="225"/>
      <c r="I56" s="38"/>
      <c r="J56" s="38"/>
      <c r="K56" s="38"/>
      <c r="L56" s="38"/>
      <c r="M56" s="38"/>
      <c r="N56" s="38"/>
      <c r="O56" s="100"/>
      <c r="P56" s="100"/>
      <c r="Q56" s="100"/>
      <c r="R56" s="507"/>
      <c r="S56" s="601"/>
      <c r="U56" s="601"/>
      <c r="X56" s="829" t="s">
        <v>111</v>
      </c>
    </row>
    <row r="57" spans="1:24" s="3" customFormat="1" ht="27" customHeight="1" thickBot="1">
      <c r="A57" s="105"/>
      <c r="B57" s="702" t="s">
        <v>260</v>
      </c>
      <c r="C57" s="720">
        <v>2001</v>
      </c>
      <c r="D57" s="720">
        <v>2002</v>
      </c>
      <c r="E57" s="720">
        <v>2003</v>
      </c>
      <c r="F57" s="720">
        <v>2004</v>
      </c>
      <c r="G57" s="720">
        <v>2005</v>
      </c>
      <c r="H57" s="720">
        <v>2006</v>
      </c>
      <c r="I57" s="720">
        <v>2007</v>
      </c>
      <c r="J57" s="720">
        <v>2008</v>
      </c>
      <c r="K57" s="702">
        <v>2009</v>
      </c>
      <c r="L57" s="702">
        <v>2010</v>
      </c>
      <c r="M57" s="702">
        <v>2011</v>
      </c>
      <c r="N57" s="702">
        <v>2013</v>
      </c>
      <c r="O57" s="702">
        <v>2014</v>
      </c>
      <c r="P57" s="702">
        <v>2015</v>
      </c>
      <c r="Q57" s="702">
        <v>2016</v>
      </c>
      <c r="R57" s="702">
        <v>2017</v>
      </c>
      <c r="S57" s="702">
        <v>2018</v>
      </c>
      <c r="T57" s="702">
        <v>2019</v>
      </c>
      <c r="U57" s="702">
        <v>2020</v>
      </c>
      <c r="V57" s="702">
        <v>2021</v>
      </c>
      <c r="W57" s="702">
        <v>2022</v>
      </c>
      <c r="X57" s="702">
        <v>2023</v>
      </c>
    </row>
    <row r="58" spans="1:24" ht="1.5" customHeight="1">
      <c r="A58" s="36"/>
      <c r="B58" s="275"/>
      <c r="C58" s="300"/>
      <c r="D58" s="300"/>
      <c r="E58" s="300"/>
      <c r="F58" s="301"/>
      <c r="G58" s="38"/>
      <c r="H58" s="225"/>
      <c r="I58" s="38"/>
      <c r="J58" s="38"/>
      <c r="K58" s="38"/>
      <c r="L58" s="38"/>
      <c r="M58" s="38"/>
      <c r="N58" s="38"/>
      <c r="O58" s="103"/>
      <c r="P58" s="103"/>
      <c r="Q58" s="103"/>
      <c r="R58" s="103"/>
      <c r="S58" s="38"/>
    </row>
    <row r="59" spans="1:24" ht="11.25" customHeight="1">
      <c r="A59" s="36"/>
      <c r="B59" s="220" t="s">
        <v>8</v>
      </c>
      <c r="C59" s="299"/>
      <c r="D59" s="299"/>
      <c r="E59" s="299"/>
      <c r="F59" s="299"/>
      <c r="G59" s="38"/>
      <c r="H59" s="225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</row>
    <row r="60" spans="1:24" ht="11.25" customHeight="1">
      <c r="A60" s="77"/>
      <c r="B60" s="275" t="s">
        <v>207</v>
      </c>
      <c r="C60" s="300">
        <v>88.233343555748405</v>
      </c>
      <c r="D60" s="300">
        <v>87.796122173478864</v>
      </c>
      <c r="E60" s="300">
        <v>92.94342440964401</v>
      </c>
      <c r="F60" s="300">
        <v>86.107159570940169</v>
      </c>
      <c r="G60" s="38">
        <v>92.481986679641295</v>
      </c>
      <c r="H60" s="38">
        <v>92.343590087972359</v>
      </c>
      <c r="I60" s="38">
        <v>95.469612069375202</v>
      </c>
      <c r="J60" s="38">
        <v>97.92880006945262</v>
      </c>
      <c r="K60" s="38">
        <v>96.858788281013673</v>
      </c>
      <c r="L60" s="38">
        <v>93.406221629574048</v>
      </c>
      <c r="M60" s="38">
        <v>94.710943621514616</v>
      </c>
      <c r="N60" s="38">
        <v>95.409150489982011</v>
      </c>
      <c r="O60" s="38">
        <v>94.060360329078492</v>
      </c>
      <c r="P60" s="38">
        <v>94.088723274442557</v>
      </c>
      <c r="Q60" s="38">
        <v>92.1996461048344</v>
      </c>
      <c r="R60" s="38">
        <v>90.196574218513007</v>
      </c>
      <c r="S60" s="38">
        <v>91.5</v>
      </c>
      <c r="T60" s="38">
        <v>94.388830682211008</v>
      </c>
      <c r="U60" s="38">
        <v>96.403451603391616</v>
      </c>
      <c r="V60" s="38">
        <v>95.745341543272175</v>
      </c>
      <c r="W60" s="38">
        <v>95.176585391989562</v>
      </c>
      <c r="X60" s="38">
        <v>87.275722497714639</v>
      </c>
    </row>
    <row r="61" spans="1:24" ht="11.25" customHeight="1">
      <c r="A61" s="36"/>
      <c r="B61" s="275" t="s">
        <v>208</v>
      </c>
      <c r="C61" s="300">
        <v>92.835788603462518</v>
      </c>
      <c r="D61" s="300">
        <v>93.504670214427961</v>
      </c>
      <c r="E61" s="300">
        <v>96.250243916297379</v>
      </c>
      <c r="F61" s="301">
        <v>85.956175324963283</v>
      </c>
      <c r="G61" s="38">
        <v>87.387370143086656</v>
      </c>
      <c r="H61" s="225">
        <v>94.435483178656526</v>
      </c>
      <c r="I61" s="38">
        <v>95.729103867348272</v>
      </c>
      <c r="J61" s="38">
        <v>96.192663488405927</v>
      </c>
      <c r="K61" s="38">
        <v>95.322502765653525</v>
      </c>
      <c r="L61" s="38">
        <v>98.354609979172153</v>
      </c>
      <c r="M61" s="38">
        <v>96.34704863731146</v>
      </c>
      <c r="N61" s="38">
        <v>92.598005559002033</v>
      </c>
      <c r="O61" s="38">
        <v>94.572268829669554</v>
      </c>
      <c r="P61" s="38">
        <v>89.767546992882117</v>
      </c>
      <c r="Q61" s="38">
        <v>91.834479809414589</v>
      </c>
      <c r="R61" s="38">
        <v>94.207014920473924</v>
      </c>
      <c r="S61" s="38">
        <v>97.1</v>
      </c>
      <c r="T61" s="38">
        <v>89.981447854303937</v>
      </c>
      <c r="U61" s="38">
        <v>93.673611366460889</v>
      </c>
      <c r="V61" s="38">
        <v>92.241601583996896</v>
      </c>
      <c r="W61" s="38">
        <v>95.85054450655042</v>
      </c>
      <c r="X61" s="38">
        <v>94.971840097746991</v>
      </c>
    </row>
    <row r="62" spans="1:24" ht="11.25" customHeight="1">
      <c r="A62" s="36"/>
      <c r="B62" s="220" t="s">
        <v>9</v>
      </c>
      <c r="C62" s="299"/>
      <c r="D62" s="299"/>
      <c r="E62" s="299"/>
      <c r="F62" s="299"/>
      <c r="G62" s="38"/>
      <c r="H62" s="225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</row>
    <row r="63" spans="1:24" ht="11.25" customHeight="1">
      <c r="A63" s="77"/>
      <c r="B63" s="275" t="s">
        <v>207</v>
      </c>
      <c r="C63" s="300">
        <v>90.362174259608324</v>
      </c>
      <c r="D63" s="300">
        <v>91.257424097433514</v>
      </c>
      <c r="E63" s="300">
        <v>88.882727122758851</v>
      </c>
      <c r="F63" s="300">
        <v>87.35915446736567</v>
      </c>
      <c r="G63" s="38">
        <v>92.840319672874244</v>
      </c>
      <c r="H63" s="38">
        <v>94.147483789169272</v>
      </c>
      <c r="I63" s="38">
        <v>96.112039853804646</v>
      </c>
      <c r="J63" s="38">
        <v>90.863687529095941</v>
      </c>
      <c r="K63" s="38">
        <v>93.443741479639868</v>
      </c>
      <c r="L63" s="38">
        <v>92.731588238772261</v>
      </c>
      <c r="M63" s="38">
        <v>94.968627416227534</v>
      </c>
      <c r="N63" s="38">
        <v>94.709918335470931</v>
      </c>
      <c r="O63" s="38">
        <v>91.71958876177581</v>
      </c>
      <c r="P63" s="38">
        <v>93.957905362306875</v>
      </c>
      <c r="Q63" s="38">
        <v>91.829057907808973</v>
      </c>
      <c r="R63" s="38">
        <v>92.097054075999054</v>
      </c>
      <c r="S63" s="38">
        <v>92</v>
      </c>
      <c r="T63" s="38">
        <v>92.999234662036486</v>
      </c>
      <c r="U63" s="38">
        <v>95.163042380674426</v>
      </c>
      <c r="V63" s="38">
        <v>90.821989378797511</v>
      </c>
      <c r="W63" s="38">
        <v>95.081945731212699</v>
      </c>
      <c r="X63" s="38">
        <v>92.930136164053565</v>
      </c>
    </row>
    <row r="64" spans="1:24" ht="11.25" customHeight="1">
      <c r="A64" s="36"/>
      <c r="B64" s="275" t="s">
        <v>208</v>
      </c>
      <c r="C64" s="300">
        <v>88.486850785218081</v>
      </c>
      <c r="D64" s="300">
        <v>87.548609419105844</v>
      </c>
      <c r="E64" s="300">
        <v>91.922875848654755</v>
      </c>
      <c r="F64" s="301">
        <v>92.553620258427557</v>
      </c>
      <c r="G64" s="38">
        <v>94.103488719336568</v>
      </c>
      <c r="H64" s="225">
        <v>92.801715789774391</v>
      </c>
      <c r="I64" s="38">
        <v>95.816483298427357</v>
      </c>
      <c r="J64" s="38">
        <v>94.705513498319533</v>
      </c>
      <c r="K64" s="38">
        <v>94.749050862875293</v>
      </c>
      <c r="L64" s="38">
        <v>93.46119496695745</v>
      </c>
      <c r="M64" s="38">
        <v>93.118752416664947</v>
      </c>
      <c r="N64" s="38">
        <v>95.43331890073074</v>
      </c>
      <c r="O64" s="38">
        <v>92.916993859887697</v>
      </c>
      <c r="P64" s="38">
        <v>92.288013870146457</v>
      </c>
      <c r="Q64" s="38">
        <v>93.278700590229533</v>
      </c>
      <c r="R64" s="38">
        <v>94.791295905237391</v>
      </c>
      <c r="S64" s="38">
        <v>93.1</v>
      </c>
      <c r="T64" s="38">
        <v>90.75769510919153</v>
      </c>
      <c r="U64" s="38">
        <v>95.181769825789459</v>
      </c>
      <c r="V64" s="38">
        <v>94.102644330240537</v>
      </c>
      <c r="W64" s="38">
        <v>90.416434670634814</v>
      </c>
      <c r="X64" s="38">
        <v>93.842133451222224</v>
      </c>
    </row>
    <row r="65" spans="1:24" ht="11.25" customHeight="1">
      <c r="A65" s="36"/>
      <c r="B65" s="220" t="s">
        <v>10</v>
      </c>
      <c r="C65" s="299"/>
      <c r="D65" s="299"/>
      <c r="E65" s="299"/>
      <c r="F65" s="299"/>
      <c r="G65" s="38"/>
      <c r="H65" s="225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</row>
    <row r="66" spans="1:24" ht="11.25" customHeight="1">
      <c r="A66" s="77"/>
      <c r="B66" s="275" t="s">
        <v>207</v>
      </c>
      <c r="C66" s="300">
        <v>93.270569693425259</v>
      </c>
      <c r="D66" s="300">
        <v>95.381018907270089</v>
      </c>
      <c r="E66" s="300">
        <v>95.444786083311058</v>
      </c>
      <c r="F66" s="300">
        <v>96.473268253634387</v>
      </c>
      <c r="G66" s="38">
        <v>91.171829929779037</v>
      </c>
      <c r="H66" s="38">
        <v>97.367438033516763</v>
      </c>
      <c r="I66" s="38">
        <v>96.724095674669826</v>
      </c>
      <c r="J66" s="38">
        <v>96.941940857461148</v>
      </c>
      <c r="K66" s="38">
        <v>97.049141759450379</v>
      </c>
      <c r="L66" s="38">
        <v>92.06141244678804</v>
      </c>
      <c r="M66" s="38">
        <v>93.08499190627154</v>
      </c>
      <c r="N66" s="38">
        <v>94.080227556474597</v>
      </c>
      <c r="O66" s="38">
        <v>92.543819922451092</v>
      </c>
      <c r="P66" s="38">
        <v>91.285250069193168</v>
      </c>
      <c r="Q66" s="38">
        <v>93.708547945580534</v>
      </c>
      <c r="R66" s="38">
        <v>90.076891737005198</v>
      </c>
      <c r="S66" s="38">
        <v>95.1</v>
      </c>
      <c r="T66" s="38">
        <v>94.039717488171348</v>
      </c>
      <c r="U66" s="38">
        <v>90.304369777223428</v>
      </c>
      <c r="V66" s="38">
        <v>95.464426163566316</v>
      </c>
      <c r="W66" s="38">
        <v>93.883217729560712</v>
      </c>
      <c r="X66" s="38">
        <v>94.106457259096189</v>
      </c>
    </row>
    <row r="67" spans="1:24" ht="11.25" customHeight="1">
      <c r="A67" s="36"/>
      <c r="B67" s="275" t="s">
        <v>208</v>
      </c>
      <c r="C67" s="300">
        <v>96.097898891536516</v>
      </c>
      <c r="D67" s="300">
        <v>90.86835977204619</v>
      </c>
      <c r="E67" s="300">
        <v>94.115729507506131</v>
      </c>
      <c r="F67" s="301">
        <v>89.79325257429474</v>
      </c>
      <c r="G67" s="38">
        <v>97.183806981479492</v>
      </c>
      <c r="H67" s="225">
        <v>97.786637029844456</v>
      </c>
      <c r="I67" s="38">
        <v>92.724670859346176</v>
      </c>
      <c r="J67" s="38">
        <v>96.87147656933675</v>
      </c>
      <c r="K67" s="38">
        <v>95.777359224038022</v>
      </c>
      <c r="L67" s="38">
        <v>92.798982570543572</v>
      </c>
      <c r="M67" s="38">
        <v>95.181758616101192</v>
      </c>
      <c r="N67" s="38">
        <v>92.272892570920888</v>
      </c>
      <c r="O67" s="38">
        <v>93.520642910397029</v>
      </c>
      <c r="P67" s="38">
        <v>94.114843979925993</v>
      </c>
      <c r="Q67" s="38">
        <v>90.383572906894486</v>
      </c>
      <c r="R67" s="38">
        <v>89.232146459767051</v>
      </c>
      <c r="S67" s="38">
        <v>89.6</v>
      </c>
      <c r="T67" s="38">
        <v>97.553742439191836</v>
      </c>
      <c r="U67" s="38">
        <v>87.3543451993433</v>
      </c>
      <c r="V67" s="38">
        <v>95.110334119872064</v>
      </c>
      <c r="W67" s="38">
        <v>94.671855353802101</v>
      </c>
      <c r="X67" s="38">
        <v>92.278656640383474</v>
      </c>
    </row>
    <row r="68" spans="1:24" ht="11.25" customHeight="1">
      <c r="A68" s="36"/>
      <c r="B68" s="220" t="s">
        <v>11</v>
      </c>
      <c r="C68" s="299"/>
      <c r="D68" s="299"/>
      <c r="E68" s="299"/>
      <c r="F68" s="299"/>
      <c r="G68" s="38"/>
      <c r="H68" s="225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</row>
    <row r="69" spans="1:24" ht="11.25" customHeight="1">
      <c r="A69" s="77"/>
      <c r="B69" s="275" t="s">
        <v>207</v>
      </c>
      <c r="C69" s="300">
        <v>90.354955490618238</v>
      </c>
      <c r="D69" s="300">
        <v>87.641571720196964</v>
      </c>
      <c r="E69" s="300">
        <v>94.430289418636846</v>
      </c>
      <c r="F69" s="300">
        <v>87.317637817405782</v>
      </c>
      <c r="G69" s="38">
        <v>94.722963625402585</v>
      </c>
      <c r="H69" s="38">
        <v>95.058147511589297</v>
      </c>
      <c r="I69" s="38">
        <v>91.594427042658594</v>
      </c>
      <c r="J69" s="38">
        <v>94.248108275215074</v>
      </c>
      <c r="K69" s="38">
        <v>95.513390832820491</v>
      </c>
      <c r="L69" s="38">
        <v>96.038819097031563</v>
      </c>
      <c r="M69" s="38">
        <v>89.869507408499587</v>
      </c>
      <c r="N69" s="38">
        <v>88.473773215900792</v>
      </c>
      <c r="O69" s="38">
        <v>91.761375352193852</v>
      </c>
      <c r="P69" s="38">
        <v>92.005583748074287</v>
      </c>
      <c r="Q69" s="38">
        <v>87.619078383556882</v>
      </c>
      <c r="R69" s="38">
        <v>90.118758654637048</v>
      </c>
      <c r="S69" s="38">
        <v>92.7</v>
      </c>
      <c r="T69" s="38">
        <v>89.078472249328627</v>
      </c>
      <c r="U69" s="38">
        <v>90.613271511412279</v>
      </c>
      <c r="V69" s="38">
        <v>93.104141457691355</v>
      </c>
      <c r="W69" s="38">
        <v>96.947415501899386</v>
      </c>
      <c r="X69" s="38">
        <v>98.378191385830476</v>
      </c>
    </row>
    <row r="70" spans="1:24" ht="11.25" customHeight="1">
      <c r="A70" s="36"/>
      <c r="B70" s="275" t="s">
        <v>208</v>
      </c>
      <c r="C70" s="300">
        <v>88.651522997863196</v>
      </c>
      <c r="D70" s="300">
        <v>90.37556073355573</v>
      </c>
      <c r="E70" s="300">
        <v>94.487849158785238</v>
      </c>
      <c r="F70" s="301">
        <v>90.20352446778729</v>
      </c>
      <c r="G70" s="38">
        <v>90.143961829009129</v>
      </c>
      <c r="H70" s="225">
        <v>94.994767026492227</v>
      </c>
      <c r="I70" s="38">
        <v>93.99344391782148</v>
      </c>
      <c r="J70" s="38">
        <v>94.529973265083754</v>
      </c>
      <c r="K70" s="38">
        <v>92.143533381022408</v>
      </c>
      <c r="L70" s="38">
        <v>93.511839131573652</v>
      </c>
      <c r="M70" s="38">
        <v>91.947287413563259</v>
      </c>
      <c r="N70" s="38">
        <v>92.270119936942791</v>
      </c>
      <c r="O70" s="38">
        <v>94.653868459521334</v>
      </c>
      <c r="P70" s="38">
        <v>90.73393339082422</v>
      </c>
      <c r="Q70" s="38">
        <v>92.216890996724317</v>
      </c>
      <c r="R70" s="38">
        <v>92.558779350605533</v>
      </c>
      <c r="S70" s="38">
        <v>95.1</v>
      </c>
      <c r="T70" s="38">
        <v>90.07294577628889</v>
      </c>
      <c r="U70" s="38">
        <v>89.666536519711272</v>
      </c>
      <c r="V70" s="38">
        <v>94.023917276908278</v>
      </c>
      <c r="W70" s="38">
        <v>89.577847836492126</v>
      </c>
      <c r="X70" s="38">
        <v>92.601747367386807</v>
      </c>
    </row>
    <row r="71" spans="1:24" ht="11.25" customHeight="1">
      <c r="A71" s="36"/>
      <c r="B71" s="220" t="s">
        <v>12</v>
      </c>
      <c r="C71" s="299"/>
      <c r="D71" s="299"/>
      <c r="E71" s="299"/>
      <c r="F71" s="299"/>
      <c r="G71" s="38"/>
      <c r="H71" s="225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</row>
    <row r="72" spans="1:24" ht="11.25" customHeight="1">
      <c r="A72" s="77"/>
      <c r="B72" s="275" t="s">
        <v>207</v>
      </c>
      <c r="C72" s="300">
        <v>92.2653114479713</v>
      </c>
      <c r="D72" s="300">
        <v>88.186901430690668</v>
      </c>
      <c r="E72" s="300">
        <v>92.3724361968968</v>
      </c>
      <c r="F72" s="300">
        <v>87.304694515967142</v>
      </c>
      <c r="G72" s="38">
        <v>87.527907768578544</v>
      </c>
      <c r="H72" s="38">
        <v>89.038888265695775</v>
      </c>
      <c r="I72" s="38">
        <v>92.803877647888157</v>
      </c>
      <c r="J72" s="38">
        <v>91.084940306239474</v>
      </c>
      <c r="K72" s="38">
        <v>91.007770280966554</v>
      </c>
      <c r="L72" s="38">
        <v>95.615912953716304</v>
      </c>
      <c r="M72" s="38">
        <v>87.381181844292712</v>
      </c>
      <c r="N72" s="38">
        <v>90.089976298110116</v>
      </c>
      <c r="O72" s="38">
        <v>94.210458578087014</v>
      </c>
      <c r="P72" s="38">
        <v>93.300526488147668</v>
      </c>
      <c r="Q72" s="38">
        <v>90.474369150790508</v>
      </c>
      <c r="R72" s="38">
        <v>89.274643273545806</v>
      </c>
      <c r="S72" s="38">
        <v>91.1</v>
      </c>
      <c r="T72" s="38">
        <v>94.076265337815954</v>
      </c>
      <c r="U72" s="38">
        <v>91.922270448577564</v>
      </c>
      <c r="V72" s="38">
        <v>90.415737253264652</v>
      </c>
      <c r="W72" s="38">
        <v>92.375633803564028</v>
      </c>
      <c r="X72" s="38">
        <v>94.107290872846136</v>
      </c>
    </row>
    <row r="73" spans="1:24" ht="11.25" customHeight="1">
      <c r="A73" s="36"/>
      <c r="B73" s="275" t="s">
        <v>208</v>
      </c>
      <c r="C73" s="300">
        <v>93.506691529814816</v>
      </c>
      <c r="D73" s="300">
        <v>87.836394066896162</v>
      </c>
      <c r="E73" s="300">
        <v>91.334316126576994</v>
      </c>
      <c r="F73" s="301">
        <v>87.390730478497218</v>
      </c>
      <c r="G73" s="38">
        <v>88.21164980663761</v>
      </c>
      <c r="H73" s="225">
        <v>91.170319880548874</v>
      </c>
      <c r="I73" s="38">
        <v>95.193555727097618</v>
      </c>
      <c r="J73" s="38">
        <v>92.51436703318106</v>
      </c>
      <c r="K73" s="38">
        <v>92.845697480585727</v>
      </c>
      <c r="L73" s="38">
        <v>94.716371904050561</v>
      </c>
      <c r="M73" s="38">
        <v>93.143589876323091</v>
      </c>
      <c r="N73" s="38">
        <v>92.151401503475967</v>
      </c>
      <c r="O73" s="38">
        <v>95.444098960765956</v>
      </c>
      <c r="P73" s="38">
        <v>91.349090781881728</v>
      </c>
      <c r="Q73" s="38">
        <v>91.651961183430103</v>
      </c>
      <c r="R73" s="38">
        <v>92.212278418339295</v>
      </c>
      <c r="S73" s="38">
        <v>93.9</v>
      </c>
      <c r="T73" s="38">
        <v>93.477762599500807</v>
      </c>
      <c r="U73" s="38">
        <v>89.888608463933807</v>
      </c>
      <c r="V73" s="38">
        <v>87.969116242323281</v>
      </c>
      <c r="W73" s="38">
        <v>91.300519754304503</v>
      </c>
      <c r="X73" s="38">
        <v>87.658865586381452</v>
      </c>
    </row>
    <row r="74" spans="1:24" ht="11.25" customHeight="1">
      <c r="A74" s="36"/>
      <c r="B74" s="220" t="s">
        <v>13</v>
      </c>
      <c r="C74" s="299"/>
      <c r="D74" s="299"/>
      <c r="E74" s="299"/>
      <c r="F74" s="299"/>
      <c r="G74" s="38"/>
      <c r="H74" s="225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</row>
    <row r="75" spans="1:24" ht="11.25" customHeight="1">
      <c r="A75" s="77"/>
      <c r="B75" s="275" t="s">
        <v>207</v>
      </c>
      <c r="C75" s="300">
        <v>86.428683683284845</v>
      </c>
      <c r="D75" s="300">
        <v>96.02434094835381</v>
      </c>
      <c r="E75" s="300">
        <v>95.610441408895426</v>
      </c>
      <c r="F75" s="300">
        <v>94.228740190637353</v>
      </c>
      <c r="G75" s="38">
        <v>90.931875314989966</v>
      </c>
      <c r="H75" s="38">
        <v>90.063170893385973</v>
      </c>
      <c r="I75" s="38">
        <v>90.847049544325301</v>
      </c>
      <c r="J75" s="38">
        <v>96.558906046967749</v>
      </c>
      <c r="K75" s="38">
        <v>93.456538765156481</v>
      </c>
      <c r="L75" s="38">
        <v>92.978709157153432</v>
      </c>
      <c r="M75" s="38">
        <v>93.972320725190954</v>
      </c>
      <c r="N75" s="38">
        <v>93.876147104115333</v>
      </c>
      <c r="O75" s="38">
        <v>90.609690448993746</v>
      </c>
      <c r="P75" s="38">
        <v>91.617710597212508</v>
      </c>
      <c r="Q75" s="38">
        <v>90.227092567762227</v>
      </c>
      <c r="R75" s="38">
        <v>87.498085054156761</v>
      </c>
      <c r="S75" s="38">
        <v>94</v>
      </c>
      <c r="T75" s="38">
        <v>95.642450342657284</v>
      </c>
      <c r="U75" s="38">
        <v>89.837592157632614</v>
      </c>
      <c r="V75" s="38">
        <v>94.18409783707763</v>
      </c>
      <c r="W75" s="38">
        <v>93.980798521708564</v>
      </c>
      <c r="X75" s="38">
        <v>95.070307018178838</v>
      </c>
    </row>
    <row r="76" spans="1:24" ht="11.25" customHeight="1">
      <c r="A76" s="36"/>
      <c r="B76" s="275" t="s">
        <v>208</v>
      </c>
      <c r="C76" s="300">
        <v>87.646497008168936</v>
      </c>
      <c r="D76" s="300">
        <v>92.405028123789407</v>
      </c>
      <c r="E76" s="300">
        <v>93.003235867018915</v>
      </c>
      <c r="F76" s="301">
        <v>95.193006900093195</v>
      </c>
      <c r="G76" s="38">
        <v>95.870099937340314</v>
      </c>
      <c r="H76" s="225">
        <v>97.899975085674157</v>
      </c>
      <c r="I76" s="38">
        <v>90.192582084264316</v>
      </c>
      <c r="J76" s="38">
        <v>93.856207424623378</v>
      </c>
      <c r="K76" s="38">
        <v>91.96191715569914</v>
      </c>
      <c r="L76" s="38">
        <v>97.278366703670358</v>
      </c>
      <c r="M76" s="38">
        <v>97.104748108803832</v>
      </c>
      <c r="N76" s="38">
        <v>94.164192099598878</v>
      </c>
      <c r="O76" s="38">
        <v>92.7236356649247</v>
      </c>
      <c r="P76" s="38">
        <v>87.161600969957249</v>
      </c>
      <c r="Q76" s="38">
        <v>89.695297963503577</v>
      </c>
      <c r="R76" s="38">
        <v>87.355354536876689</v>
      </c>
      <c r="S76" s="38">
        <v>90.5</v>
      </c>
      <c r="T76" s="38">
        <v>90.770168902186526</v>
      </c>
      <c r="U76" s="38">
        <v>87.259567035422336</v>
      </c>
      <c r="V76" s="38">
        <v>92.048874416701906</v>
      </c>
      <c r="W76" s="38">
        <v>90.914025424926194</v>
      </c>
      <c r="X76" s="38">
        <v>94.372983897405078</v>
      </c>
    </row>
    <row r="77" spans="1:24" ht="11.25" customHeight="1">
      <c r="A77" s="36"/>
      <c r="B77" s="19" t="s">
        <v>120</v>
      </c>
      <c r="C77" s="299"/>
      <c r="D77" s="299"/>
      <c r="E77" s="299"/>
      <c r="F77" s="299"/>
      <c r="G77" s="38"/>
      <c r="H77" s="225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</row>
    <row r="78" spans="1:24" ht="11.25" customHeight="1">
      <c r="A78" s="36"/>
      <c r="B78" s="101" t="s">
        <v>207</v>
      </c>
      <c r="C78" s="300">
        <v>96.129559959347205</v>
      </c>
      <c r="D78" s="300">
        <v>86.245336837926629</v>
      </c>
      <c r="E78" s="300">
        <v>97.714038712893768</v>
      </c>
      <c r="F78" s="300" t="s">
        <v>6</v>
      </c>
      <c r="G78" s="38" t="s">
        <v>6</v>
      </c>
      <c r="H78" s="38" t="s">
        <v>6</v>
      </c>
      <c r="I78" s="38">
        <v>93.075518971662817</v>
      </c>
      <c r="J78" s="38">
        <v>95.541387895313804</v>
      </c>
      <c r="K78" s="38">
        <v>91.891617817645312</v>
      </c>
      <c r="L78" s="38">
        <v>91.393996354893829</v>
      </c>
      <c r="M78" s="38">
        <v>94.242251566689461</v>
      </c>
      <c r="N78" s="38">
        <v>93.659306746777986</v>
      </c>
      <c r="O78" s="38">
        <v>89.975735832779407</v>
      </c>
      <c r="P78" s="38">
        <v>88.015379347326714</v>
      </c>
      <c r="Q78" s="38">
        <v>91.822473867740797</v>
      </c>
      <c r="R78" s="38">
        <v>92.054239448844569</v>
      </c>
      <c r="S78" s="38">
        <v>95.5</v>
      </c>
      <c r="T78" s="38">
        <v>93.93464679988891</v>
      </c>
      <c r="U78" s="38">
        <v>87.845100198672739</v>
      </c>
      <c r="V78" s="38">
        <v>89.381639449203746</v>
      </c>
      <c r="W78" s="38">
        <v>93.204554260153088</v>
      </c>
      <c r="X78" s="38">
        <v>91.802787119598179</v>
      </c>
    </row>
    <row r="79" spans="1:24" ht="11.25" customHeight="1">
      <c r="A79" s="36"/>
      <c r="B79" s="101" t="s">
        <v>208</v>
      </c>
      <c r="C79" s="300">
        <v>90.619567926545898</v>
      </c>
      <c r="D79" s="300">
        <v>93.261572083469829</v>
      </c>
      <c r="E79" s="300">
        <v>96.772793338362035</v>
      </c>
      <c r="F79" s="301" t="s">
        <v>6</v>
      </c>
      <c r="G79" s="38" t="s">
        <v>6</v>
      </c>
      <c r="H79" s="225" t="s">
        <v>6</v>
      </c>
      <c r="I79" s="38">
        <v>93.678528473703039</v>
      </c>
      <c r="J79" s="38">
        <v>93.48486290692874</v>
      </c>
      <c r="K79" s="38">
        <v>94.940526677192736</v>
      </c>
      <c r="L79" s="38">
        <v>93.270379923023441</v>
      </c>
      <c r="M79" s="38">
        <v>91.07499864914557</v>
      </c>
      <c r="N79" s="38">
        <v>90.464978712531163</v>
      </c>
      <c r="O79" s="38">
        <v>92.499989424195704</v>
      </c>
      <c r="P79" s="38">
        <v>90.427847730244181</v>
      </c>
      <c r="Q79" s="38">
        <v>87.468310869904869</v>
      </c>
      <c r="R79" s="38">
        <v>92.296490757885195</v>
      </c>
      <c r="S79" s="38">
        <v>91.8</v>
      </c>
      <c r="T79" s="38">
        <v>93.073422036112845</v>
      </c>
      <c r="U79" s="38">
        <v>88.312647921140396</v>
      </c>
      <c r="V79" s="38">
        <v>87.70365417255573</v>
      </c>
      <c r="W79" s="38">
        <v>92.189779370107331</v>
      </c>
      <c r="X79" s="38">
        <v>90.439210048471125</v>
      </c>
    </row>
    <row r="80" spans="1:24" ht="11.25" customHeight="1">
      <c r="A80" s="36"/>
      <c r="B80" s="19" t="s">
        <v>296</v>
      </c>
      <c r="C80" s="299"/>
      <c r="D80" s="299"/>
      <c r="E80" s="299"/>
      <c r="F80" s="299"/>
      <c r="G80" s="38"/>
      <c r="H80" s="225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</row>
    <row r="81" spans="1:24" ht="11.25" customHeight="1">
      <c r="A81" s="77"/>
      <c r="B81" s="101" t="s">
        <v>207</v>
      </c>
      <c r="C81" s="300">
        <v>91.936266975240613</v>
      </c>
      <c r="D81" s="300">
        <v>90.373113364403977</v>
      </c>
      <c r="E81" s="300">
        <v>98.5856082895952</v>
      </c>
      <c r="F81" s="300" t="s">
        <v>6</v>
      </c>
      <c r="G81" s="38" t="s">
        <v>6</v>
      </c>
      <c r="H81" s="38" t="s">
        <v>6</v>
      </c>
      <c r="I81" s="38">
        <v>95.507836347736259</v>
      </c>
      <c r="J81" s="38">
        <v>94.445705004724999</v>
      </c>
      <c r="K81" s="38">
        <v>94.742273568276886</v>
      </c>
      <c r="L81" s="38">
        <v>93.483375575301892</v>
      </c>
      <c r="M81" s="38">
        <v>94.597473435035297</v>
      </c>
      <c r="N81" s="38">
        <v>95.075568500851318</v>
      </c>
      <c r="O81" s="38">
        <v>94.184605437503194</v>
      </c>
      <c r="P81" s="38">
        <v>84.499950238660432</v>
      </c>
      <c r="Q81" s="38">
        <v>90.551600340274192</v>
      </c>
      <c r="R81" s="38">
        <v>92.407554441094859</v>
      </c>
      <c r="S81" s="38">
        <v>93.6</v>
      </c>
      <c r="T81" s="38">
        <v>91.765143487805275</v>
      </c>
      <c r="U81" s="38">
        <v>89.159488103964364</v>
      </c>
      <c r="V81" s="38">
        <v>91.769851619574851</v>
      </c>
      <c r="W81" s="38">
        <v>92.713917140519087</v>
      </c>
      <c r="X81" s="38">
        <v>90.308668326037164</v>
      </c>
    </row>
    <row r="82" spans="1:24" ht="11.25" customHeight="1">
      <c r="A82" s="36"/>
      <c r="B82" s="101" t="s">
        <v>208</v>
      </c>
      <c r="C82" s="300">
        <v>93.775586986187818</v>
      </c>
      <c r="D82" s="300">
        <v>92.608754221259375</v>
      </c>
      <c r="E82" s="300">
        <v>92.077688677336766</v>
      </c>
      <c r="F82" s="301" t="s">
        <v>6</v>
      </c>
      <c r="G82" s="38" t="s">
        <v>6</v>
      </c>
      <c r="H82" s="225" t="s">
        <v>6</v>
      </c>
      <c r="I82" s="38">
        <v>90.220133457195203</v>
      </c>
      <c r="J82" s="38">
        <v>89.099377820813373</v>
      </c>
      <c r="K82" s="38">
        <v>98.159055715135011</v>
      </c>
      <c r="L82" s="38">
        <v>95.463119261929606</v>
      </c>
      <c r="M82" s="38">
        <v>90.040864083399001</v>
      </c>
      <c r="N82" s="38">
        <v>93.057736187933898</v>
      </c>
      <c r="O82" s="38">
        <v>94.911297524976675</v>
      </c>
      <c r="P82" s="38">
        <v>95.799015945296603</v>
      </c>
      <c r="Q82" s="38">
        <v>91.879282929277323</v>
      </c>
      <c r="R82" s="38">
        <v>93.635547516754187</v>
      </c>
      <c r="S82" s="38">
        <v>93.8</v>
      </c>
      <c r="T82" s="38">
        <v>93.374188108015673</v>
      </c>
      <c r="U82" s="38">
        <v>85.838640554030306</v>
      </c>
      <c r="V82" s="38">
        <v>93.946803981415044</v>
      </c>
      <c r="W82" s="38">
        <v>94.052191896639926</v>
      </c>
      <c r="X82" s="38">
        <v>94.400624031155587</v>
      </c>
    </row>
    <row r="83" spans="1:24" ht="11.25" customHeight="1">
      <c r="A83" s="36"/>
      <c r="B83" s="220" t="s">
        <v>14</v>
      </c>
      <c r="C83" s="299"/>
      <c r="D83" s="299"/>
      <c r="E83" s="299"/>
      <c r="F83" s="299"/>
      <c r="G83" s="303"/>
      <c r="H83" s="303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</row>
    <row r="84" spans="1:24" ht="11.25" customHeight="1">
      <c r="A84" s="77"/>
      <c r="B84" s="275" t="s">
        <v>207</v>
      </c>
      <c r="C84" s="300">
        <v>95.305447200788663</v>
      </c>
      <c r="D84" s="300">
        <v>91.849298280343604</v>
      </c>
      <c r="E84" s="300">
        <v>91.150042417732863</v>
      </c>
      <c r="F84" s="300">
        <v>85.38988803446891</v>
      </c>
      <c r="G84" s="38">
        <v>90.097878635074551</v>
      </c>
      <c r="H84" s="38">
        <v>84.791735011393257</v>
      </c>
      <c r="I84" s="38">
        <v>90.280297345952334</v>
      </c>
      <c r="J84" s="38">
        <v>89.057269391535442</v>
      </c>
      <c r="K84" s="38">
        <v>90.695947032891922</v>
      </c>
      <c r="L84" s="38">
        <v>91.358590226520136</v>
      </c>
      <c r="M84" s="38">
        <v>84.897276369375589</v>
      </c>
      <c r="N84" s="38">
        <v>89.742159890274721</v>
      </c>
      <c r="O84" s="38">
        <v>91.561734844563262</v>
      </c>
      <c r="P84" s="38">
        <v>91.659122916923621</v>
      </c>
      <c r="Q84" s="38">
        <v>89.323431276643788</v>
      </c>
      <c r="R84" s="38">
        <v>90.524285101922942</v>
      </c>
      <c r="S84" s="38">
        <v>94.8</v>
      </c>
      <c r="T84" s="38">
        <v>94.334190897534199</v>
      </c>
      <c r="U84" s="38">
        <v>76.97872002007577</v>
      </c>
      <c r="V84" s="38">
        <v>91.621986558890313</v>
      </c>
      <c r="W84" s="38">
        <v>90.769363500628955</v>
      </c>
      <c r="X84" s="38">
        <v>89.653176187709249</v>
      </c>
    </row>
    <row r="85" spans="1:24" ht="11.25" customHeight="1">
      <c r="A85" s="36"/>
      <c r="B85" s="275" t="s">
        <v>208</v>
      </c>
      <c r="C85" s="300">
        <v>90.297556561932538</v>
      </c>
      <c r="D85" s="300">
        <v>91.814790441426581</v>
      </c>
      <c r="E85" s="300">
        <v>91.638248306841774</v>
      </c>
      <c r="F85" s="301">
        <v>89.100720947804149</v>
      </c>
      <c r="G85" s="38">
        <v>82.153366644378266</v>
      </c>
      <c r="H85" s="225">
        <v>84.796862566049725</v>
      </c>
      <c r="I85" s="38">
        <v>91.192387785315731</v>
      </c>
      <c r="J85" s="38">
        <v>92.953772765595772</v>
      </c>
      <c r="K85" s="38">
        <v>91.912918135934689</v>
      </c>
      <c r="L85" s="38">
        <v>89.137942544700195</v>
      </c>
      <c r="M85" s="38">
        <v>89.104783150915139</v>
      </c>
      <c r="N85" s="38">
        <v>91.185959679321087</v>
      </c>
      <c r="O85" s="38">
        <v>92.264236539289641</v>
      </c>
      <c r="P85" s="38">
        <v>91.140473866936617</v>
      </c>
      <c r="Q85" s="38">
        <v>89.79570667679036</v>
      </c>
      <c r="R85" s="38">
        <v>89.04389956962261</v>
      </c>
      <c r="S85" s="38">
        <v>91.9</v>
      </c>
      <c r="T85" s="38">
        <v>94.180929292925825</v>
      </c>
      <c r="U85" s="38">
        <v>80.60006449709266</v>
      </c>
      <c r="V85" s="38">
        <v>88.741969825348562</v>
      </c>
      <c r="W85" s="38">
        <v>92.003941788524457</v>
      </c>
      <c r="X85" s="38">
        <v>93.264290427068332</v>
      </c>
    </row>
    <row r="86" spans="1:24" ht="11.25" customHeight="1">
      <c r="A86" s="36"/>
      <c r="B86" s="220" t="s">
        <v>15</v>
      </c>
      <c r="C86" s="299"/>
      <c r="D86" s="299"/>
      <c r="E86" s="299"/>
      <c r="F86" s="299"/>
      <c r="G86" s="38"/>
      <c r="H86" s="225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</row>
    <row r="87" spans="1:24" ht="11.25" customHeight="1">
      <c r="A87" s="77"/>
      <c r="B87" s="275" t="s">
        <v>207</v>
      </c>
      <c r="C87" s="300">
        <v>94.402599341236069</v>
      </c>
      <c r="D87" s="300">
        <v>96.067679311335709</v>
      </c>
      <c r="E87" s="300">
        <v>95.040733975019805</v>
      </c>
      <c r="F87" s="300">
        <v>91.398120068955976</v>
      </c>
      <c r="G87" s="38">
        <v>97.954842685988325</v>
      </c>
      <c r="H87" s="38">
        <v>92.62247949763524</v>
      </c>
      <c r="I87" s="38">
        <v>95.306438441677955</v>
      </c>
      <c r="J87" s="38">
        <v>96.264928040482275</v>
      </c>
      <c r="K87" s="38">
        <v>93.696327609621648</v>
      </c>
      <c r="L87" s="38">
        <v>95.208608836979224</v>
      </c>
      <c r="M87" s="38">
        <v>90.730830201175408</v>
      </c>
      <c r="N87" s="38">
        <v>95.73369928021809</v>
      </c>
      <c r="O87" s="38">
        <v>94.540454374373368</v>
      </c>
      <c r="P87" s="38">
        <v>92.695194752518944</v>
      </c>
      <c r="Q87" s="38">
        <v>95.916120714312143</v>
      </c>
      <c r="R87" s="38">
        <v>91.742298912097596</v>
      </c>
      <c r="S87" s="38">
        <v>95.2</v>
      </c>
      <c r="T87" s="38">
        <v>98.77694386865808</v>
      </c>
      <c r="U87" s="38">
        <v>84.981828206626673</v>
      </c>
      <c r="V87" s="38">
        <v>92.447253335825465</v>
      </c>
      <c r="W87" s="38">
        <v>98.148186918727916</v>
      </c>
      <c r="X87" s="38">
        <v>89.809251265556071</v>
      </c>
    </row>
    <row r="88" spans="1:24" ht="11.25" customHeight="1">
      <c r="A88" s="36"/>
      <c r="B88" s="275" t="s">
        <v>208</v>
      </c>
      <c r="C88" s="300">
        <v>95.378739119885708</v>
      </c>
      <c r="D88" s="300">
        <v>92.653180882337139</v>
      </c>
      <c r="E88" s="300">
        <v>98.325505170591669</v>
      </c>
      <c r="F88" s="301">
        <v>91.079880865331418</v>
      </c>
      <c r="G88" s="38">
        <v>95.117068998506866</v>
      </c>
      <c r="H88" s="225">
        <v>95.681734496039468</v>
      </c>
      <c r="I88" s="38">
        <v>91.800120608025765</v>
      </c>
      <c r="J88" s="38">
        <v>96.030699643205651</v>
      </c>
      <c r="K88" s="38">
        <v>95.143725612922992</v>
      </c>
      <c r="L88" s="38">
        <v>92.217750586285732</v>
      </c>
      <c r="M88" s="38">
        <v>93.574635542112745</v>
      </c>
      <c r="N88" s="38">
        <v>91.753592469582912</v>
      </c>
      <c r="O88" s="38">
        <v>87.438672974825181</v>
      </c>
      <c r="P88" s="38">
        <v>91.143942994436657</v>
      </c>
      <c r="Q88" s="38">
        <v>89.426473585559748</v>
      </c>
      <c r="R88" s="38">
        <v>90.379203772496481</v>
      </c>
      <c r="S88" s="38">
        <v>92.5</v>
      </c>
      <c r="T88" s="38">
        <v>92.759660827157944</v>
      </c>
      <c r="U88" s="38">
        <v>92.69861599091098</v>
      </c>
      <c r="V88" s="38">
        <v>93.412671693830944</v>
      </c>
      <c r="W88" s="38">
        <v>92.767407816973048</v>
      </c>
      <c r="X88" s="38">
        <v>91.372654132140241</v>
      </c>
    </row>
    <row r="89" spans="1:24" ht="11.25" customHeight="1">
      <c r="A89" s="36"/>
      <c r="B89" s="220" t="s">
        <v>16</v>
      </c>
      <c r="C89" s="299"/>
      <c r="D89" s="299"/>
      <c r="E89" s="299"/>
      <c r="F89" s="299"/>
      <c r="G89" s="38"/>
      <c r="H89" s="225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</row>
    <row r="90" spans="1:24" ht="11.25" customHeight="1">
      <c r="A90" s="77"/>
      <c r="B90" s="275" t="s">
        <v>207</v>
      </c>
      <c r="C90" s="300">
        <v>92.980510058625384</v>
      </c>
      <c r="D90" s="300">
        <v>96.74180459778951</v>
      </c>
      <c r="E90" s="300">
        <v>93.772395868411579</v>
      </c>
      <c r="F90" s="300">
        <v>95.996853878312976</v>
      </c>
      <c r="G90" s="38">
        <v>95.643835427022765</v>
      </c>
      <c r="H90" s="38">
        <v>98.487851587966844</v>
      </c>
      <c r="I90" s="38">
        <v>95.476783525297108</v>
      </c>
      <c r="J90" s="38">
        <v>91.183518891487623</v>
      </c>
      <c r="K90" s="38">
        <v>90.210394070919136</v>
      </c>
      <c r="L90" s="38">
        <v>97.272267348716937</v>
      </c>
      <c r="M90" s="38">
        <v>94.354311637576018</v>
      </c>
      <c r="N90" s="38">
        <v>97.596660604215927</v>
      </c>
      <c r="O90" s="38">
        <v>91.23992986629797</v>
      </c>
      <c r="P90" s="38">
        <v>96.641654121868982</v>
      </c>
      <c r="Q90" s="38">
        <v>94.178700996903018</v>
      </c>
      <c r="R90" s="38">
        <v>93.313461784971196</v>
      </c>
      <c r="S90" s="38">
        <v>95.5</v>
      </c>
      <c r="T90" s="38">
        <v>95.335624710486968</v>
      </c>
      <c r="U90" s="38">
        <v>90.790462563577663</v>
      </c>
      <c r="V90" s="38">
        <v>93.160870284622121</v>
      </c>
      <c r="W90" s="38">
        <v>95.350574545979995</v>
      </c>
      <c r="X90" s="38">
        <v>93.356903120611264</v>
      </c>
    </row>
    <row r="91" spans="1:24" ht="11.25" customHeight="1">
      <c r="A91" s="36"/>
      <c r="B91" s="275" t="s">
        <v>208</v>
      </c>
      <c r="C91" s="300">
        <v>93.593865674982354</v>
      </c>
      <c r="D91" s="300">
        <v>92.486515819258869</v>
      </c>
      <c r="E91" s="300">
        <v>93.713321467548909</v>
      </c>
      <c r="F91" s="301">
        <v>89.572478112420427</v>
      </c>
      <c r="G91" s="38">
        <v>90.965544379134883</v>
      </c>
      <c r="H91" s="225">
        <v>98.745845879009806</v>
      </c>
      <c r="I91" s="38">
        <v>91.283710830833456</v>
      </c>
      <c r="J91" s="38">
        <v>94.559616281721475</v>
      </c>
      <c r="K91" s="38">
        <v>97.503795625551078</v>
      </c>
      <c r="L91" s="38">
        <v>93.314848765101246</v>
      </c>
      <c r="M91" s="38">
        <v>94.492522260050421</v>
      </c>
      <c r="N91" s="38">
        <v>93.671267082633975</v>
      </c>
      <c r="O91" s="38">
        <v>91.044776119402968</v>
      </c>
      <c r="P91" s="38">
        <v>92.103359065520763</v>
      </c>
      <c r="Q91" s="38">
        <v>90.90809973507541</v>
      </c>
      <c r="R91" s="38">
        <v>90.071473031580112</v>
      </c>
      <c r="S91" s="38">
        <v>89</v>
      </c>
      <c r="T91" s="38">
        <v>91.673410194548168</v>
      </c>
      <c r="U91" s="38">
        <v>89.190669366511372</v>
      </c>
      <c r="V91" s="38">
        <v>93.265200462506314</v>
      </c>
      <c r="W91" s="38">
        <v>92.977275343506562</v>
      </c>
      <c r="X91" s="38">
        <v>92.374431305955</v>
      </c>
    </row>
    <row r="92" spans="1:24" ht="11.25" customHeight="1">
      <c r="A92" s="36"/>
      <c r="B92" s="220" t="s">
        <v>17</v>
      </c>
      <c r="C92" s="299"/>
      <c r="D92" s="299"/>
      <c r="E92" s="299"/>
      <c r="F92" s="299"/>
      <c r="G92" s="38"/>
      <c r="H92" s="225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</row>
    <row r="93" spans="1:24" ht="11.25" customHeight="1">
      <c r="A93" s="77"/>
      <c r="B93" s="275" t="s">
        <v>207</v>
      </c>
      <c r="C93" s="300">
        <v>93.057111185763034</v>
      </c>
      <c r="D93" s="300">
        <v>89.919508959309582</v>
      </c>
      <c r="E93" s="300">
        <v>89.37792883625859</v>
      </c>
      <c r="F93" s="300">
        <v>94.187853518786355</v>
      </c>
      <c r="G93" s="38">
        <v>93.864883840731082</v>
      </c>
      <c r="H93" s="38">
        <v>91.965841364216146</v>
      </c>
      <c r="I93" s="38">
        <v>90.736615566172588</v>
      </c>
      <c r="J93" s="38">
        <v>93.37622721081371</v>
      </c>
      <c r="K93" s="38">
        <v>97.134720711956476</v>
      </c>
      <c r="L93" s="38">
        <v>92.240429729227301</v>
      </c>
      <c r="M93" s="38">
        <v>92.82054843350322</v>
      </c>
      <c r="N93" s="38">
        <v>92.46955325499286</v>
      </c>
      <c r="O93" s="38">
        <v>93.681417081827306</v>
      </c>
      <c r="P93" s="38">
        <v>93.486476896103071</v>
      </c>
      <c r="Q93" s="38">
        <v>95.784930278393318</v>
      </c>
      <c r="R93" s="38">
        <v>95.318938843397831</v>
      </c>
      <c r="S93" s="38">
        <v>93.5</v>
      </c>
      <c r="T93" s="38">
        <v>93.434580265559887</v>
      </c>
      <c r="U93" s="38">
        <v>92.567306184184403</v>
      </c>
      <c r="V93" s="38">
        <v>89.147315427254057</v>
      </c>
      <c r="W93" s="38">
        <v>95.470065448376289</v>
      </c>
      <c r="X93" s="38">
        <v>98.621089148522429</v>
      </c>
    </row>
    <row r="94" spans="1:24" ht="11.25" customHeight="1">
      <c r="A94" s="36"/>
      <c r="B94" s="275" t="s">
        <v>208</v>
      </c>
      <c r="C94" s="300">
        <v>93.78017877735094</v>
      </c>
      <c r="D94" s="300">
        <v>90.360278993301051</v>
      </c>
      <c r="E94" s="300">
        <v>89.543690001022242</v>
      </c>
      <c r="F94" s="301">
        <v>93.663428065100092</v>
      </c>
      <c r="G94" s="38">
        <v>90.387201837012043</v>
      </c>
      <c r="H94" s="225">
        <v>91.37532435749435</v>
      </c>
      <c r="I94" s="38">
        <v>93.93658460234046</v>
      </c>
      <c r="J94" s="38">
        <v>89.533162904398807</v>
      </c>
      <c r="K94" s="38">
        <v>97.997098954407136</v>
      </c>
      <c r="L94" s="38">
        <v>92.957076891036934</v>
      </c>
      <c r="M94" s="38">
        <v>92.115262582712688</v>
      </c>
      <c r="N94" s="38">
        <v>93.758512720719438</v>
      </c>
      <c r="O94" s="38">
        <v>95.339955672718943</v>
      </c>
      <c r="P94" s="38">
        <v>95.253644264298757</v>
      </c>
      <c r="Q94" s="38">
        <v>92.217454353144774</v>
      </c>
      <c r="R94" s="38">
        <v>89.258201182379153</v>
      </c>
      <c r="S94" s="38">
        <v>93.7</v>
      </c>
      <c r="T94" s="38">
        <v>97.952177134974448</v>
      </c>
      <c r="U94" s="38">
        <v>93.722323994139956</v>
      </c>
      <c r="V94" s="38">
        <v>92.545390978323312</v>
      </c>
      <c r="W94" s="38">
        <v>93.066620632644103</v>
      </c>
      <c r="X94" s="38">
        <v>94.72940900859804</v>
      </c>
    </row>
    <row r="95" spans="1:24" ht="11.25" customHeight="1">
      <c r="A95" s="36"/>
      <c r="B95" s="220" t="s">
        <v>18</v>
      </c>
      <c r="C95" s="299"/>
      <c r="D95" s="299"/>
      <c r="E95" s="299"/>
      <c r="F95" s="299"/>
      <c r="G95" s="38"/>
      <c r="H95" s="225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</row>
    <row r="96" spans="1:24" ht="11.25" customHeight="1">
      <c r="A96" s="77"/>
      <c r="B96" s="275" t="s">
        <v>207</v>
      </c>
      <c r="C96" s="300">
        <v>92.540777651037615</v>
      </c>
      <c r="D96" s="300">
        <v>91.423633730796013</v>
      </c>
      <c r="E96" s="300">
        <v>90.821923038784291</v>
      </c>
      <c r="F96" s="300">
        <v>91.569340772516213</v>
      </c>
      <c r="G96" s="38">
        <v>96.957544952485392</v>
      </c>
      <c r="H96" s="38">
        <v>90.157069960194775</v>
      </c>
      <c r="I96" s="38">
        <v>93.980603929887593</v>
      </c>
      <c r="J96" s="38">
        <v>89.417806717379321</v>
      </c>
      <c r="K96" s="38">
        <v>94.385162394516058</v>
      </c>
      <c r="L96" s="38">
        <v>95.342062195956316</v>
      </c>
      <c r="M96" s="38">
        <v>89.756988522908117</v>
      </c>
      <c r="N96" s="38">
        <v>94.699935962865183</v>
      </c>
      <c r="O96" s="38">
        <v>91.332442874008208</v>
      </c>
      <c r="P96" s="38">
        <v>91.981860347417793</v>
      </c>
      <c r="Q96" s="38">
        <v>90.047533769963422</v>
      </c>
      <c r="R96" s="38">
        <v>87.791120248404766</v>
      </c>
      <c r="S96" s="38">
        <v>95.2</v>
      </c>
      <c r="T96" s="38">
        <v>94.540532301375976</v>
      </c>
      <c r="U96" s="38">
        <v>91.010667373942283</v>
      </c>
      <c r="V96" s="38">
        <v>94.550525351749499</v>
      </c>
      <c r="W96" s="38">
        <v>96.038246932265253</v>
      </c>
      <c r="X96" s="38">
        <v>91.967561313672689</v>
      </c>
    </row>
    <row r="97" spans="1:24" ht="11.25" customHeight="1">
      <c r="A97" s="36"/>
      <c r="B97" s="275" t="s">
        <v>208</v>
      </c>
      <c r="C97" s="300">
        <v>91.106999481656473</v>
      </c>
      <c r="D97" s="300">
        <v>90.704090950323007</v>
      </c>
      <c r="E97" s="300">
        <v>90.526471244349366</v>
      </c>
      <c r="F97" s="301">
        <v>92.034725905847949</v>
      </c>
      <c r="G97" s="38">
        <v>97.052208929791234</v>
      </c>
      <c r="H97" s="225">
        <v>95.01922415956281</v>
      </c>
      <c r="I97" s="38">
        <v>92.727184394686674</v>
      </c>
      <c r="J97" s="38">
        <v>92.729876769795752</v>
      </c>
      <c r="K97" s="38">
        <v>96.210058091424102</v>
      </c>
      <c r="L97" s="38">
        <v>88.432159821995754</v>
      </c>
      <c r="M97" s="38">
        <v>93.476815325832703</v>
      </c>
      <c r="N97" s="38">
        <v>91.499895276020155</v>
      </c>
      <c r="O97" s="38">
        <v>90.150974367105846</v>
      </c>
      <c r="P97" s="38">
        <v>92.900122772223853</v>
      </c>
      <c r="Q97" s="38">
        <v>90.535014824353993</v>
      </c>
      <c r="R97" s="38">
        <v>87.709200272658052</v>
      </c>
      <c r="S97" s="38">
        <v>90.5</v>
      </c>
      <c r="T97" s="38">
        <v>94.77894257432915</v>
      </c>
      <c r="U97" s="38">
        <v>90.509357271671362</v>
      </c>
      <c r="V97" s="38">
        <v>93.10153650777967</v>
      </c>
      <c r="W97" s="38">
        <v>91.540383565602994</v>
      </c>
      <c r="X97" s="38">
        <v>93.303736232835092</v>
      </c>
    </row>
    <row r="98" spans="1:24" ht="11.25" customHeight="1">
      <c r="A98" s="36"/>
      <c r="B98" s="220" t="s">
        <v>19</v>
      </c>
      <c r="C98" s="299"/>
      <c r="D98" s="299"/>
      <c r="E98" s="299"/>
      <c r="F98" s="299"/>
      <c r="G98" s="38"/>
      <c r="H98" s="225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</row>
    <row r="99" spans="1:24" ht="11.25" customHeight="1">
      <c r="A99" s="77"/>
      <c r="B99" s="275" t="s">
        <v>207</v>
      </c>
      <c r="C99" s="300">
        <v>95.789376874836805</v>
      </c>
      <c r="D99" s="300">
        <v>94.936097875727768</v>
      </c>
      <c r="E99" s="300">
        <v>94.716879566595665</v>
      </c>
      <c r="F99" s="300">
        <v>89.625811780088142</v>
      </c>
      <c r="G99" s="38">
        <v>90.265162583448898</v>
      </c>
      <c r="H99" s="38">
        <v>92.800439443007505</v>
      </c>
      <c r="I99" s="38">
        <v>95.61432493481739</v>
      </c>
      <c r="J99" s="38">
        <v>95.066993214286924</v>
      </c>
      <c r="K99" s="38">
        <v>95.023934557403138</v>
      </c>
      <c r="L99" s="38">
        <v>88.611222390329431</v>
      </c>
      <c r="M99" s="38">
        <v>93.016004887333708</v>
      </c>
      <c r="N99" s="38">
        <v>90.118670552460614</v>
      </c>
      <c r="O99" s="38">
        <v>88.789098837457033</v>
      </c>
      <c r="P99" s="38">
        <v>92.317112571557928</v>
      </c>
      <c r="Q99" s="38">
        <v>95.302437598306341</v>
      </c>
      <c r="R99" s="38">
        <v>87.158386196048681</v>
      </c>
      <c r="S99" s="38">
        <v>95.3</v>
      </c>
      <c r="T99" s="38">
        <v>91.343094352572166</v>
      </c>
      <c r="U99" s="38">
        <v>95.135662588612874</v>
      </c>
      <c r="V99" s="38">
        <v>94.238407702284718</v>
      </c>
      <c r="W99" s="38">
        <v>95.597294287359318</v>
      </c>
      <c r="X99" s="38">
        <v>93.523614826693404</v>
      </c>
    </row>
    <row r="100" spans="1:24" ht="11.25" customHeight="1">
      <c r="A100" s="36"/>
      <c r="B100" s="275" t="s">
        <v>208</v>
      </c>
      <c r="C100" s="300">
        <v>89.607122842042656</v>
      </c>
      <c r="D100" s="300">
        <v>92.798249732238062</v>
      </c>
      <c r="E100" s="300">
        <v>92.687194243650524</v>
      </c>
      <c r="F100" s="301">
        <v>86.661555115028165</v>
      </c>
      <c r="G100" s="38">
        <v>94.483410876587726</v>
      </c>
      <c r="H100" s="225">
        <v>88.103310010125639</v>
      </c>
      <c r="I100" s="38">
        <v>94.663407237748515</v>
      </c>
      <c r="J100" s="38">
        <v>90.77401901784387</v>
      </c>
      <c r="K100" s="38">
        <v>94.073870651520124</v>
      </c>
      <c r="L100" s="38">
        <v>89.786559381144286</v>
      </c>
      <c r="M100" s="38">
        <v>95.143976661224599</v>
      </c>
      <c r="N100" s="38">
        <v>92.224282473696789</v>
      </c>
      <c r="O100" s="38">
        <v>95.306113554573741</v>
      </c>
      <c r="P100" s="38">
        <v>91.397390467294528</v>
      </c>
      <c r="Q100" s="38">
        <v>91.916784060393624</v>
      </c>
      <c r="R100" s="38">
        <v>89.108287974196827</v>
      </c>
      <c r="S100" s="38">
        <v>95.9</v>
      </c>
      <c r="T100" s="38">
        <v>97.151663926956005</v>
      </c>
      <c r="U100" s="38">
        <v>97.012859781756049</v>
      </c>
      <c r="V100" s="38">
        <v>95.373602952872361</v>
      </c>
      <c r="W100" s="38">
        <v>95.982269095867892</v>
      </c>
      <c r="X100" s="38">
        <v>94.4170770769218</v>
      </c>
    </row>
    <row r="101" spans="1:24" ht="11.25" customHeight="1">
      <c r="A101" s="36"/>
      <c r="B101" s="220" t="s">
        <v>20</v>
      </c>
      <c r="C101" s="299"/>
      <c r="D101" s="299"/>
      <c r="E101" s="299"/>
      <c r="F101" s="299"/>
      <c r="G101" s="38"/>
      <c r="H101" s="225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</row>
    <row r="102" spans="1:24" ht="11.25" customHeight="1">
      <c r="A102" s="77"/>
      <c r="B102" s="275" t="s">
        <v>207</v>
      </c>
      <c r="C102" s="300">
        <v>89.858340278289958</v>
      </c>
      <c r="D102" s="300">
        <v>92.40153453567136</v>
      </c>
      <c r="E102" s="300">
        <v>95.795770689212148</v>
      </c>
      <c r="F102" s="300">
        <v>92.999668318394754</v>
      </c>
      <c r="G102" s="38">
        <v>97.492235551678448</v>
      </c>
      <c r="H102" s="38">
        <v>94.499274540626445</v>
      </c>
      <c r="I102" s="38">
        <v>92.959406645821275</v>
      </c>
      <c r="J102" s="38">
        <v>92.791233147157214</v>
      </c>
      <c r="K102" s="38">
        <v>94.39226971948294</v>
      </c>
      <c r="L102" s="38">
        <v>95.935358924588328</v>
      </c>
      <c r="M102" s="38">
        <v>95.158980657785023</v>
      </c>
      <c r="N102" s="38">
        <v>94.395564164748819</v>
      </c>
      <c r="O102" s="38">
        <v>92.039110608705798</v>
      </c>
      <c r="P102" s="38">
        <v>91.945266768050715</v>
      </c>
      <c r="Q102" s="38">
        <v>93.417480095228143</v>
      </c>
      <c r="R102" s="38">
        <v>93.99304131717065</v>
      </c>
      <c r="S102" s="38">
        <v>90.2</v>
      </c>
      <c r="T102" s="38">
        <v>93.906925230665379</v>
      </c>
      <c r="U102" s="38">
        <v>91.525913957352884</v>
      </c>
      <c r="V102" s="38">
        <v>86.756006902852405</v>
      </c>
      <c r="W102" s="38">
        <v>93.047320173134992</v>
      </c>
      <c r="X102" s="38">
        <v>91.647743730666349</v>
      </c>
    </row>
    <row r="103" spans="1:24" ht="11.25" customHeight="1">
      <c r="A103" s="36"/>
      <c r="B103" s="275" t="s">
        <v>208</v>
      </c>
      <c r="C103" s="300">
        <v>92.926565417245996</v>
      </c>
      <c r="D103" s="300">
        <v>93.236946740385619</v>
      </c>
      <c r="E103" s="300">
        <v>96.398284802616104</v>
      </c>
      <c r="F103" s="301">
        <v>95.347621046842832</v>
      </c>
      <c r="G103" s="38">
        <v>94.271445671709856</v>
      </c>
      <c r="H103" s="225">
        <v>95.594684369936871</v>
      </c>
      <c r="I103" s="38">
        <v>91.921769660539795</v>
      </c>
      <c r="J103" s="38">
        <v>94.60081556374908</v>
      </c>
      <c r="K103" s="38">
        <v>97.605752850602116</v>
      </c>
      <c r="L103" s="38">
        <v>96.490473012690103</v>
      </c>
      <c r="M103" s="38">
        <v>92.350894105441228</v>
      </c>
      <c r="N103" s="38">
        <v>91.701118124079485</v>
      </c>
      <c r="O103" s="38">
        <v>92.022555310902604</v>
      </c>
      <c r="P103" s="38">
        <v>90.829558265513</v>
      </c>
      <c r="Q103" s="38">
        <v>94.732828819510175</v>
      </c>
      <c r="R103" s="38">
        <v>92.407421059919884</v>
      </c>
      <c r="S103" s="38">
        <v>94</v>
      </c>
      <c r="T103" s="38">
        <v>92.255492768416801</v>
      </c>
      <c r="U103" s="38">
        <v>86.071705912587205</v>
      </c>
      <c r="V103" s="38">
        <v>87.068623664607557</v>
      </c>
      <c r="W103" s="38">
        <v>93.263971861138685</v>
      </c>
      <c r="X103" s="38">
        <v>88.459741517024412</v>
      </c>
    </row>
    <row r="104" spans="1:24" ht="11.25" customHeight="1">
      <c r="A104" s="36"/>
      <c r="B104" s="220" t="s">
        <v>21</v>
      </c>
      <c r="C104" s="299"/>
      <c r="D104" s="299"/>
      <c r="E104" s="299"/>
      <c r="F104" s="299"/>
      <c r="G104" s="38"/>
      <c r="H104" s="225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</row>
    <row r="105" spans="1:24" ht="11.25" customHeight="1">
      <c r="A105" s="77"/>
      <c r="B105" s="275" t="s">
        <v>207</v>
      </c>
      <c r="C105" s="300">
        <v>92.797038111327041</v>
      </c>
      <c r="D105" s="300">
        <v>94.046789334001815</v>
      </c>
      <c r="E105" s="300">
        <v>93.462386822116514</v>
      </c>
      <c r="F105" s="300">
        <v>94.82259038115555</v>
      </c>
      <c r="G105" s="38">
        <v>95.397914283951962</v>
      </c>
      <c r="H105" s="38">
        <v>94.053485278049692</v>
      </c>
      <c r="I105" s="38">
        <v>90.829451122286699</v>
      </c>
      <c r="J105" s="38">
        <v>94.215321200846191</v>
      </c>
      <c r="K105" s="38">
        <v>95.140531250321629</v>
      </c>
      <c r="L105" s="38">
        <v>98.019835465989885</v>
      </c>
      <c r="M105" s="38">
        <v>97.442287270816763</v>
      </c>
      <c r="N105" s="38">
        <v>93.375008068817692</v>
      </c>
      <c r="O105" s="38">
        <v>95.712281679467551</v>
      </c>
      <c r="P105" s="38">
        <v>92.602950902130274</v>
      </c>
      <c r="Q105" s="38">
        <v>93.054314456689866</v>
      </c>
      <c r="R105" s="38">
        <v>92.745666549616089</v>
      </c>
      <c r="S105" s="38">
        <v>97.6</v>
      </c>
      <c r="T105" s="38">
        <v>97.301135710816311</v>
      </c>
      <c r="U105" s="38">
        <v>92.734757537955161</v>
      </c>
      <c r="V105" s="38">
        <v>99.496833031198648</v>
      </c>
      <c r="W105" s="38">
        <v>97.3346368740565</v>
      </c>
      <c r="X105" s="38">
        <v>91.720016236782087</v>
      </c>
    </row>
    <row r="106" spans="1:24" ht="11.25" customHeight="1">
      <c r="A106" s="36"/>
      <c r="B106" s="275" t="s">
        <v>208</v>
      </c>
      <c r="C106" s="300">
        <v>91.54334686265328</v>
      </c>
      <c r="D106" s="300">
        <v>95.606301706255323</v>
      </c>
      <c r="E106" s="300">
        <v>97.596868252071843</v>
      </c>
      <c r="F106" s="301">
        <v>95.817239961086671</v>
      </c>
      <c r="G106" s="38">
        <v>93.567078769163899</v>
      </c>
      <c r="H106" s="225">
        <v>96.586522637359806</v>
      </c>
      <c r="I106" s="38">
        <v>95.774626190863131</v>
      </c>
      <c r="J106" s="38">
        <v>91.529062356670437</v>
      </c>
      <c r="K106" s="38">
        <v>87.520343420525052</v>
      </c>
      <c r="L106" s="38">
        <v>93.437134187044705</v>
      </c>
      <c r="M106" s="38">
        <v>89.150741976075366</v>
      </c>
      <c r="N106" s="38">
        <v>91.059971861737239</v>
      </c>
      <c r="O106" s="38">
        <v>90.364435754012703</v>
      </c>
      <c r="P106" s="38">
        <v>90.681628482054435</v>
      </c>
      <c r="Q106" s="38">
        <v>95.521613083717284</v>
      </c>
      <c r="R106" s="38">
        <v>96.80781592727719</v>
      </c>
      <c r="S106" s="38">
        <v>93.6</v>
      </c>
      <c r="T106" s="38">
        <v>93.136002117396046</v>
      </c>
      <c r="U106" s="38">
        <v>92.888387735385876</v>
      </c>
      <c r="V106" s="38">
        <v>92.283865072327586</v>
      </c>
      <c r="W106" s="38">
        <v>93.334669499560349</v>
      </c>
      <c r="X106" s="38">
        <v>90.525467485710777</v>
      </c>
    </row>
    <row r="107" spans="1:24" ht="11.25" customHeight="1">
      <c r="A107" s="36"/>
      <c r="B107" s="220" t="s">
        <v>22</v>
      </c>
      <c r="C107" s="299"/>
      <c r="D107" s="299"/>
      <c r="E107" s="299"/>
      <c r="F107" s="299"/>
      <c r="G107" s="38"/>
      <c r="H107" s="225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</row>
    <row r="108" spans="1:24" ht="11.25" customHeight="1">
      <c r="A108" s="77"/>
      <c r="B108" s="275" t="s">
        <v>207</v>
      </c>
      <c r="C108" s="300">
        <v>96.129559959347205</v>
      </c>
      <c r="D108" s="300">
        <v>86.245336837926629</v>
      </c>
      <c r="E108" s="300">
        <v>97.714038712893768</v>
      </c>
      <c r="F108" s="300">
        <v>82.83834781487792</v>
      </c>
      <c r="G108" s="38">
        <v>89.841969541153617</v>
      </c>
      <c r="H108" s="38">
        <v>100</v>
      </c>
      <c r="I108" s="38">
        <v>99.521684803546663</v>
      </c>
      <c r="J108" s="38">
        <v>96.261419416824594</v>
      </c>
      <c r="K108" s="38">
        <v>96.866617511423385</v>
      </c>
      <c r="L108" s="38">
        <v>97.446362115043584</v>
      </c>
      <c r="M108" s="38">
        <v>95.51695934363525</v>
      </c>
      <c r="N108" s="38">
        <v>93.27389737300075</v>
      </c>
      <c r="O108" s="38">
        <v>90.947656466397817</v>
      </c>
      <c r="P108" s="38">
        <v>88.505641881884017</v>
      </c>
      <c r="Q108" s="38">
        <v>87.3618545980774</v>
      </c>
      <c r="R108" s="38">
        <v>88.846308162377909</v>
      </c>
      <c r="S108" s="38">
        <v>90.7</v>
      </c>
      <c r="T108" s="38">
        <v>97.533369420228723</v>
      </c>
      <c r="U108" s="38">
        <v>91.745686723326216</v>
      </c>
      <c r="V108" s="38">
        <v>93.317074828824659</v>
      </c>
      <c r="W108" s="38">
        <v>96.046182425933509</v>
      </c>
      <c r="X108" s="38">
        <v>93.338578603674421</v>
      </c>
    </row>
    <row r="109" spans="1:24" ht="11.25" customHeight="1">
      <c r="A109" s="36"/>
      <c r="B109" s="275" t="s">
        <v>208</v>
      </c>
      <c r="C109" s="300">
        <v>90.619567926545898</v>
      </c>
      <c r="D109" s="300">
        <v>93.261572083469829</v>
      </c>
      <c r="E109" s="300">
        <v>96.772793338362035</v>
      </c>
      <c r="F109" s="301">
        <v>81.250772654221791</v>
      </c>
      <c r="G109" s="38">
        <v>93.465423491757932</v>
      </c>
      <c r="H109" s="225">
        <v>96.139123153298641</v>
      </c>
      <c r="I109" s="38">
        <v>96.307843393189003</v>
      </c>
      <c r="J109" s="38">
        <v>95.669246980446474</v>
      </c>
      <c r="K109" s="38">
        <v>95.04092794479314</v>
      </c>
      <c r="L109" s="38">
        <v>91.886506089818454</v>
      </c>
      <c r="M109" s="38">
        <v>90.121778437891848</v>
      </c>
      <c r="N109" s="38">
        <v>92.114236862150236</v>
      </c>
      <c r="O109" s="38">
        <v>91.932556226779013</v>
      </c>
      <c r="P109" s="38">
        <v>92.866882218337238</v>
      </c>
      <c r="Q109" s="38">
        <v>91.456862680231481</v>
      </c>
      <c r="R109" s="38">
        <v>91.066481893722411</v>
      </c>
      <c r="S109" s="38">
        <v>96.4</v>
      </c>
      <c r="T109" s="38">
        <v>97.49932431235554</v>
      </c>
      <c r="U109" s="38">
        <v>90.190879570610392</v>
      </c>
      <c r="V109" s="38">
        <v>92.039527763142871</v>
      </c>
      <c r="W109" s="38">
        <v>95.24746453669357</v>
      </c>
      <c r="X109" s="38">
        <v>94.613675976407976</v>
      </c>
    </row>
    <row r="110" spans="1:24" ht="11.25" customHeight="1">
      <c r="A110" s="36"/>
      <c r="B110" s="220" t="s">
        <v>23</v>
      </c>
      <c r="C110" s="299"/>
      <c r="D110" s="299"/>
      <c r="E110" s="299"/>
      <c r="F110" s="299"/>
      <c r="G110" s="38"/>
      <c r="H110" s="225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</row>
    <row r="111" spans="1:24" ht="11.25" customHeight="1">
      <c r="A111" s="77"/>
      <c r="B111" s="275" t="s">
        <v>207</v>
      </c>
      <c r="C111" s="300">
        <v>91.936266975240613</v>
      </c>
      <c r="D111" s="300">
        <v>90.373113364403977</v>
      </c>
      <c r="E111" s="300">
        <v>98.5856082895952</v>
      </c>
      <c r="F111" s="300">
        <v>88.366153427290428</v>
      </c>
      <c r="G111" s="38">
        <v>89.810510015646429</v>
      </c>
      <c r="H111" s="38">
        <v>93.097661791433069</v>
      </c>
      <c r="I111" s="38">
        <v>90.245884396521646</v>
      </c>
      <c r="J111" s="38">
        <v>88.315935185363287</v>
      </c>
      <c r="K111" s="38">
        <v>93.930935651391039</v>
      </c>
      <c r="L111" s="38">
        <v>91.697330519402684</v>
      </c>
      <c r="M111" s="38">
        <v>90.131990723729899</v>
      </c>
      <c r="N111" s="38">
        <v>89.740062105593381</v>
      </c>
      <c r="O111" s="38">
        <v>88.788306090591391</v>
      </c>
      <c r="P111" s="38">
        <v>86.961372830773527</v>
      </c>
      <c r="Q111" s="38">
        <v>90.886460198253076</v>
      </c>
      <c r="R111" s="38">
        <v>91.303410319124808</v>
      </c>
      <c r="S111" s="38">
        <v>91.6</v>
      </c>
      <c r="T111" s="38">
        <v>94.526532885692092</v>
      </c>
      <c r="U111" s="38">
        <v>83.196977611722815</v>
      </c>
      <c r="V111" s="38">
        <v>81.760464704771834</v>
      </c>
      <c r="W111" s="38">
        <v>89.27141647780067</v>
      </c>
      <c r="X111" s="38">
        <v>93.959813813886456</v>
      </c>
    </row>
    <row r="112" spans="1:24" ht="11.25" customHeight="1">
      <c r="A112" s="36"/>
      <c r="B112" s="275" t="s">
        <v>208</v>
      </c>
      <c r="C112" s="300">
        <v>93.775586986187818</v>
      </c>
      <c r="D112" s="300">
        <v>92.608754221259375</v>
      </c>
      <c r="E112" s="300">
        <v>92.077688677336766</v>
      </c>
      <c r="F112" s="301">
        <v>90.654271285343583</v>
      </c>
      <c r="G112" s="38">
        <v>94.473659966958905</v>
      </c>
      <c r="H112" s="225">
        <v>87.485034463462569</v>
      </c>
      <c r="I112" s="38">
        <v>93.384915120791106</v>
      </c>
      <c r="J112" s="38">
        <v>88.891529513449569</v>
      </c>
      <c r="K112" s="38">
        <v>89.186950135449024</v>
      </c>
      <c r="L112" s="38">
        <v>93.215962707880578</v>
      </c>
      <c r="M112" s="38">
        <v>90.001594728136212</v>
      </c>
      <c r="N112" s="38">
        <v>84.756250683618845</v>
      </c>
      <c r="O112" s="38">
        <v>86.982442978282776</v>
      </c>
      <c r="P112" s="38">
        <v>84.791407177657902</v>
      </c>
      <c r="Q112" s="38">
        <v>94.435225775806032</v>
      </c>
      <c r="R112" s="38">
        <v>90.429658345991754</v>
      </c>
      <c r="S112" s="38">
        <v>90.8</v>
      </c>
      <c r="T112" s="38">
        <v>91.116403665426532</v>
      </c>
      <c r="U112" s="38">
        <v>86.533986179666329</v>
      </c>
      <c r="V112" s="38">
        <v>88.629784117029004</v>
      </c>
      <c r="W112" s="38">
        <v>89.267061434052493</v>
      </c>
      <c r="X112" s="38">
        <v>91.685032148573939</v>
      </c>
    </row>
    <row r="113" spans="1:24" ht="11.25" customHeight="1" thickBot="1">
      <c r="A113" s="36"/>
      <c r="B113" s="707"/>
      <c r="C113" s="717"/>
      <c r="D113" s="717"/>
      <c r="E113" s="717"/>
      <c r="F113" s="709"/>
      <c r="G113" s="718"/>
      <c r="H113" s="719"/>
      <c r="I113" s="718"/>
      <c r="J113" s="718"/>
      <c r="K113" s="718"/>
      <c r="L113" s="718"/>
      <c r="M113" s="718"/>
      <c r="N113" s="718"/>
      <c r="O113" s="718"/>
      <c r="P113" s="718"/>
      <c r="Q113" s="718"/>
      <c r="R113" s="718"/>
      <c r="S113" s="718"/>
      <c r="T113" s="718"/>
      <c r="U113" s="698"/>
      <c r="V113" s="698"/>
      <c r="W113" s="698"/>
      <c r="X113" s="698"/>
    </row>
    <row r="114" spans="1:24" s="59" customFormat="1" ht="24.75" customHeight="1">
      <c r="A114" s="70"/>
      <c r="B114" s="899" t="s">
        <v>297</v>
      </c>
      <c r="C114" s="899"/>
      <c r="D114" s="899"/>
      <c r="E114" s="899"/>
      <c r="F114" s="899"/>
      <c r="G114" s="899"/>
      <c r="H114" s="899"/>
      <c r="I114" s="899"/>
      <c r="J114" s="899"/>
      <c r="K114" s="899"/>
      <c r="L114" s="899"/>
      <c r="M114" s="899"/>
      <c r="N114" s="899"/>
      <c r="O114" s="899"/>
      <c r="P114" s="899"/>
      <c r="Q114" s="899"/>
      <c r="R114" s="899"/>
      <c r="S114" s="899"/>
      <c r="T114" s="899"/>
      <c r="U114" s="899"/>
      <c r="V114" s="899"/>
      <c r="W114" s="899"/>
      <c r="X114" s="899"/>
    </row>
    <row r="115" spans="1:24" s="59" customFormat="1" ht="21" customHeight="1">
      <c r="A115" s="70"/>
      <c r="B115" s="888" t="s">
        <v>298</v>
      </c>
      <c r="C115" s="888"/>
      <c r="D115" s="888"/>
      <c r="E115" s="888"/>
      <c r="F115" s="888"/>
      <c r="G115" s="888"/>
      <c r="H115" s="888"/>
      <c r="I115" s="888"/>
      <c r="J115" s="888"/>
      <c r="K115" s="888"/>
      <c r="L115" s="888"/>
      <c r="M115" s="888"/>
      <c r="N115" s="888"/>
      <c r="O115" s="888"/>
      <c r="P115" s="888"/>
      <c r="Q115" s="888"/>
      <c r="R115" s="888"/>
      <c r="S115" s="888"/>
      <c r="T115" s="888"/>
      <c r="U115" s="888"/>
      <c r="V115" s="888"/>
      <c r="W115" s="888"/>
      <c r="X115" s="888"/>
    </row>
    <row r="116" spans="1:24" s="59" customFormat="1" ht="12" customHeight="1">
      <c r="B116" s="886" t="s">
        <v>24</v>
      </c>
      <c r="C116" s="886"/>
      <c r="D116" s="886"/>
      <c r="E116" s="886"/>
      <c r="F116" s="886"/>
      <c r="G116" s="886"/>
      <c r="H116" s="886"/>
      <c r="I116" s="886"/>
      <c r="J116" s="886"/>
      <c r="K116" s="886"/>
      <c r="L116" s="886"/>
      <c r="M116" s="886"/>
      <c r="N116" s="886"/>
      <c r="O116" s="886"/>
      <c r="P116" s="886"/>
      <c r="Q116" s="886"/>
      <c r="R116" s="886"/>
      <c r="S116" s="886"/>
      <c r="T116" s="886"/>
      <c r="U116" s="886"/>
      <c r="V116" s="886"/>
    </row>
  </sheetData>
  <mergeCells count="5">
    <mergeCell ref="B1:X1"/>
    <mergeCell ref="B2:X2"/>
    <mergeCell ref="B116:V116"/>
    <mergeCell ref="B114:X114"/>
    <mergeCell ref="B115:X115"/>
  </mergeCells>
  <printOptions horizontalCentered="1"/>
  <pageMargins left="0.39370078740157483" right="0.35433070866141736" top="0.78740157480314965" bottom="0.78740157480314965" header="0" footer="0"/>
  <pageSetup paperSize="9" scale="82" orientation="portrait" r:id="rId1"/>
  <headerFooter alignWithMargins="0"/>
  <rowBreaks count="1" manualBreakCount="1">
    <brk id="55" max="19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/>
  <dimension ref="A1:X146"/>
  <sheetViews>
    <sheetView showGridLines="0" zoomScaleNormal="100" zoomScaleSheetLayoutView="100" workbookViewId="0">
      <selection activeCell="Z30" sqref="Z30"/>
    </sheetView>
  </sheetViews>
  <sheetFormatPr baseColWidth="10" defaultColWidth="11.42578125" defaultRowHeight="12.75"/>
  <cols>
    <col min="1" max="1" width="4.28515625" style="59" customWidth="1"/>
    <col min="2" max="2" width="21.5703125" style="59" customWidth="1"/>
    <col min="3" max="13" width="6.7109375" style="59" hidden="1" customWidth="1"/>
    <col min="14" max="24" width="6.7109375" style="59" customWidth="1"/>
    <col min="25" max="16384" width="11.42578125" style="59"/>
  </cols>
  <sheetData>
    <row r="1" spans="1:24" ht="87.75" customHeight="1">
      <c r="A1" s="397"/>
      <c r="B1" s="891" t="s">
        <v>315</v>
      </c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  <c r="N1" s="891"/>
      <c r="O1" s="891"/>
      <c r="P1" s="891"/>
      <c r="Q1" s="891"/>
      <c r="R1" s="891"/>
      <c r="S1" s="891"/>
      <c r="T1" s="891"/>
      <c r="U1" s="891"/>
      <c r="V1" s="891"/>
      <c r="W1" s="891"/>
      <c r="X1" s="891"/>
    </row>
    <row r="2" spans="1:24" ht="15.75" customHeight="1">
      <c r="A2" s="304"/>
      <c r="B2" s="892" t="s">
        <v>27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  <c r="U2" s="892"/>
      <c r="V2" s="892"/>
      <c r="W2" s="892"/>
      <c r="X2" s="892"/>
    </row>
    <row r="3" spans="1:24" ht="3.75" customHeight="1" thickBot="1">
      <c r="A3" s="79"/>
      <c r="B3" s="123"/>
      <c r="C3" s="123"/>
      <c r="D3" s="123"/>
      <c r="E3" s="123"/>
      <c r="F3" s="123"/>
      <c r="G3" s="128"/>
      <c r="H3" s="128"/>
      <c r="I3" s="128"/>
      <c r="J3" s="128"/>
      <c r="K3" s="128"/>
      <c r="L3" s="128"/>
      <c r="M3" s="128"/>
      <c r="N3" s="128"/>
      <c r="O3" s="128"/>
    </row>
    <row r="4" spans="1:24" s="67" customFormat="1" ht="43.5" customHeight="1" thickBot="1">
      <c r="A4" s="124"/>
      <c r="B4" s="702" t="s">
        <v>266</v>
      </c>
      <c r="C4" s="702">
        <v>2001</v>
      </c>
      <c r="D4" s="702">
        <v>2002</v>
      </c>
      <c r="E4" s="702">
        <v>2003</v>
      </c>
      <c r="F4" s="702">
        <v>2004</v>
      </c>
      <c r="G4" s="702">
        <v>2005</v>
      </c>
      <c r="H4" s="702">
        <v>2006</v>
      </c>
      <c r="I4" s="702">
        <v>2007</v>
      </c>
      <c r="J4" s="702">
        <v>2008</v>
      </c>
      <c r="K4" s="702">
        <v>2009</v>
      </c>
      <c r="L4" s="702">
        <v>2010</v>
      </c>
      <c r="M4" s="702">
        <v>2011</v>
      </c>
      <c r="N4" s="702">
        <v>2013</v>
      </c>
      <c r="O4" s="702">
        <v>2014</v>
      </c>
      <c r="P4" s="702">
        <v>2015</v>
      </c>
      <c r="Q4" s="702">
        <v>2016</v>
      </c>
      <c r="R4" s="702">
        <v>2017</v>
      </c>
      <c r="S4" s="702">
        <v>2018</v>
      </c>
      <c r="T4" s="702">
        <v>2019</v>
      </c>
      <c r="U4" s="702">
        <v>2020</v>
      </c>
      <c r="V4" s="702">
        <v>2021</v>
      </c>
      <c r="W4" s="702">
        <v>2022</v>
      </c>
      <c r="X4" s="702">
        <v>2023</v>
      </c>
    </row>
    <row r="5" spans="1:24" s="67" customFormat="1" ht="7.5" customHeight="1">
      <c r="A5" s="12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24" s="67" customFormat="1" ht="12.95" customHeight="1">
      <c r="A6" s="124"/>
      <c r="B6" s="305" t="s">
        <v>104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</row>
    <row r="7" spans="1:24" s="67" customFormat="1" ht="12.95" customHeight="1">
      <c r="A7" s="125"/>
      <c r="B7" s="267" t="s">
        <v>196</v>
      </c>
      <c r="C7" s="216"/>
      <c r="D7" s="216"/>
      <c r="E7" s="216"/>
      <c r="F7" s="216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U7" s="69"/>
      <c r="V7" s="69"/>
    </row>
    <row r="8" spans="1:24" s="67" customFormat="1" ht="12.95" customHeight="1">
      <c r="A8" s="124"/>
      <c r="B8" s="275" t="s">
        <v>207</v>
      </c>
      <c r="C8" s="228">
        <v>89.4</v>
      </c>
      <c r="D8" s="228">
        <v>89.3</v>
      </c>
      <c r="E8" s="228">
        <v>91.5</v>
      </c>
      <c r="F8" s="228">
        <v>86.2</v>
      </c>
      <c r="G8" s="228">
        <v>91.257890860658705</v>
      </c>
      <c r="H8" s="228">
        <v>88.624245992839562</v>
      </c>
      <c r="I8" s="228">
        <v>92.646510595271323</v>
      </c>
      <c r="J8" s="228">
        <v>92.72779040169118</v>
      </c>
      <c r="K8" s="228">
        <v>93.480326473776131</v>
      </c>
      <c r="L8" s="228">
        <v>92.855845707877791</v>
      </c>
      <c r="M8" s="228">
        <v>92.558739748009216</v>
      </c>
      <c r="N8" s="228">
        <v>92.795485781684135</v>
      </c>
      <c r="O8" s="228">
        <v>91.767836231237126</v>
      </c>
      <c r="P8" s="228">
        <v>92.745809342455956</v>
      </c>
      <c r="Q8" s="228">
        <v>90.986546948989101</v>
      </c>
      <c r="R8" s="228">
        <v>92.768053794610211</v>
      </c>
      <c r="S8" s="228">
        <v>93.6</v>
      </c>
      <c r="T8" s="228">
        <v>93.793293145372189</v>
      </c>
      <c r="U8" s="228">
        <v>90.040205224350558</v>
      </c>
      <c r="V8" s="228">
        <v>92.963234278663364</v>
      </c>
      <c r="W8" s="228">
        <v>93.566908264437814</v>
      </c>
      <c r="X8" s="228">
        <v>92.678082011367934</v>
      </c>
    </row>
    <row r="9" spans="1:24" s="67" customFormat="1" ht="12.95" customHeight="1">
      <c r="A9" s="119"/>
      <c r="B9" s="275" t="s">
        <v>208</v>
      </c>
      <c r="C9" s="228">
        <v>89.7</v>
      </c>
      <c r="D9" s="228">
        <v>87.9</v>
      </c>
      <c r="E9" s="228">
        <v>91.2</v>
      </c>
      <c r="F9" s="228">
        <v>87.7</v>
      </c>
      <c r="G9" s="228">
        <v>89.995493196304864</v>
      </c>
      <c r="H9" s="228">
        <v>91.077995111743093</v>
      </c>
      <c r="I9" s="228">
        <v>92.417243638168117</v>
      </c>
      <c r="J9" s="228">
        <v>92.997119019171564</v>
      </c>
      <c r="K9" s="228">
        <v>94.440559022412558</v>
      </c>
      <c r="L9" s="228">
        <v>91.495033321598441</v>
      </c>
      <c r="M9" s="228">
        <v>94.093717223479644</v>
      </c>
      <c r="N9" s="228">
        <v>92.580575113575648</v>
      </c>
      <c r="O9" s="228">
        <v>91.78982143387438</v>
      </c>
      <c r="P9" s="228">
        <v>92.056306176782442</v>
      </c>
      <c r="Q9" s="228">
        <v>93.109440912374041</v>
      </c>
      <c r="R9" s="228">
        <v>91.123456679923152</v>
      </c>
      <c r="S9" s="228">
        <v>92.9</v>
      </c>
      <c r="T9" s="228">
        <v>93.15617680317331</v>
      </c>
      <c r="U9" s="228">
        <v>90.610922128436044</v>
      </c>
      <c r="V9" s="228">
        <v>92.715174584005382</v>
      </c>
      <c r="W9" s="228">
        <v>93.006539285174327</v>
      </c>
      <c r="X9" s="228">
        <v>93.274992166048222</v>
      </c>
    </row>
    <row r="10" spans="1:24" s="67" customFormat="1" ht="12.95" customHeight="1">
      <c r="A10" s="119"/>
      <c r="B10" s="267" t="s">
        <v>191</v>
      </c>
      <c r="C10" s="216"/>
      <c r="D10" s="216"/>
      <c r="E10" s="216"/>
      <c r="F10" s="216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28"/>
      <c r="T10" s="228"/>
      <c r="U10" s="228"/>
      <c r="V10" s="228"/>
      <c r="W10" s="228"/>
      <c r="X10" s="228"/>
    </row>
    <row r="11" spans="1:24" s="67" customFormat="1" ht="12.95" customHeight="1">
      <c r="A11" s="124"/>
      <c r="B11" s="275" t="s">
        <v>207</v>
      </c>
      <c r="C11" s="228">
        <v>91.5</v>
      </c>
      <c r="D11" s="228">
        <v>91.3</v>
      </c>
      <c r="E11" s="228">
        <v>94.2</v>
      </c>
      <c r="F11" s="228">
        <v>92.6</v>
      </c>
      <c r="G11" s="228">
        <v>91.446724691391168</v>
      </c>
      <c r="H11" s="228">
        <v>93.285997096113334</v>
      </c>
      <c r="I11" s="228">
        <v>93.257522351167083</v>
      </c>
      <c r="J11" s="228">
        <v>91.677416979860539</v>
      </c>
      <c r="K11" s="228">
        <v>94.717633342946002</v>
      </c>
      <c r="L11" s="228">
        <v>93.699583773289291</v>
      </c>
      <c r="M11" s="228">
        <v>91.596575536839254</v>
      </c>
      <c r="N11" s="228">
        <v>91.743873936796803</v>
      </c>
      <c r="O11" s="228">
        <v>90.549216253367007</v>
      </c>
      <c r="P11" s="228">
        <v>90.899723277012953</v>
      </c>
      <c r="Q11" s="228">
        <v>92.648656203133299</v>
      </c>
      <c r="R11" s="228">
        <v>88.866927502966988</v>
      </c>
      <c r="S11" s="228">
        <v>93</v>
      </c>
      <c r="T11" s="228">
        <v>92.278550127873558</v>
      </c>
      <c r="U11" s="228">
        <v>88.355051548300608</v>
      </c>
      <c r="V11" s="228">
        <v>89.62999458403597</v>
      </c>
      <c r="W11" s="228">
        <v>92.44752131929782</v>
      </c>
      <c r="X11" s="228">
        <v>93.77433784875214</v>
      </c>
    </row>
    <row r="12" spans="1:24" s="67" customFormat="1" ht="12.95" customHeight="1">
      <c r="A12" s="119"/>
      <c r="B12" s="275" t="s">
        <v>208</v>
      </c>
      <c r="C12" s="228">
        <v>91.9</v>
      </c>
      <c r="D12" s="228">
        <v>91.9</v>
      </c>
      <c r="E12" s="228">
        <v>95.2</v>
      </c>
      <c r="F12" s="228">
        <v>92</v>
      </c>
      <c r="G12" s="228">
        <v>93.122919179041915</v>
      </c>
      <c r="H12" s="228">
        <v>95.266196096441433</v>
      </c>
      <c r="I12" s="228">
        <v>94.167834784539352</v>
      </c>
      <c r="J12" s="228">
        <v>92.716127506900364</v>
      </c>
      <c r="K12" s="228">
        <v>94.244919396598391</v>
      </c>
      <c r="L12" s="228">
        <v>95.033875502084669</v>
      </c>
      <c r="M12" s="228">
        <v>93.565760885197861</v>
      </c>
      <c r="N12" s="228">
        <v>92.356993857015667</v>
      </c>
      <c r="O12" s="228">
        <v>93.093041900854246</v>
      </c>
      <c r="P12" s="228">
        <v>90.866855775143549</v>
      </c>
      <c r="Q12" s="228">
        <v>91.372593365305804</v>
      </c>
      <c r="R12" s="228">
        <v>92.105485582958011</v>
      </c>
      <c r="S12" s="228">
        <v>94.4</v>
      </c>
      <c r="T12" s="228">
        <v>94.064520609818175</v>
      </c>
      <c r="U12" s="228">
        <v>90.024912029675036</v>
      </c>
      <c r="V12" s="228">
        <v>90.333252595230704</v>
      </c>
      <c r="W12" s="228">
        <v>93.034190561525307</v>
      </c>
      <c r="X12" s="228">
        <v>92.355089826571017</v>
      </c>
    </row>
    <row r="13" spans="1:24" s="67" customFormat="1" ht="12.95" customHeight="1">
      <c r="A13" s="119"/>
      <c r="B13" s="267" t="s">
        <v>192</v>
      </c>
      <c r="C13" s="216"/>
      <c r="D13" s="216"/>
      <c r="E13" s="216"/>
      <c r="F13" s="216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28"/>
      <c r="T13" s="228"/>
      <c r="U13" s="228"/>
      <c r="V13" s="228"/>
      <c r="W13" s="228"/>
      <c r="X13" s="228"/>
    </row>
    <row r="14" spans="1:24" s="67" customFormat="1" ht="12.95" customHeight="1">
      <c r="A14" s="124"/>
      <c r="B14" s="275" t="s">
        <v>207</v>
      </c>
      <c r="C14" s="228">
        <v>93.9</v>
      </c>
      <c r="D14" s="228">
        <v>90.3</v>
      </c>
      <c r="E14" s="228">
        <v>94.7</v>
      </c>
      <c r="F14" s="228">
        <v>89.9</v>
      </c>
      <c r="G14" s="228">
        <v>90.619754099045849</v>
      </c>
      <c r="H14" s="228">
        <v>92.14527802028222</v>
      </c>
      <c r="I14" s="228">
        <v>94.124240083241958</v>
      </c>
      <c r="J14" s="228">
        <v>94.436652286882776</v>
      </c>
      <c r="K14" s="228">
        <v>94.030366057436311</v>
      </c>
      <c r="L14" s="228">
        <v>94.178678545413931</v>
      </c>
      <c r="M14" s="228">
        <v>93.938731845562288</v>
      </c>
      <c r="N14" s="228">
        <v>92.697023559028153</v>
      </c>
      <c r="O14" s="228">
        <v>91.191692402741282</v>
      </c>
      <c r="P14" s="228">
        <v>88.706097025007935</v>
      </c>
      <c r="Q14" s="228">
        <v>89.683975051728552</v>
      </c>
      <c r="R14" s="228">
        <v>90.684580324151668</v>
      </c>
      <c r="S14" s="228">
        <v>93.9</v>
      </c>
      <c r="T14" s="228">
        <v>94.599451758413565</v>
      </c>
      <c r="U14" s="228">
        <v>90.802853891903695</v>
      </c>
      <c r="V14" s="228">
        <v>90.789122627395727</v>
      </c>
      <c r="W14" s="228">
        <v>94.445449800795942</v>
      </c>
      <c r="X14" s="228">
        <v>94.25315164698371</v>
      </c>
    </row>
    <row r="15" spans="1:24" s="67" customFormat="1" ht="12.95" customHeight="1">
      <c r="A15" s="119"/>
      <c r="B15" s="275" t="s">
        <v>208</v>
      </c>
      <c r="C15" s="228">
        <v>93.1</v>
      </c>
      <c r="D15" s="228">
        <v>90.7</v>
      </c>
      <c r="E15" s="228">
        <v>94.5</v>
      </c>
      <c r="F15" s="228">
        <v>90.1</v>
      </c>
      <c r="G15" s="228">
        <v>92.703190245872619</v>
      </c>
      <c r="H15" s="228">
        <v>94.32257381583608</v>
      </c>
      <c r="I15" s="228">
        <v>93.929712666946372</v>
      </c>
      <c r="J15" s="228">
        <v>95.112551638517004</v>
      </c>
      <c r="K15" s="228">
        <v>95.222200464763702</v>
      </c>
      <c r="L15" s="228">
        <v>92.848222010511705</v>
      </c>
      <c r="M15" s="228">
        <v>93.125857467555392</v>
      </c>
      <c r="N15" s="228">
        <v>89.343650728924572</v>
      </c>
      <c r="O15" s="228">
        <v>91.972715592526129</v>
      </c>
      <c r="P15" s="228">
        <v>91.206853199402673</v>
      </c>
      <c r="Q15" s="228">
        <v>89.269835429427289</v>
      </c>
      <c r="R15" s="228">
        <v>92.026365101969731</v>
      </c>
      <c r="S15" s="228">
        <v>92.3</v>
      </c>
      <c r="T15" s="228">
        <v>92.661920876651976</v>
      </c>
      <c r="U15" s="228">
        <v>86.712693070635126</v>
      </c>
      <c r="V15" s="228">
        <v>89.658671303054504</v>
      </c>
      <c r="W15" s="228">
        <v>92.078418230730378</v>
      </c>
      <c r="X15" s="228">
        <v>92.700148078547102</v>
      </c>
    </row>
    <row r="16" spans="1:24" s="67" customFormat="1" ht="12.95" customHeight="1">
      <c r="A16" s="119"/>
      <c r="B16" s="267" t="s">
        <v>193</v>
      </c>
      <c r="C16" s="216"/>
      <c r="D16" s="216"/>
      <c r="E16" s="216"/>
      <c r="F16" s="216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28"/>
      <c r="T16" s="228"/>
      <c r="U16" s="228"/>
      <c r="V16" s="228"/>
      <c r="W16" s="228"/>
      <c r="X16" s="228"/>
    </row>
    <row r="17" spans="1:24" s="67" customFormat="1" ht="12.95" customHeight="1">
      <c r="A17" s="124"/>
      <c r="B17" s="275" t="s">
        <v>207</v>
      </c>
      <c r="C17" s="228">
        <v>95.2</v>
      </c>
      <c r="D17" s="228">
        <v>89.2</v>
      </c>
      <c r="E17" s="228">
        <v>96.6</v>
      </c>
      <c r="F17" s="228">
        <v>92.4</v>
      </c>
      <c r="G17" s="228">
        <v>91.86764317019221</v>
      </c>
      <c r="H17" s="228">
        <v>95.83333737519709</v>
      </c>
      <c r="I17" s="228">
        <v>92.499136730629502</v>
      </c>
      <c r="J17" s="228">
        <v>96.417563173351567</v>
      </c>
      <c r="K17" s="228">
        <v>90.011788798955848</v>
      </c>
      <c r="L17" s="228">
        <v>92.230519125364808</v>
      </c>
      <c r="M17" s="228">
        <v>93.180671654505232</v>
      </c>
      <c r="N17" s="228">
        <v>91.982928885460851</v>
      </c>
      <c r="O17" s="228">
        <v>91.360882895809851</v>
      </c>
      <c r="P17" s="228">
        <v>92.637838672870529</v>
      </c>
      <c r="Q17" s="228">
        <v>91.831143665497805</v>
      </c>
      <c r="R17" s="228">
        <v>91.599141177523876</v>
      </c>
      <c r="S17" s="228">
        <v>94.8</v>
      </c>
      <c r="T17" s="228">
        <v>94.128645027042623</v>
      </c>
      <c r="U17" s="228">
        <v>89.651164642367704</v>
      </c>
      <c r="V17" s="228">
        <v>92.473973215387062</v>
      </c>
      <c r="W17" s="228">
        <v>95.437871186183642</v>
      </c>
      <c r="X17" s="228">
        <v>94.811461153707697</v>
      </c>
    </row>
    <row r="18" spans="1:24" s="67" customFormat="1" ht="12.95" customHeight="1">
      <c r="A18" s="119"/>
      <c r="B18" s="275" t="s">
        <v>208</v>
      </c>
      <c r="C18" s="228">
        <v>93.2</v>
      </c>
      <c r="D18" s="228">
        <v>89.1</v>
      </c>
      <c r="E18" s="228">
        <v>93.7</v>
      </c>
      <c r="F18" s="228">
        <v>91</v>
      </c>
      <c r="G18" s="228">
        <v>92.017344677377778</v>
      </c>
      <c r="H18" s="228">
        <v>94.488854116851627</v>
      </c>
      <c r="I18" s="228">
        <v>94.40565645352558</v>
      </c>
      <c r="J18" s="228">
        <v>92.994036072277154</v>
      </c>
      <c r="K18" s="228">
        <v>93.423385296395722</v>
      </c>
      <c r="L18" s="228">
        <v>92.682933066796792</v>
      </c>
      <c r="M18" s="228">
        <v>90.91355891215909</v>
      </c>
      <c r="N18" s="228">
        <v>91.665293268712148</v>
      </c>
      <c r="O18" s="228">
        <v>92.926989089650803</v>
      </c>
      <c r="P18" s="228">
        <v>91.575588401331871</v>
      </c>
      <c r="Q18" s="228">
        <v>87.517280273725987</v>
      </c>
      <c r="R18" s="228">
        <v>91.67576874554922</v>
      </c>
      <c r="S18" s="228">
        <v>91.4</v>
      </c>
      <c r="T18" s="228">
        <v>94.269384722702057</v>
      </c>
      <c r="U18" s="228">
        <v>93.012169370333424</v>
      </c>
      <c r="V18" s="228">
        <v>91.21774026431747</v>
      </c>
      <c r="W18" s="228">
        <v>92.196222169654163</v>
      </c>
      <c r="X18" s="228">
        <v>93.080393198626368</v>
      </c>
    </row>
    <row r="19" spans="1:24" s="67" customFormat="1" ht="12.95" customHeight="1">
      <c r="A19" s="119"/>
      <c r="B19" s="267" t="s">
        <v>197</v>
      </c>
      <c r="C19" s="216"/>
      <c r="D19" s="216"/>
      <c r="E19" s="216"/>
      <c r="F19" s="216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28"/>
      <c r="T19" s="228"/>
      <c r="U19" s="228"/>
      <c r="V19" s="228"/>
      <c r="W19" s="228"/>
      <c r="X19" s="228"/>
    </row>
    <row r="20" spans="1:24" s="67" customFormat="1" ht="12.95" customHeight="1">
      <c r="A20" s="124"/>
      <c r="B20" s="275" t="s">
        <v>207</v>
      </c>
      <c r="C20" s="228">
        <v>88.5</v>
      </c>
      <c r="D20" s="228">
        <v>90.9</v>
      </c>
      <c r="E20" s="228">
        <v>91.1</v>
      </c>
      <c r="F20" s="228">
        <v>93.5</v>
      </c>
      <c r="G20" s="228">
        <v>85.953940098939128</v>
      </c>
      <c r="H20" s="228">
        <v>92.277795180975531</v>
      </c>
      <c r="I20" s="228">
        <v>93.773079455278932</v>
      </c>
      <c r="J20" s="228">
        <v>94.721156839763452</v>
      </c>
      <c r="K20" s="228">
        <v>95.098058541591513</v>
      </c>
      <c r="L20" s="228">
        <v>93.663738915455085</v>
      </c>
      <c r="M20" s="228">
        <v>95.239662647597115</v>
      </c>
      <c r="N20" s="228">
        <v>96.487342549314164</v>
      </c>
      <c r="O20" s="228">
        <v>91.937102835760214</v>
      </c>
      <c r="P20" s="228">
        <v>87.254275603944436</v>
      </c>
      <c r="Q20" s="228">
        <v>92.882322234734445</v>
      </c>
      <c r="R20" s="228">
        <v>92.356886454468139</v>
      </c>
      <c r="S20" s="228">
        <v>96.1</v>
      </c>
      <c r="T20" s="228">
        <v>95.362242586444566</v>
      </c>
      <c r="U20" s="228">
        <v>93.702889691381202</v>
      </c>
      <c r="V20" s="228">
        <v>91.093553094957329</v>
      </c>
      <c r="W20" s="228">
        <v>95.088438698677038</v>
      </c>
      <c r="X20" s="228">
        <v>89.086015523427633</v>
      </c>
    </row>
    <row r="21" spans="1:24" s="67" customFormat="1" ht="12.95" customHeight="1">
      <c r="A21" s="119"/>
      <c r="B21" s="275" t="s">
        <v>208</v>
      </c>
      <c r="C21" s="228">
        <v>94.3</v>
      </c>
      <c r="D21" s="228">
        <v>89.7</v>
      </c>
      <c r="E21" s="228">
        <v>96.5</v>
      </c>
      <c r="F21" s="228">
        <v>91.5</v>
      </c>
      <c r="G21" s="228">
        <v>91.097569444464085</v>
      </c>
      <c r="H21" s="228">
        <v>94.026225855079446</v>
      </c>
      <c r="I21" s="228">
        <v>94.499491544044645</v>
      </c>
      <c r="J21" s="228">
        <v>95.7173712109349</v>
      </c>
      <c r="K21" s="228">
        <v>95.123918159646621</v>
      </c>
      <c r="L21" s="228">
        <v>95.4177012812561</v>
      </c>
      <c r="M21" s="228">
        <v>92.099595227202698</v>
      </c>
      <c r="N21" s="228">
        <v>95.200399878909153</v>
      </c>
      <c r="O21" s="228">
        <v>92.444031359792035</v>
      </c>
      <c r="P21" s="228">
        <v>88.572406675775397</v>
      </c>
      <c r="Q21" s="228">
        <v>90.775599633953647</v>
      </c>
      <c r="R21" s="228">
        <v>90.57467957917936</v>
      </c>
      <c r="S21" s="228">
        <v>91.1</v>
      </c>
      <c r="T21" s="228">
        <v>93.826693810768674</v>
      </c>
      <c r="U21" s="228">
        <v>91.663672200326857</v>
      </c>
      <c r="V21" s="228">
        <v>91.017874580684605</v>
      </c>
      <c r="W21" s="228">
        <v>89.550258672379755</v>
      </c>
      <c r="X21" s="228">
        <v>89.423217470206353</v>
      </c>
    </row>
    <row r="22" spans="1:24" s="67" customFormat="1" ht="8.1" customHeight="1">
      <c r="A22" s="119"/>
      <c r="B22" s="275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U22" s="228"/>
      <c r="V22" s="228"/>
      <c r="W22" s="228"/>
    </row>
    <row r="23" spans="1:24" s="67" customFormat="1" ht="12" hidden="1" customHeight="1">
      <c r="A23" s="120"/>
      <c r="B23" s="621" t="s">
        <v>120</v>
      </c>
      <c r="C23" s="622"/>
      <c r="D23" s="622"/>
      <c r="E23" s="622"/>
      <c r="F23" s="622"/>
      <c r="G23" s="623"/>
      <c r="H23" s="623"/>
      <c r="I23" s="623"/>
      <c r="J23" s="623"/>
      <c r="K23" s="623"/>
      <c r="L23" s="623"/>
      <c r="M23" s="623"/>
      <c r="N23" s="625"/>
      <c r="O23" s="625"/>
      <c r="P23" s="625"/>
      <c r="Q23" s="625"/>
      <c r="R23" s="625"/>
      <c r="S23" s="228"/>
      <c r="T23" s="228"/>
      <c r="U23" s="228"/>
      <c r="V23" s="228"/>
      <c r="W23" s="228"/>
    </row>
    <row r="24" spans="1:24" s="67" customFormat="1" ht="12" hidden="1" customHeight="1">
      <c r="A24" s="120"/>
      <c r="B24" s="626" t="s">
        <v>196</v>
      </c>
      <c r="C24" s="627"/>
      <c r="D24" s="627"/>
      <c r="E24" s="627"/>
      <c r="F24" s="627"/>
      <c r="G24" s="624"/>
      <c r="H24" s="624"/>
      <c r="I24" s="624"/>
      <c r="J24" s="624"/>
      <c r="K24" s="624"/>
      <c r="L24" s="624"/>
      <c r="M24" s="624"/>
      <c r="N24" s="624"/>
      <c r="O24" s="624"/>
      <c r="P24" s="624"/>
      <c r="Q24" s="624"/>
      <c r="R24" s="624"/>
      <c r="S24" s="228"/>
      <c r="T24" s="228"/>
      <c r="U24" s="228"/>
      <c r="V24" s="228"/>
      <c r="W24" s="228"/>
    </row>
    <row r="25" spans="1:24" s="67" customFormat="1" ht="12" hidden="1" customHeight="1">
      <c r="A25" s="120"/>
      <c r="B25" s="622" t="s">
        <v>207</v>
      </c>
      <c r="C25" s="628">
        <v>90.7</v>
      </c>
      <c r="D25" s="628">
        <v>89.5</v>
      </c>
      <c r="E25" s="628">
        <v>94.8</v>
      </c>
      <c r="F25" s="628">
        <v>94.2</v>
      </c>
      <c r="G25" s="628">
        <v>86.658507827771913</v>
      </c>
      <c r="H25" s="628">
        <v>87.798929079067548</v>
      </c>
      <c r="I25" s="628">
        <v>93.743519668150341</v>
      </c>
      <c r="J25" s="628">
        <v>93.947224472508481</v>
      </c>
      <c r="K25" s="628">
        <v>92.027549262837397</v>
      </c>
      <c r="L25" s="628">
        <v>89.924263415074549</v>
      </c>
      <c r="M25" s="628">
        <v>90.885154383438191</v>
      </c>
      <c r="N25" s="628">
        <v>89.954532793136906</v>
      </c>
      <c r="O25" s="628">
        <v>89.198919811607595</v>
      </c>
      <c r="P25" s="628">
        <v>87.232260800739098</v>
      </c>
      <c r="Q25" s="628">
        <v>90.662880181528678</v>
      </c>
      <c r="R25" s="628">
        <v>87.773807203143477</v>
      </c>
      <c r="S25" s="228"/>
      <c r="T25" s="228"/>
      <c r="U25" s="228"/>
      <c r="V25" s="228"/>
      <c r="W25" s="228"/>
    </row>
    <row r="26" spans="1:24" s="67" customFormat="1" ht="12" hidden="1" customHeight="1">
      <c r="A26" s="120"/>
      <c r="B26" s="622" t="s">
        <v>208</v>
      </c>
      <c r="C26" s="628">
        <v>92.6</v>
      </c>
      <c r="D26" s="628">
        <v>90.9</v>
      </c>
      <c r="E26" s="628">
        <v>99.3</v>
      </c>
      <c r="F26" s="628">
        <v>87.4</v>
      </c>
      <c r="G26" s="628">
        <v>89.340787394473963</v>
      </c>
      <c r="H26" s="628">
        <v>94.599371641931725</v>
      </c>
      <c r="I26" s="628">
        <v>89.375466873471282</v>
      </c>
      <c r="J26" s="628">
        <v>93.101929378991116</v>
      </c>
      <c r="K26" s="628">
        <v>96.039075897868017</v>
      </c>
      <c r="L26" s="628">
        <v>93.131234046626076</v>
      </c>
      <c r="M26" s="628">
        <v>94.529996023162141</v>
      </c>
      <c r="N26" s="628">
        <v>88.56586123924113</v>
      </c>
      <c r="O26" s="628">
        <v>92.661606189542525</v>
      </c>
      <c r="P26" s="628">
        <v>87.672210714085111</v>
      </c>
      <c r="Q26" s="628">
        <v>87.355870458596058</v>
      </c>
      <c r="R26" s="628">
        <v>91.091933579998567</v>
      </c>
      <c r="S26" s="228"/>
      <c r="T26" s="228"/>
      <c r="U26" s="228"/>
      <c r="V26" s="228"/>
      <c r="W26" s="228"/>
    </row>
    <row r="27" spans="1:24" s="67" customFormat="1" ht="12" hidden="1" customHeight="1">
      <c r="A27" s="120"/>
      <c r="B27" s="626" t="s">
        <v>191</v>
      </c>
      <c r="C27" s="627"/>
      <c r="D27" s="627"/>
      <c r="E27" s="627"/>
      <c r="F27" s="627"/>
      <c r="G27" s="624"/>
      <c r="H27" s="624"/>
      <c r="I27" s="624"/>
      <c r="J27" s="624"/>
      <c r="K27" s="624"/>
      <c r="L27" s="624"/>
      <c r="M27" s="624"/>
      <c r="N27" s="624"/>
      <c r="O27" s="624"/>
      <c r="P27" s="624"/>
      <c r="Q27" s="624"/>
      <c r="R27" s="628"/>
      <c r="S27" s="228"/>
      <c r="T27" s="228"/>
      <c r="U27" s="228"/>
      <c r="V27" s="228"/>
      <c r="W27" s="228"/>
    </row>
    <row r="28" spans="1:24" s="67" customFormat="1" ht="12" hidden="1" customHeight="1">
      <c r="A28" s="120"/>
      <c r="B28" s="622" t="s">
        <v>207</v>
      </c>
      <c r="C28" s="628">
        <v>91.1</v>
      </c>
      <c r="D28" s="628">
        <v>87.9</v>
      </c>
      <c r="E28" s="628">
        <v>95</v>
      </c>
      <c r="F28" s="628">
        <v>89.7</v>
      </c>
      <c r="G28" s="628">
        <v>85.579218552320754</v>
      </c>
      <c r="H28" s="628">
        <v>88.021033941276755</v>
      </c>
      <c r="I28" s="628">
        <v>88.742479908966388</v>
      </c>
      <c r="J28" s="628">
        <v>93.83884851251068</v>
      </c>
      <c r="K28" s="628">
        <v>87.548180165590196</v>
      </c>
      <c r="L28" s="628">
        <v>95.358419513739932</v>
      </c>
      <c r="M28" s="628">
        <v>94.279363347233343</v>
      </c>
      <c r="N28" s="628">
        <v>97.82076593728442</v>
      </c>
      <c r="O28" s="628">
        <v>88.086467206313998</v>
      </c>
      <c r="P28" s="628">
        <v>88.053719042435844</v>
      </c>
      <c r="Q28" s="628">
        <v>92.378852449716248</v>
      </c>
      <c r="R28" s="628">
        <v>91.047767877023773</v>
      </c>
      <c r="S28" s="228"/>
      <c r="T28" s="228"/>
      <c r="U28" s="228"/>
      <c r="V28" s="228"/>
      <c r="W28" s="228"/>
    </row>
    <row r="29" spans="1:24" s="67" customFormat="1" ht="12" hidden="1" customHeight="1">
      <c r="A29" s="120"/>
      <c r="B29" s="622" t="s">
        <v>208</v>
      </c>
      <c r="C29" s="628">
        <v>93.9</v>
      </c>
      <c r="D29" s="628">
        <v>84.7</v>
      </c>
      <c r="E29" s="628">
        <v>86.9</v>
      </c>
      <c r="F29" s="628">
        <v>90.9</v>
      </c>
      <c r="G29" s="628">
        <v>91.126381580336059</v>
      </c>
      <c r="H29" s="628">
        <v>91.566141930957073</v>
      </c>
      <c r="I29" s="628">
        <v>96.362768970976845</v>
      </c>
      <c r="J29" s="628">
        <v>91.639665578419937</v>
      </c>
      <c r="K29" s="628">
        <v>91.305418501855939</v>
      </c>
      <c r="L29" s="628">
        <v>95.151681372696061</v>
      </c>
      <c r="M29" s="628">
        <v>91.528969440927185</v>
      </c>
      <c r="N29" s="628">
        <v>86.25596678590351</v>
      </c>
      <c r="O29" s="628">
        <v>92.198958024839683</v>
      </c>
      <c r="P29" s="628">
        <v>92.637624102613898</v>
      </c>
      <c r="Q29" s="628">
        <v>86.701798716912819</v>
      </c>
      <c r="R29" s="628">
        <v>93.400585908402917</v>
      </c>
      <c r="S29" s="228"/>
      <c r="T29" s="228"/>
      <c r="U29" s="228"/>
      <c r="V29" s="228"/>
      <c r="W29" s="228"/>
    </row>
    <row r="30" spans="1:24" s="67" customFormat="1" ht="12" hidden="1" customHeight="1">
      <c r="A30" s="120"/>
      <c r="B30" s="626" t="s">
        <v>192</v>
      </c>
      <c r="C30" s="627"/>
      <c r="D30" s="627"/>
      <c r="E30" s="627"/>
      <c r="F30" s="627"/>
      <c r="G30" s="624"/>
      <c r="H30" s="624"/>
      <c r="I30" s="624"/>
      <c r="J30" s="624"/>
      <c r="K30" s="624"/>
      <c r="L30" s="624"/>
      <c r="M30" s="624"/>
      <c r="N30" s="624"/>
      <c r="O30" s="624"/>
      <c r="P30" s="624"/>
      <c r="Q30" s="624"/>
      <c r="R30" s="628"/>
      <c r="S30" s="228"/>
      <c r="T30" s="228"/>
      <c r="U30" s="228"/>
      <c r="V30" s="228"/>
      <c r="W30" s="228"/>
    </row>
    <row r="31" spans="1:24" s="67" customFormat="1" ht="12" hidden="1" customHeight="1">
      <c r="A31" s="120"/>
      <c r="B31" s="622" t="s">
        <v>207</v>
      </c>
      <c r="C31" s="628">
        <v>97.6</v>
      </c>
      <c r="D31" s="628">
        <v>85.9</v>
      </c>
      <c r="E31" s="628">
        <v>97.5</v>
      </c>
      <c r="F31" s="628">
        <v>94.4</v>
      </c>
      <c r="G31" s="628">
        <v>87.776767624292162</v>
      </c>
      <c r="H31" s="628">
        <v>97.396942865469839</v>
      </c>
      <c r="I31" s="628">
        <v>94.799509000926577</v>
      </c>
      <c r="J31" s="628">
        <v>98.281835404368678</v>
      </c>
      <c r="K31" s="628">
        <v>92.192592624049027</v>
      </c>
      <c r="L31" s="628">
        <v>89.884891496599707</v>
      </c>
      <c r="M31" s="628">
        <v>93.725550344124002</v>
      </c>
      <c r="N31" s="628">
        <v>90.52765177059122</v>
      </c>
      <c r="O31" s="628">
        <v>87.891008486899835</v>
      </c>
      <c r="P31" s="628">
        <v>93.268316127964141</v>
      </c>
      <c r="Q31" s="628">
        <v>91.738836531247287</v>
      </c>
      <c r="R31" s="628">
        <v>93.235620405904371</v>
      </c>
      <c r="S31" s="228"/>
      <c r="T31" s="228"/>
      <c r="U31" s="228"/>
      <c r="V31" s="228"/>
      <c r="W31" s="228"/>
    </row>
    <row r="32" spans="1:24" s="67" customFormat="1" ht="12" hidden="1" customHeight="1">
      <c r="A32" s="120"/>
      <c r="B32" s="622" t="s">
        <v>208</v>
      </c>
      <c r="C32" s="628">
        <v>90.5</v>
      </c>
      <c r="D32" s="628">
        <v>91.4</v>
      </c>
      <c r="E32" s="628">
        <v>94.9</v>
      </c>
      <c r="F32" s="628">
        <v>84.2</v>
      </c>
      <c r="G32" s="628">
        <v>88.930677812892398</v>
      </c>
      <c r="H32" s="628">
        <v>94.480085156373164</v>
      </c>
      <c r="I32" s="628">
        <v>95.692370224641934</v>
      </c>
      <c r="J32" s="628">
        <v>91.832907292324151</v>
      </c>
      <c r="K32" s="628">
        <v>92.99156375776731</v>
      </c>
      <c r="L32" s="628">
        <v>85.748270393604642</v>
      </c>
      <c r="M32" s="628">
        <v>84.708999241298898</v>
      </c>
      <c r="N32" s="628">
        <v>92.676237535580469</v>
      </c>
      <c r="O32" s="628">
        <v>90.449677849754863</v>
      </c>
      <c r="P32" s="628">
        <v>94.968725271371042</v>
      </c>
      <c r="Q32" s="628">
        <v>83.00788130556586</v>
      </c>
      <c r="R32" s="628">
        <v>92.664526506770045</v>
      </c>
      <c r="S32" s="228"/>
      <c r="T32" s="228"/>
      <c r="U32" s="228"/>
      <c r="V32" s="228"/>
      <c r="W32" s="228"/>
    </row>
    <row r="33" spans="1:23" s="67" customFormat="1" ht="12" hidden="1" customHeight="1">
      <c r="A33" s="120"/>
      <c r="B33" s="626" t="s">
        <v>193</v>
      </c>
      <c r="C33" s="627"/>
      <c r="D33" s="627"/>
      <c r="E33" s="627"/>
      <c r="F33" s="627"/>
      <c r="G33" s="624"/>
      <c r="H33" s="624"/>
      <c r="I33" s="624"/>
      <c r="J33" s="624"/>
      <c r="K33" s="624"/>
      <c r="L33" s="624"/>
      <c r="M33" s="624"/>
      <c r="N33" s="624"/>
      <c r="O33" s="624"/>
      <c r="P33" s="624"/>
      <c r="Q33" s="624"/>
      <c r="R33" s="628"/>
      <c r="S33" s="228"/>
      <c r="T33" s="228"/>
      <c r="U33" s="228"/>
      <c r="V33" s="228"/>
      <c r="W33" s="228"/>
    </row>
    <row r="34" spans="1:23" s="67" customFormat="1" ht="12" hidden="1" customHeight="1">
      <c r="A34" s="120"/>
      <c r="B34" s="622" t="s">
        <v>207</v>
      </c>
      <c r="C34" s="628">
        <v>87.2</v>
      </c>
      <c r="D34" s="628">
        <v>90.5</v>
      </c>
      <c r="E34" s="628">
        <v>92.7</v>
      </c>
      <c r="F34" s="628">
        <v>87.7</v>
      </c>
      <c r="G34" s="628">
        <v>80.738288464465683</v>
      </c>
      <c r="H34" s="628">
        <v>89.568362650009533</v>
      </c>
      <c r="I34" s="628">
        <v>91.667453414279422</v>
      </c>
      <c r="J34" s="628">
        <v>96.722320084714553</v>
      </c>
      <c r="K34" s="628">
        <v>94.598121008151324</v>
      </c>
      <c r="L34" s="628">
        <v>92.647338301502813</v>
      </c>
      <c r="M34" s="628">
        <v>96.354877587880509</v>
      </c>
      <c r="N34" s="628">
        <v>94.091692888118303</v>
      </c>
      <c r="O34" s="628">
        <v>91.831622927341328</v>
      </c>
      <c r="P34" s="628">
        <v>86.198106119206471</v>
      </c>
      <c r="Q34" s="628">
        <v>88.343458840719222</v>
      </c>
      <c r="R34" s="628">
        <v>96.673116417476209</v>
      </c>
      <c r="S34" s="228"/>
      <c r="T34" s="228"/>
      <c r="U34" s="228"/>
      <c r="V34" s="228"/>
      <c r="W34" s="228"/>
    </row>
    <row r="35" spans="1:23" s="67" customFormat="1" ht="12" hidden="1" customHeight="1">
      <c r="A35" s="120"/>
      <c r="B35" s="622" t="s">
        <v>208</v>
      </c>
      <c r="C35" s="628">
        <v>96.9</v>
      </c>
      <c r="D35" s="628">
        <v>87.4</v>
      </c>
      <c r="E35" s="628">
        <v>95.9</v>
      </c>
      <c r="F35" s="628">
        <v>90</v>
      </c>
      <c r="G35" s="628">
        <v>91.666220024564765</v>
      </c>
      <c r="H35" s="628">
        <v>91.166019015620748</v>
      </c>
      <c r="I35" s="628">
        <v>92.077258836366354</v>
      </c>
      <c r="J35" s="628">
        <v>98.352050713176979</v>
      </c>
      <c r="K35" s="628">
        <v>97.655068475714145</v>
      </c>
      <c r="L35" s="628">
        <v>98.013535610433905</v>
      </c>
      <c r="M35" s="628">
        <v>93.604576777314065</v>
      </c>
      <c r="N35" s="628">
        <v>96.12170812608872</v>
      </c>
      <c r="O35" s="628">
        <v>91.430813988066575</v>
      </c>
      <c r="P35" s="628">
        <v>89.315237767968341</v>
      </c>
      <c r="Q35" s="628">
        <v>90.110480960111019</v>
      </c>
      <c r="R35" s="628">
        <v>95.663509788188662</v>
      </c>
      <c r="S35" s="228"/>
      <c r="T35" s="228"/>
      <c r="U35" s="228"/>
      <c r="V35" s="228"/>
      <c r="W35" s="228"/>
    </row>
    <row r="36" spans="1:23" s="67" customFormat="1" ht="12" hidden="1" customHeight="1">
      <c r="A36" s="120"/>
      <c r="B36" s="626" t="s">
        <v>197</v>
      </c>
      <c r="C36" s="627"/>
      <c r="D36" s="627"/>
      <c r="E36" s="627"/>
      <c r="F36" s="627"/>
      <c r="G36" s="624"/>
      <c r="H36" s="624"/>
      <c r="I36" s="624"/>
      <c r="J36" s="624"/>
      <c r="K36" s="624"/>
      <c r="L36" s="624"/>
      <c r="M36" s="624"/>
      <c r="N36" s="624"/>
      <c r="O36" s="624"/>
      <c r="P36" s="624"/>
      <c r="Q36" s="624"/>
      <c r="R36" s="628"/>
      <c r="S36" s="228"/>
      <c r="T36" s="228"/>
      <c r="U36" s="228"/>
      <c r="V36" s="228"/>
      <c r="W36" s="228"/>
    </row>
    <row r="37" spans="1:23" s="67" customFormat="1" ht="12" hidden="1" customHeight="1">
      <c r="A37" s="120"/>
      <c r="B37" s="622" t="s">
        <v>207</v>
      </c>
      <c r="C37" s="628">
        <v>91.4</v>
      </c>
      <c r="D37" s="628">
        <v>92.4</v>
      </c>
      <c r="E37" s="628">
        <v>88.8</v>
      </c>
      <c r="F37" s="628">
        <v>96.1</v>
      </c>
      <c r="G37" s="628">
        <v>82.540029114955104</v>
      </c>
      <c r="H37" s="628">
        <v>89.704979005853218</v>
      </c>
      <c r="I37" s="628">
        <v>96.014894221402727</v>
      </c>
      <c r="J37" s="628">
        <v>95.765945086095172</v>
      </c>
      <c r="K37" s="628">
        <v>95.151310471395647</v>
      </c>
      <c r="L37" s="628">
        <v>91.055592577232588</v>
      </c>
      <c r="M37" s="628">
        <v>100</v>
      </c>
      <c r="N37" s="628">
        <v>98.30698555076583</v>
      </c>
      <c r="O37" s="628">
        <v>92.868961825869334</v>
      </c>
      <c r="P37" s="628">
        <v>83.544454976399052</v>
      </c>
      <c r="Q37" s="628">
        <v>96.383671811146073</v>
      </c>
      <c r="R37" s="628">
        <v>93.517636927251374</v>
      </c>
      <c r="S37" s="228"/>
      <c r="T37" s="228"/>
      <c r="U37" s="228"/>
      <c r="V37" s="228"/>
      <c r="W37" s="228"/>
    </row>
    <row r="38" spans="1:23" s="67" customFormat="1" ht="12" hidden="1" customHeight="1">
      <c r="A38" s="120"/>
      <c r="B38" s="622" t="s">
        <v>208</v>
      </c>
      <c r="C38" s="628">
        <v>92.1</v>
      </c>
      <c r="D38" s="628">
        <v>89.9</v>
      </c>
      <c r="E38" s="628">
        <v>100</v>
      </c>
      <c r="F38" s="628">
        <v>91.3</v>
      </c>
      <c r="G38" s="628">
        <v>84.948142555528506</v>
      </c>
      <c r="H38" s="628">
        <v>98.741679338937828</v>
      </c>
      <c r="I38" s="628">
        <v>95.792454464005985</v>
      </c>
      <c r="J38" s="628">
        <v>94.108968210149371</v>
      </c>
      <c r="K38" s="628">
        <v>97.395732551002354</v>
      </c>
      <c r="L38" s="628">
        <v>97.21710199894811</v>
      </c>
      <c r="M38" s="628">
        <v>91.143327151706131</v>
      </c>
      <c r="N38" s="628">
        <v>93.702927160670015</v>
      </c>
      <c r="O38" s="628">
        <v>95.7937240485807</v>
      </c>
      <c r="P38" s="628">
        <v>87.715518961320569</v>
      </c>
      <c r="Q38" s="628">
        <v>94.603960506604437</v>
      </c>
      <c r="R38" s="628">
        <v>87.948235389172694</v>
      </c>
      <c r="S38" s="228"/>
      <c r="T38" s="228"/>
      <c r="U38" s="228"/>
      <c r="V38" s="228"/>
      <c r="W38" s="228"/>
    </row>
    <row r="39" spans="1:23" s="67" customFormat="1" ht="12" hidden="1" customHeight="1">
      <c r="A39" s="120"/>
      <c r="B39" s="621" t="s">
        <v>130</v>
      </c>
      <c r="C39" s="628"/>
      <c r="D39" s="628"/>
      <c r="E39" s="628"/>
      <c r="F39" s="628"/>
      <c r="G39" s="628"/>
      <c r="H39" s="628"/>
      <c r="I39" s="628"/>
      <c r="J39" s="628"/>
      <c r="K39" s="628"/>
      <c r="L39" s="628"/>
      <c r="M39" s="628"/>
      <c r="N39" s="628"/>
      <c r="O39" s="628"/>
      <c r="P39" s="628"/>
      <c r="Q39" s="628"/>
      <c r="R39" s="628"/>
      <c r="S39" s="228"/>
      <c r="T39" s="228"/>
      <c r="U39" s="228"/>
      <c r="V39" s="228"/>
      <c r="W39" s="228"/>
    </row>
    <row r="40" spans="1:23" s="67" customFormat="1" ht="12" hidden="1" customHeight="1">
      <c r="A40" s="120"/>
      <c r="B40" s="626" t="s">
        <v>196</v>
      </c>
      <c r="C40" s="627"/>
      <c r="D40" s="627"/>
      <c r="E40" s="627"/>
      <c r="F40" s="627"/>
      <c r="G40" s="624"/>
      <c r="H40" s="624"/>
      <c r="I40" s="624"/>
      <c r="J40" s="624"/>
      <c r="K40" s="624"/>
      <c r="L40" s="624"/>
      <c r="M40" s="624"/>
      <c r="N40" s="624"/>
      <c r="O40" s="624"/>
      <c r="P40" s="624"/>
      <c r="Q40" s="624"/>
      <c r="R40" s="628"/>
      <c r="S40" s="228"/>
      <c r="T40" s="228"/>
      <c r="U40" s="228"/>
      <c r="V40" s="228"/>
      <c r="W40" s="228"/>
    </row>
    <row r="41" spans="1:23" s="67" customFormat="1" ht="12" hidden="1" customHeight="1">
      <c r="A41" s="120"/>
      <c r="B41" s="622" t="s">
        <v>207</v>
      </c>
      <c r="C41" s="628">
        <v>89.4</v>
      </c>
      <c r="D41" s="628">
        <v>88.5</v>
      </c>
      <c r="E41" s="628">
        <v>90.8</v>
      </c>
      <c r="F41" s="628">
        <v>85.4</v>
      </c>
      <c r="G41" s="628">
        <v>91.257890860658705</v>
      </c>
      <c r="H41" s="628">
        <v>88.624245992839562</v>
      </c>
      <c r="I41" s="628">
        <v>92.646510595271323</v>
      </c>
      <c r="J41" s="628">
        <v>92.72779040169118</v>
      </c>
      <c r="K41" s="628">
        <v>93.480326473776131</v>
      </c>
      <c r="L41" s="628">
        <v>92.855845707877791</v>
      </c>
      <c r="M41" s="628">
        <v>92.558739748009216</v>
      </c>
      <c r="N41" s="628">
        <v>92.795485781684135</v>
      </c>
      <c r="O41" s="628">
        <v>91.749216757291634</v>
      </c>
      <c r="P41" s="628">
        <v>92.960044548954926</v>
      </c>
      <c r="Q41" s="628">
        <v>90.824281932636168</v>
      </c>
      <c r="R41" s="628">
        <v>92.281942665353299</v>
      </c>
      <c r="S41" s="228"/>
      <c r="T41" s="228"/>
      <c r="U41" s="228"/>
      <c r="V41" s="228"/>
      <c r="W41" s="228"/>
    </row>
    <row r="42" spans="1:23" s="67" customFormat="1" ht="12" hidden="1" customHeight="1">
      <c r="A42" s="120"/>
      <c r="B42" s="622" t="s">
        <v>208</v>
      </c>
      <c r="C42" s="628">
        <v>88.8</v>
      </c>
      <c r="D42" s="628">
        <v>86.4</v>
      </c>
      <c r="E42" s="628">
        <v>89.5</v>
      </c>
      <c r="F42" s="628">
        <v>87.1</v>
      </c>
      <c r="G42" s="628">
        <v>88.694015383412321</v>
      </c>
      <c r="H42" s="628">
        <v>90.352098257548874</v>
      </c>
      <c r="I42" s="628">
        <v>92.049264153090249</v>
      </c>
      <c r="J42" s="628">
        <v>93.050894490662856</v>
      </c>
      <c r="K42" s="628">
        <v>94.42336242104092</v>
      </c>
      <c r="L42" s="628">
        <v>91.028230690342525</v>
      </c>
      <c r="M42" s="628">
        <v>93.737593747538924</v>
      </c>
      <c r="N42" s="628">
        <v>92.439098085395315</v>
      </c>
      <c r="O42" s="628">
        <v>92.464040467286182</v>
      </c>
      <c r="P42" s="628">
        <v>91.935544275916385</v>
      </c>
      <c r="Q42" s="628">
        <v>93.083673682773082</v>
      </c>
      <c r="R42" s="628">
        <v>91.05965420298628</v>
      </c>
      <c r="S42" s="228"/>
      <c r="T42" s="228"/>
      <c r="U42" s="228"/>
      <c r="V42" s="228"/>
      <c r="W42" s="228"/>
    </row>
    <row r="43" spans="1:23" s="67" customFormat="1" ht="12" hidden="1" customHeight="1">
      <c r="A43" s="120"/>
      <c r="B43" s="626" t="s">
        <v>191</v>
      </c>
      <c r="C43" s="627"/>
      <c r="D43" s="627"/>
      <c r="E43" s="627"/>
      <c r="F43" s="627"/>
      <c r="G43" s="624"/>
      <c r="H43" s="624"/>
      <c r="I43" s="624"/>
      <c r="J43" s="624"/>
      <c r="K43" s="624"/>
      <c r="L43" s="624"/>
      <c r="M43" s="624"/>
      <c r="N43" s="624"/>
      <c r="O43" s="624"/>
      <c r="P43" s="624"/>
      <c r="Q43" s="624"/>
      <c r="R43" s="628"/>
      <c r="S43" s="228"/>
      <c r="T43" s="228"/>
      <c r="U43" s="228"/>
      <c r="V43" s="228"/>
      <c r="W43" s="228"/>
    </row>
    <row r="44" spans="1:23" s="67" customFormat="1" ht="12" hidden="1" customHeight="1">
      <c r="A44" s="120"/>
      <c r="B44" s="622" t="s">
        <v>207</v>
      </c>
      <c r="C44" s="628">
        <v>90.4</v>
      </c>
      <c r="D44" s="628">
        <v>92.7</v>
      </c>
      <c r="E44" s="628">
        <v>93.7</v>
      </c>
      <c r="F44" s="628">
        <v>90</v>
      </c>
      <c r="G44" s="628">
        <v>91.446724691391168</v>
      </c>
      <c r="H44" s="628">
        <v>93.285997096113334</v>
      </c>
      <c r="I44" s="628">
        <v>93.257522351167083</v>
      </c>
      <c r="J44" s="628">
        <v>91.677416979860539</v>
      </c>
      <c r="K44" s="628">
        <v>94.717633342946002</v>
      </c>
      <c r="L44" s="628">
        <v>93.699583773289291</v>
      </c>
      <c r="M44" s="628">
        <v>91.596575536839254</v>
      </c>
      <c r="N44" s="628">
        <v>91.743873936796803</v>
      </c>
      <c r="O44" s="628">
        <v>91.669142491474403</v>
      </c>
      <c r="P44" s="628">
        <v>90.451119718795297</v>
      </c>
      <c r="Q44" s="628">
        <v>93.007777697187493</v>
      </c>
      <c r="R44" s="628">
        <v>91.332537179401456</v>
      </c>
      <c r="S44" s="228"/>
      <c r="T44" s="228"/>
      <c r="U44" s="228"/>
      <c r="V44" s="228"/>
      <c r="W44" s="228"/>
    </row>
    <row r="45" spans="1:23" s="67" customFormat="1" ht="12" hidden="1" customHeight="1">
      <c r="A45" s="120"/>
      <c r="B45" s="622" t="s">
        <v>208</v>
      </c>
      <c r="C45" s="628">
        <v>92</v>
      </c>
      <c r="D45" s="628">
        <v>92</v>
      </c>
      <c r="E45" s="628">
        <v>94.8</v>
      </c>
      <c r="F45" s="628">
        <v>91</v>
      </c>
      <c r="G45" s="628">
        <v>94.472558272942337</v>
      </c>
      <c r="H45" s="628">
        <v>94.199745463094274</v>
      </c>
      <c r="I45" s="628">
        <v>93.429606127682817</v>
      </c>
      <c r="J45" s="628">
        <v>93.389645684149883</v>
      </c>
      <c r="K45" s="628">
        <v>95.268492070022944</v>
      </c>
      <c r="L45" s="628">
        <v>93.884955294564222</v>
      </c>
      <c r="M45" s="628">
        <v>92.790821949705645</v>
      </c>
      <c r="N45" s="628">
        <v>94.212936698890985</v>
      </c>
      <c r="O45" s="628">
        <v>91.822808423519788</v>
      </c>
      <c r="P45" s="628">
        <v>91.703888327625961</v>
      </c>
      <c r="Q45" s="628">
        <v>92.688270621643454</v>
      </c>
      <c r="R45" s="628">
        <v>92.121438993364606</v>
      </c>
      <c r="S45" s="228"/>
      <c r="T45" s="228"/>
      <c r="U45" s="228"/>
      <c r="V45" s="228"/>
      <c r="W45" s="228"/>
    </row>
    <row r="46" spans="1:23" s="67" customFormat="1" ht="12" hidden="1" customHeight="1">
      <c r="A46" s="120"/>
      <c r="B46" s="626" t="s">
        <v>192</v>
      </c>
      <c r="C46" s="627"/>
      <c r="D46" s="627"/>
      <c r="E46" s="627"/>
      <c r="F46" s="627"/>
      <c r="G46" s="624"/>
      <c r="H46" s="624"/>
      <c r="I46" s="624"/>
      <c r="J46" s="624"/>
      <c r="K46" s="624"/>
      <c r="L46" s="624"/>
      <c r="M46" s="624"/>
      <c r="N46" s="624"/>
      <c r="O46" s="624"/>
      <c r="P46" s="624"/>
      <c r="Q46" s="624"/>
      <c r="R46" s="628"/>
      <c r="S46" s="228"/>
      <c r="T46" s="228"/>
      <c r="U46" s="228"/>
      <c r="V46" s="228"/>
      <c r="W46" s="228"/>
    </row>
    <row r="47" spans="1:23" s="67" customFormat="1" ht="12" hidden="1" customHeight="1">
      <c r="A47" s="120"/>
      <c r="B47" s="622" t="s">
        <v>207</v>
      </c>
      <c r="C47" s="628">
        <v>92.6</v>
      </c>
      <c r="D47" s="628">
        <v>90.6</v>
      </c>
      <c r="E47" s="628">
        <v>93.9</v>
      </c>
      <c r="F47" s="628">
        <v>91.8</v>
      </c>
      <c r="G47" s="628">
        <v>90.354507821152154</v>
      </c>
      <c r="H47" s="628">
        <v>94.188833214221518</v>
      </c>
      <c r="I47" s="628">
        <v>93.935865469179163</v>
      </c>
      <c r="J47" s="628">
        <v>91.936180508690953</v>
      </c>
      <c r="K47" s="628">
        <v>93.19344079863869</v>
      </c>
      <c r="L47" s="628">
        <v>95.575850184681215</v>
      </c>
      <c r="M47" s="628">
        <v>92.623714985188343</v>
      </c>
      <c r="N47" s="628">
        <v>91.452236693995275</v>
      </c>
      <c r="O47" s="628">
        <v>92.916795492182302</v>
      </c>
      <c r="P47" s="628">
        <v>92.462188502382546</v>
      </c>
      <c r="Q47" s="628">
        <v>89.760334093316487</v>
      </c>
      <c r="R47" s="628">
        <v>91.088879723466675</v>
      </c>
      <c r="S47" s="228"/>
      <c r="T47" s="228"/>
      <c r="U47" s="228"/>
      <c r="V47" s="228"/>
      <c r="W47" s="228"/>
    </row>
    <row r="48" spans="1:23" s="67" customFormat="1" ht="12" hidden="1" customHeight="1">
      <c r="A48" s="120"/>
      <c r="B48" s="622" t="s">
        <v>208</v>
      </c>
      <c r="C48" s="628">
        <v>92.4</v>
      </c>
      <c r="D48" s="628">
        <v>91.6</v>
      </c>
      <c r="E48" s="628">
        <v>93.7</v>
      </c>
      <c r="F48" s="628">
        <v>92.8</v>
      </c>
      <c r="G48" s="628">
        <v>93.465417660451365</v>
      </c>
      <c r="H48" s="628">
        <v>94.928300710233472</v>
      </c>
      <c r="I48" s="628">
        <v>95.516536839767753</v>
      </c>
      <c r="J48" s="628">
        <v>93.840808208851556</v>
      </c>
      <c r="K48" s="628">
        <v>93.385698085651157</v>
      </c>
      <c r="L48" s="628">
        <v>94.620484323025181</v>
      </c>
      <c r="M48" s="628">
        <v>94.716373891632756</v>
      </c>
      <c r="N48" s="628">
        <v>91.456608904438227</v>
      </c>
      <c r="O48" s="628">
        <v>92.123725099884226</v>
      </c>
      <c r="P48" s="628">
        <v>90.77564459578366</v>
      </c>
      <c r="Q48" s="628">
        <v>91.493159919531379</v>
      </c>
      <c r="R48" s="628">
        <v>92.753657805712663</v>
      </c>
      <c r="S48" s="228"/>
      <c r="T48" s="228"/>
      <c r="U48" s="228"/>
      <c r="V48" s="228"/>
      <c r="W48" s="228"/>
    </row>
    <row r="49" spans="1:24" s="67" customFormat="1" ht="12" hidden="1" customHeight="1">
      <c r="A49" s="120"/>
      <c r="B49" s="626" t="s">
        <v>193</v>
      </c>
      <c r="C49" s="627"/>
      <c r="D49" s="627"/>
      <c r="E49" s="627"/>
      <c r="F49" s="627"/>
      <c r="G49" s="624"/>
      <c r="H49" s="624"/>
      <c r="I49" s="624"/>
      <c r="J49" s="624"/>
      <c r="K49" s="624"/>
      <c r="L49" s="624"/>
      <c r="M49" s="624"/>
      <c r="N49" s="624"/>
      <c r="O49" s="624"/>
      <c r="P49" s="624"/>
      <c r="Q49" s="624"/>
      <c r="R49" s="628"/>
      <c r="S49" s="228"/>
      <c r="T49" s="228"/>
      <c r="U49" s="228"/>
      <c r="V49" s="228"/>
      <c r="W49" s="228"/>
    </row>
    <row r="50" spans="1:24" s="67" customFormat="1" ht="12" hidden="1" customHeight="1">
      <c r="A50" s="120"/>
      <c r="B50" s="622" t="s">
        <v>207</v>
      </c>
      <c r="C50" s="628">
        <v>95.6</v>
      </c>
      <c r="D50" s="628">
        <v>90.9</v>
      </c>
      <c r="E50" s="628">
        <v>94.9</v>
      </c>
      <c r="F50" s="628">
        <v>88.6</v>
      </c>
      <c r="G50" s="628">
        <v>95.386296360142126</v>
      </c>
      <c r="H50" s="628">
        <v>95.149941415191748</v>
      </c>
      <c r="I50" s="628">
        <v>93.631985457157498</v>
      </c>
      <c r="J50" s="628">
        <v>94.513153439712354</v>
      </c>
      <c r="K50" s="628">
        <v>94.558959845080636</v>
      </c>
      <c r="L50" s="628">
        <v>92.531993681927872</v>
      </c>
      <c r="M50" s="628">
        <v>93.474216837584365</v>
      </c>
      <c r="N50" s="628">
        <v>92.325529997222048</v>
      </c>
      <c r="O50" s="628">
        <v>90.79489927372903</v>
      </c>
      <c r="P50" s="628">
        <v>90.556276511375629</v>
      </c>
      <c r="Q50" s="628">
        <v>91.382647186026261</v>
      </c>
      <c r="R50" s="628">
        <v>89.109481046302093</v>
      </c>
      <c r="S50" s="228"/>
      <c r="T50" s="228"/>
      <c r="U50" s="228"/>
      <c r="V50" s="228"/>
      <c r="W50" s="228"/>
    </row>
    <row r="51" spans="1:24" s="67" customFormat="1" ht="12" hidden="1" customHeight="1">
      <c r="A51" s="120"/>
      <c r="B51" s="622" t="s">
        <v>208</v>
      </c>
      <c r="C51" s="628">
        <v>93.2</v>
      </c>
      <c r="D51" s="628">
        <v>91.7</v>
      </c>
      <c r="E51" s="628">
        <v>96.1</v>
      </c>
      <c r="F51" s="628">
        <v>93</v>
      </c>
      <c r="G51" s="628">
        <v>93.577480508092847</v>
      </c>
      <c r="H51" s="628">
        <v>95.04438656770067</v>
      </c>
      <c r="I51" s="628">
        <v>94.656440899162732</v>
      </c>
      <c r="J51" s="628">
        <v>93.55367651011565</v>
      </c>
      <c r="K51" s="628">
        <v>94.912078492490252</v>
      </c>
      <c r="L51" s="628">
        <v>94.393121841932825</v>
      </c>
      <c r="M51" s="628">
        <v>94.150272960981184</v>
      </c>
      <c r="N51" s="628">
        <v>92.070472533244839</v>
      </c>
      <c r="O51" s="628">
        <v>93.376568476778388</v>
      </c>
      <c r="P51" s="628">
        <v>91.856393943863807</v>
      </c>
      <c r="Q51" s="628">
        <v>90.841540522208447</v>
      </c>
      <c r="R51" s="628">
        <v>89.85731182731314</v>
      </c>
      <c r="S51" s="228"/>
      <c r="T51" s="228"/>
      <c r="U51" s="228"/>
      <c r="V51" s="228"/>
      <c r="W51" s="228"/>
    </row>
    <row r="52" spans="1:24" s="67" customFormat="1" ht="12" hidden="1" customHeight="1">
      <c r="A52" s="120"/>
      <c r="B52" s="626" t="s">
        <v>197</v>
      </c>
      <c r="C52" s="627"/>
      <c r="D52" s="627"/>
      <c r="E52" s="627"/>
      <c r="F52" s="627"/>
      <c r="G52" s="624"/>
      <c r="H52" s="624"/>
      <c r="I52" s="624"/>
      <c r="J52" s="624"/>
      <c r="K52" s="624"/>
      <c r="L52" s="624"/>
      <c r="M52" s="624"/>
      <c r="N52" s="624"/>
      <c r="O52" s="624"/>
      <c r="P52" s="624"/>
      <c r="Q52" s="624"/>
      <c r="R52" s="628"/>
      <c r="S52" s="228"/>
      <c r="T52" s="228"/>
      <c r="U52" s="228"/>
      <c r="V52" s="228"/>
      <c r="W52" s="228"/>
    </row>
    <row r="53" spans="1:24" s="67" customFormat="1" ht="12" hidden="1" customHeight="1">
      <c r="A53" s="120"/>
      <c r="B53" s="622" t="s">
        <v>207</v>
      </c>
      <c r="C53" s="628">
        <v>91.5</v>
      </c>
      <c r="D53" s="628">
        <v>90.6</v>
      </c>
      <c r="E53" s="628">
        <v>95</v>
      </c>
      <c r="F53" s="628">
        <v>95.1</v>
      </c>
      <c r="G53" s="628">
        <v>94.127784077540809</v>
      </c>
      <c r="H53" s="628">
        <v>96.521299019669783</v>
      </c>
      <c r="I53" s="628">
        <v>94.539739824830605</v>
      </c>
      <c r="J53" s="628">
        <v>94.631390217711825</v>
      </c>
      <c r="K53" s="628">
        <v>93.842763969235506</v>
      </c>
      <c r="L53" s="628">
        <v>95.271041149815517</v>
      </c>
      <c r="M53" s="628">
        <v>91.91209284102878</v>
      </c>
      <c r="N53" s="628">
        <v>93.052573526955513</v>
      </c>
      <c r="O53" s="628">
        <v>92.849825077085697</v>
      </c>
      <c r="P53" s="628">
        <v>93.695951689257441</v>
      </c>
      <c r="Q53" s="628">
        <v>92.905461562263667</v>
      </c>
      <c r="R53" s="628">
        <v>89.99752311814035</v>
      </c>
      <c r="S53" s="228"/>
      <c r="T53" s="228"/>
      <c r="U53" s="228"/>
      <c r="V53" s="228"/>
      <c r="W53" s="228"/>
    </row>
    <row r="54" spans="1:24" s="67" customFormat="1" ht="12" hidden="1" customHeight="1">
      <c r="A54" s="120"/>
      <c r="B54" s="622" t="s">
        <v>208</v>
      </c>
      <c r="C54" s="628">
        <v>94.1</v>
      </c>
      <c r="D54" s="628">
        <v>90.6</v>
      </c>
      <c r="E54" s="628">
        <v>95.1</v>
      </c>
      <c r="F54" s="628">
        <v>92.2</v>
      </c>
      <c r="G54" s="628">
        <v>93.123755130357821</v>
      </c>
      <c r="H54" s="628">
        <v>95.081529321417406</v>
      </c>
      <c r="I54" s="628">
        <v>94.130584668563074</v>
      </c>
      <c r="J54" s="628">
        <v>95.71187358815412</v>
      </c>
      <c r="K54" s="628">
        <v>93.52705701797278</v>
      </c>
      <c r="L54" s="628">
        <v>92.850227384092904</v>
      </c>
      <c r="M54" s="628">
        <v>92.461640870766558</v>
      </c>
      <c r="N54" s="628">
        <v>91.433786552618486</v>
      </c>
      <c r="O54" s="628">
        <v>92.647377525728686</v>
      </c>
      <c r="P54" s="628">
        <v>89.051191514452483</v>
      </c>
      <c r="Q54" s="628">
        <v>89.421441886260908</v>
      </c>
      <c r="R54" s="628">
        <v>89.419219619898996</v>
      </c>
      <c r="S54" s="228"/>
      <c r="T54" s="228"/>
      <c r="U54" s="228"/>
      <c r="V54" s="228"/>
      <c r="W54" s="228"/>
    </row>
    <row r="55" spans="1:24" s="67" customFormat="1" ht="12" customHeight="1">
      <c r="A55" s="120"/>
      <c r="B55" s="19" t="s">
        <v>257</v>
      </c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</row>
    <row r="56" spans="1:24" s="67" customFormat="1" ht="12" customHeight="1">
      <c r="A56" s="120"/>
      <c r="B56" s="306" t="s">
        <v>105</v>
      </c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</row>
    <row r="57" spans="1:24" s="67" customFormat="1" ht="12" customHeight="1">
      <c r="A57" s="120"/>
      <c r="B57" s="267" t="s">
        <v>196</v>
      </c>
      <c r="C57" s="216"/>
      <c r="D57" s="216"/>
      <c r="E57" s="216"/>
      <c r="F57" s="216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28"/>
      <c r="T57" s="228"/>
      <c r="U57" s="228"/>
      <c r="V57" s="228"/>
      <c r="W57" s="228"/>
    </row>
    <row r="58" spans="1:24" s="67" customFormat="1" ht="12" customHeight="1">
      <c r="A58" s="120"/>
      <c r="B58" s="275" t="s">
        <v>207</v>
      </c>
      <c r="C58" s="228">
        <v>91.8</v>
      </c>
      <c r="D58" s="228">
        <v>92.8</v>
      </c>
      <c r="E58" s="228">
        <v>93.9</v>
      </c>
      <c r="F58" s="228">
        <v>91.4</v>
      </c>
      <c r="G58" s="228">
        <v>92.561802294637019</v>
      </c>
      <c r="H58" s="228">
        <v>92.968532105910839</v>
      </c>
      <c r="I58" s="228">
        <v>93.768097050081224</v>
      </c>
      <c r="J58" s="228">
        <v>92.713338992300862</v>
      </c>
      <c r="K58" s="228">
        <v>93.271941079822867</v>
      </c>
      <c r="L58" s="228">
        <v>93.502138187851813</v>
      </c>
      <c r="M58" s="228">
        <v>91.485934701882101</v>
      </c>
      <c r="N58" s="228">
        <v>92.350672046998156</v>
      </c>
      <c r="O58" s="228">
        <v>91.050719959405995</v>
      </c>
      <c r="P58" s="228">
        <v>91.589158193061564</v>
      </c>
      <c r="Q58" s="228">
        <v>92.284105201134906</v>
      </c>
      <c r="R58" s="228">
        <v>89.021584079598483</v>
      </c>
      <c r="S58" s="228">
        <v>92.261510095153426</v>
      </c>
      <c r="T58" s="228">
        <v>94.005918653501809</v>
      </c>
      <c r="U58" s="228">
        <v>91.945780468268296</v>
      </c>
      <c r="V58" s="228">
        <v>92.572917311864074</v>
      </c>
      <c r="W58" s="228">
        <v>94.12966735982738</v>
      </c>
      <c r="X58" s="228">
        <v>93.586614305947478</v>
      </c>
    </row>
    <row r="59" spans="1:24" s="67" customFormat="1" ht="12" customHeight="1">
      <c r="A59" s="120"/>
      <c r="B59" s="275" t="s">
        <v>208</v>
      </c>
      <c r="C59" s="228">
        <v>93.8</v>
      </c>
      <c r="D59" s="228">
        <v>92.7</v>
      </c>
      <c r="E59" s="228">
        <v>94</v>
      </c>
      <c r="F59" s="228">
        <v>92</v>
      </c>
      <c r="G59" s="228">
        <v>91.119290748921671</v>
      </c>
      <c r="H59" s="228">
        <v>94.503331832830881</v>
      </c>
      <c r="I59" s="228">
        <v>93.47858108657833</v>
      </c>
      <c r="J59" s="228">
        <v>91.877390828182669</v>
      </c>
      <c r="K59" s="228">
        <v>94.087425210934569</v>
      </c>
      <c r="L59" s="228">
        <v>93.102983923516618</v>
      </c>
      <c r="M59" s="228">
        <v>92.567770651321169</v>
      </c>
      <c r="N59" s="228">
        <v>91.745765232917847</v>
      </c>
      <c r="O59" s="228">
        <v>93.102933072434254</v>
      </c>
      <c r="P59" s="228">
        <v>90.672847918762216</v>
      </c>
      <c r="Q59" s="228">
        <v>91.945724164218475</v>
      </c>
      <c r="R59" s="228">
        <v>91.072204870751307</v>
      </c>
      <c r="S59" s="228">
        <v>94.209210453011835</v>
      </c>
      <c r="T59" s="228">
        <v>92.840866397949853</v>
      </c>
      <c r="U59" s="228">
        <v>92.10787887372426</v>
      </c>
      <c r="V59" s="228">
        <v>90.558639949920149</v>
      </c>
      <c r="W59" s="228">
        <v>93.214447670874279</v>
      </c>
      <c r="X59" s="228">
        <v>93.187422754160892</v>
      </c>
    </row>
    <row r="60" spans="1:24" s="67" customFormat="1" ht="12" customHeight="1">
      <c r="A60" s="120"/>
      <c r="B60" s="267" t="s">
        <v>191</v>
      </c>
      <c r="C60" s="216"/>
      <c r="D60" s="216"/>
      <c r="E60" s="216"/>
      <c r="F60" s="216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28"/>
      <c r="S60" s="228"/>
      <c r="T60" s="228"/>
      <c r="U60" s="228"/>
      <c r="V60" s="228"/>
      <c r="W60" s="228"/>
      <c r="X60" s="228"/>
    </row>
    <row r="61" spans="1:24" s="67" customFormat="1" ht="12" customHeight="1">
      <c r="A61" s="120"/>
      <c r="B61" s="275" t="s">
        <v>207</v>
      </c>
      <c r="C61" s="228">
        <v>93.1</v>
      </c>
      <c r="D61" s="228">
        <v>90.1</v>
      </c>
      <c r="E61" s="228">
        <v>95.5</v>
      </c>
      <c r="F61" s="228">
        <v>91.3</v>
      </c>
      <c r="G61" s="228">
        <v>89.73142979250278</v>
      </c>
      <c r="H61" s="228">
        <v>91.171463694982165</v>
      </c>
      <c r="I61" s="228">
        <v>94.856424476136311</v>
      </c>
      <c r="J61" s="228">
        <v>94.583253792670732</v>
      </c>
      <c r="K61" s="228">
        <v>94.915884267591451</v>
      </c>
      <c r="L61" s="228">
        <v>93.618591143033044</v>
      </c>
      <c r="M61" s="228">
        <v>93.200465063341525</v>
      </c>
      <c r="N61" s="228">
        <v>90.2242296388672</v>
      </c>
      <c r="O61" s="228">
        <v>90.98580249462826</v>
      </c>
      <c r="P61" s="228">
        <v>88.810574278965106</v>
      </c>
      <c r="Q61" s="228">
        <v>90.61907024055958</v>
      </c>
      <c r="R61" s="228">
        <v>91.43132056168983</v>
      </c>
      <c r="S61" s="228">
        <v>94.215422176661463</v>
      </c>
      <c r="T61" s="228">
        <v>91.906523890785763</v>
      </c>
      <c r="U61" s="228">
        <v>87.398679881367912</v>
      </c>
      <c r="V61" s="228">
        <v>87.694438411671797</v>
      </c>
      <c r="W61" s="228">
        <v>92.007077087916855</v>
      </c>
      <c r="X61" s="228">
        <v>93.820852573101774</v>
      </c>
    </row>
    <row r="62" spans="1:24" s="67" customFormat="1" ht="12" customHeight="1">
      <c r="A62" s="120"/>
      <c r="B62" s="275" t="s">
        <v>208</v>
      </c>
      <c r="C62" s="228">
        <v>92.7</v>
      </c>
      <c r="D62" s="228">
        <v>90.5</v>
      </c>
      <c r="E62" s="228">
        <v>95.7</v>
      </c>
      <c r="F62" s="228">
        <v>90.8</v>
      </c>
      <c r="G62" s="228">
        <v>92.134732249018469</v>
      </c>
      <c r="H62" s="228">
        <v>94.939582964663288</v>
      </c>
      <c r="I62" s="228">
        <v>93.303631763454433</v>
      </c>
      <c r="J62" s="228">
        <v>95.334804740034926</v>
      </c>
      <c r="K62" s="228">
        <v>94.1407173575314</v>
      </c>
      <c r="L62" s="228">
        <v>92.794161730039448</v>
      </c>
      <c r="M62" s="228">
        <v>93.873244622777037</v>
      </c>
      <c r="N62" s="228">
        <v>91.03903324646727</v>
      </c>
      <c r="O62" s="228">
        <v>91.882213209823234</v>
      </c>
      <c r="P62" s="228">
        <v>90.006258932678278</v>
      </c>
      <c r="Q62" s="228">
        <v>90.906130282604209</v>
      </c>
      <c r="R62" s="228">
        <v>92.250138985310343</v>
      </c>
      <c r="S62" s="228">
        <v>93.421750011697782</v>
      </c>
      <c r="T62" s="228">
        <v>93.679608330048652</v>
      </c>
      <c r="U62" s="228">
        <v>89.542171947596444</v>
      </c>
      <c r="V62" s="228">
        <v>90.488860071237653</v>
      </c>
      <c r="W62" s="228">
        <v>91.82278752029832</v>
      </c>
      <c r="X62" s="228">
        <v>91.655300127357435</v>
      </c>
    </row>
    <row r="63" spans="1:24" s="67" customFormat="1" ht="12" customHeight="1">
      <c r="A63" s="629"/>
      <c r="B63" s="267" t="s">
        <v>192</v>
      </c>
      <c r="C63" s="216"/>
      <c r="D63" s="216"/>
      <c r="E63" s="216"/>
      <c r="F63" s="216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28"/>
      <c r="S63" s="228"/>
      <c r="T63" s="228"/>
      <c r="U63" s="228"/>
      <c r="V63" s="228"/>
      <c r="W63" s="228"/>
      <c r="X63" s="228"/>
    </row>
    <row r="64" spans="1:24" s="67" customFormat="1" ht="12" customHeight="1">
      <c r="A64" s="629"/>
      <c r="B64" s="275" t="s">
        <v>207</v>
      </c>
      <c r="C64" s="228">
        <v>93</v>
      </c>
      <c r="D64" s="228">
        <v>89.3</v>
      </c>
      <c r="E64" s="228">
        <v>96.1</v>
      </c>
      <c r="F64" s="228">
        <v>90.1</v>
      </c>
      <c r="G64" s="228">
        <v>89.995757338484694</v>
      </c>
      <c r="H64" s="228">
        <v>92.695721003831707</v>
      </c>
      <c r="I64" s="228">
        <v>89.615578514663568</v>
      </c>
      <c r="J64" s="228">
        <v>95.557951917013114</v>
      </c>
      <c r="K64" s="228">
        <v>90.880304335743261</v>
      </c>
      <c r="L64" s="228">
        <v>93.070600334008532</v>
      </c>
      <c r="M64" s="228">
        <v>91.888483548713538</v>
      </c>
      <c r="N64" s="228">
        <v>93.21503360583462</v>
      </c>
      <c r="O64" s="228">
        <v>89.022898688406826</v>
      </c>
      <c r="P64" s="228">
        <v>90.810161496212203</v>
      </c>
      <c r="Q64" s="228">
        <v>91.546192857721593</v>
      </c>
      <c r="R64" s="228">
        <v>88.44268654953072</v>
      </c>
      <c r="S64" s="228">
        <v>93.399355618720847</v>
      </c>
      <c r="T64" s="228">
        <v>94.476606275943993</v>
      </c>
      <c r="U64" s="228">
        <v>90.617977779211273</v>
      </c>
      <c r="V64" s="228">
        <v>92.317173898039144</v>
      </c>
      <c r="W64" s="228">
        <v>94.732912811918951</v>
      </c>
      <c r="X64" s="228">
        <v>94.340537918034897</v>
      </c>
    </row>
    <row r="65" spans="1:24" s="67" customFormat="1" ht="12" customHeight="1">
      <c r="A65" s="629"/>
      <c r="B65" s="275" t="s">
        <v>208</v>
      </c>
      <c r="C65" s="228">
        <v>93.5</v>
      </c>
      <c r="D65" s="228">
        <v>89.8</v>
      </c>
      <c r="E65" s="228">
        <v>91.7</v>
      </c>
      <c r="F65" s="228">
        <v>92</v>
      </c>
      <c r="G65" s="228">
        <v>92.779667410434428</v>
      </c>
      <c r="H65" s="228">
        <v>93.909936118983737</v>
      </c>
      <c r="I65" s="228">
        <v>94.722008613399936</v>
      </c>
      <c r="J65" s="228">
        <v>91.956667043424787</v>
      </c>
      <c r="K65" s="228">
        <v>92.863365717259128</v>
      </c>
      <c r="L65" s="228">
        <v>93.688783227777549</v>
      </c>
      <c r="M65" s="228">
        <v>92.559720963944258</v>
      </c>
      <c r="N65" s="228">
        <v>89.423381224882633</v>
      </c>
      <c r="O65" s="228">
        <v>92.736401290256808</v>
      </c>
      <c r="P65" s="228">
        <v>91.84220907574371</v>
      </c>
      <c r="Q65" s="228">
        <v>87.923818317977805</v>
      </c>
      <c r="R65" s="228">
        <v>89.555923242167069</v>
      </c>
      <c r="S65" s="228">
        <v>90.220807194586342</v>
      </c>
      <c r="T65" s="228">
        <v>92.596863752765231</v>
      </c>
      <c r="U65" s="228">
        <v>86.829028850865171</v>
      </c>
      <c r="V65" s="228">
        <v>86.631920361229064</v>
      </c>
      <c r="W65" s="228">
        <v>92.411348763553065</v>
      </c>
      <c r="X65" s="228">
        <v>92.2266376633184</v>
      </c>
    </row>
    <row r="66" spans="1:24" s="67" customFormat="1" ht="12" customHeight="1">
      <c r="A66" s="629"/>
      <c r="B66" s="267" t="s">
        <v>193</v>
      </c>
      <c r="C66" s="216"/>
      <c r="D66" s="216"/>
      <c r="E66" s="216"/>
      <c r="F66" s="216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28"/>
      <c r="S66" s="228"/>
      <c r="T66" s="228"/>
      <c r="U66" s="228"/>
      <c r="V66" s="228"/>
      <c r="W66" s="228"/>
      <c r="X66" s="228"/>
    </row>
    <row r="67" spans="1:24" s="67" customFormat="1" ht="12" customHeight="1">
      <c r="A67" s="629"/>
      <c r="B67" s="275" t="s">
        <v>207</v>
      </c>
      <c r="C67" s="228">
        <v>92.5</v>
      </c>
      <c r="D67" s="228">
        <v>89.3</v>
      </c>
      <c r="E67" s="228">
        <v>94.7</v>
      </c>
      <c r="F67" s="228">
        <v>95.5</v>
      </c>
      <c r="G67" s="228">
        <v>89.491368519831354</v>
      </c>
      <c r="H67" s="228">
        <v>97.521716596986565</v>
      </c>
      <c r="I67" s="228">
        <v>97.338581187925627</v>
      </c>
      <c r="J67" s="228">
        <v>96.100275142184913</v>
      </c>
      <c r="K67" s="228">
        <v>93.056577074361414</v>
      </c>
      <c r="L67" s="228">
        <v>92.315525231462047</v>
      </c>
      <c r="M67" s="228">
        <v>94.298435423727014</v>
      </c>
      <c r="N67" s="228">
        <v>91.62504601409303</v>
      </c>
      <c r="O67" s="228">
        <v>91.344081698767297</v>
      </c>
      <c r="P67" s="228">
        <v>93.416775006491989</v>
      </c>
      <c r="Q67" s="228">
        <v>90.747728760742916</v>
      </c>
      <c r="R67" s="228">
        <v>93.935609322512832</v>
      </c>
      <c r="S67" s="228">
        <v>95.321714759411009</v>
      </c>
      <c r="T67" s="228">
        <v>94.460054889453531</v>
      </c>
      <c r="U67" s="228">
        <v>89.432310471022404</v>
      </c>
      <c r="V67" s="228">
        <v>90.872236932762661</v>
      </c>
      <c r="W67" s="228">
        <v>94.0278399285326</v>
      </c>
      <c r="X67" s="228">
        <v>96.261130284968758</v>
      </c>
    </row>
    <row r="68" spans="1:24" s="67" customFormat="1" ht="12" customHeight="1">
      <c r="A68" s="629"/>
      <c r="B68" s="275" t="s">
        <v>208</v>
      </c>
      <c r="C68" s="228">
        <v>93</v>
      </c>
      <c r="D68" s="228">
        <v>89.7</v>
      </c>
      <c r="E68" s="228">
        <v>96</v>
      </c>
      <c r="F68" s="228">
        <v>89.5</v>
      </c>
      <c r="G68" s="228">
        <v>90.896891228651882</v>
      </c>
      <c r="H68" s="228">
        <v>95.653961012282551</v>
      </c>
      <c r="I68" s="228">
        <v>94.605135502275317</v>
      </c>
      <c r="J68" s="228">
        <v>95.223563426570664</v>
      </c>
      <c r="K68" s="228">
        <v>94.587008422255963</v>
      </c>
      <c r="L68" s="228">
        <v>92.442026403026631</v>
      </c>
      <c r="M68" s="228">
        <v>90.264914820784057</v>
      </c>
      <c r="N68" s="228">
        <v>91.504552703109709</v>
      </c>
      <c r="O68" s="228">
        <v>92.777692587062759</v>
      </c>
      <c r="P68" s="228">
        <v>92.731230643221451</v>
      </c>
      <c r="Q68" s="228">
        <v>87.935654392286196</v>
      </c>
      <c r="R68" s="228">
        <v>92.6984285622474</v>
      </c>
      <c r="S68" s="228">
        <v>92.219761765362293</v>
      </c>
      <c r="T68" s="228">
        <v>93.781992349852601</v>
      </c>
      <c r="U68" s="228">
        <v>93.10302685960923</v>
      </c>
      <c r="V68" s="228">
        <v>93.473895176546577</v>
      </c>
      <c r="W68" s="228">
        <v>90.926506463963577</v>
      </c>
      <c r="X68" s="228">
        <v>91.799626690471229</v>
      </c>
    </row>
    <row r="69" spans="1:24" s="67" customFormat="1" ht="12" customHeight="1">
      <c r="A69" s="629"/>
      <c r="B69" s="267" t="s">
        <v>197</v>
      </c>
      <c r="C69" s="216"/>
      <c r="D69" s="216"/>
      <c r="E69" s="216"/>
      <c r="F69" s="216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28"/>
      <c r="S69" s="228"/>
      <c r="T69" s="228"/>
      <c r="U69" s="228"/>
      <c r="V69" s="228"/>
      <c r="W69" s="228"/>
      <c r="X69" s="228"/>
    </row>
    <row r="70" spans="1:24" s="67" customFormat="1" ht="12" customHeight="1">
      <c r="A70" s="629"/>
      <c r="B70" s="275" t="s">
        <v>207</v>
      </c>
      <c r="C70" s="228">
        <v>91</v>
      </c>
      <c r="D70" s="228">
        <v>92.6</v>
      </c>
      <c r="E70" s="228">
        <v>92.2</v>
      </c>
      <c r="F70" s="228">
        <v>92.3</v>
      </c>
      <c r="G70" s="228">
        <v>86.839067349577107</v>
      </c>
      <c r="H70" s="228">
        <v>88.846322018187806</v>
      </c>
      <c r="I70" s="228">
        <v>92.524351694562213</v>
      </c>
      <c r="J70" s="228">
        <v>94.991214644046423</v>
      </c>
      <c r="K70" s="228">
        <v>93.989149515196189</v>
      </c>
      <c r="L70" s="228">
        <v>94.525159925513677</v>
      </c>
      <c r="M70" s="228">
        <v>96.225130074221624</v>
      </c>
      <c r="N70" s="228">
        <v>97.36029704182269</v>
      </c>
      <c r="O70" s="228">
        <v>94.193570394503496</v>
      </c>
      <c r="P70" s="228">
        <v>85.726651545923872</v>
      </c>
      <c r="Q70" s="228">
        <v>92.834800016245097</v>
      </c>
      <c r="R70" s="228">
        <v>92.767690801048076</v>
      </c>
      <c r="S70" s="228">
        <v>95.927455006712165</v>
      </c>
      <c r="T70" s="228">
        <v>95.126552555957659</v>
      </c>
      <c r="U70" s="228">
        <v>93.801616820713946</v>
      </c>
      <c r="V70" s="228">
        <v>91.74436460673067</v>
      </c>
      <c r="W70" s="228">
        <v>95.518772749025814</v>
      </c>
      <c r="X70" s="228">
        <v>86.891811101001323</v>
      </c>
    </row>
    <row r="71" spans="1:24" s="67" customFormat="1" ht="12" customHeight="1">
      <c r="A71" s="629"/>
      <c r="B71" s="275" t="s">
        <v>208</v>
      </c>
      <c r="C71" s="228">
        <v>93.9</v>
      </c>
      <c r="D71" s="228">
        <v>90.5</v>
      </c>
      <c r="E71" s="228">
        <v>97.1</v>
      </c>
      <c r="F71" s="228">
        <v>90.6</v>
      </c>
      <c r="G71" s="228">
        <v>90.6655731149757</v>
      </c>
      <c r="H71" s="228">
        <v>93.269214141122688</v>
      </c>
      <c r="I71" s="228">
        <v>93.653717256038519</v>
      </c>
      <c r="J71" s="228">
        <v>95.165098511478107</v>
      </c>
      <c r="K71" s="228">
        <v>95.415555483152318</v>
      </c>
      <c r="L71" s="228">
        <v>95.031686617119419</v>
      </c>
      <c r="M71" s="228">
        <v>92.705396564781182</v>
      </c>
      <c r="N71" s="228">
        <v>94.731711176295505</v>
      </c>
      <c r="O71" s="228">
        <v>94.036876640758067</v>
      </c>
      <c r="P71" s="228">
        <v>87.159528872360085</v>
      </c>
      <c r="Q71" s="228">
        <v>91.835574523499901</v>
      </c>
      <c r="R71" s="228">
        <v>90.111650047544572</v>
      </c>
      <c r="S71" s="228">
        <v>92.182106305314122</v>
      </c>
      <c r="T71" s="228">
        <v>94.282838969106919</v>
      </c>
      <c r="U71" s="228">
        <v>91.652606889434836</v>
      </c>
      <c r="V71" s="228">
        <v>90.538701484762015</v>
      </c>
      <c r="W71" s="228">
        <v>91.702839465022038</v>
      </c>
      <c r="X71" s="228">
        <v>90.840431465392541</v>
      </c>
    </row>
    <row r="72" spans="1:24" s="67" customFormat="1" ht="5.0999999999999996" customHeight="1">
      <c r="A72" s="629"/>
      <c r="B72" s="275"/>
      <c r="C72" s="228"/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28"/>
    </row>
    <row r="73" spans="1:24" s="67" customFormat="1" ht="12" customHeight="1">
      <c r="A73" s="629"/>
      <c r="B73" s="306" t="s">
        <v>106</v>
      </c>
      <c r="C73" s="228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8"/>
      <c r="U73" s="228"/>
      <c r="V73" s="228"/>
      <c r="W73" s="228"/>
      <c r="X73" s="228"/>
    </row>
    <row r="74" spans="1:24" s="67" customFormat="1" ht="12" customHeight="1">
      <c r="A74" s="629"/>
      <c r="B74" s="267" t="s">
        <v>196</v>
      </c>
      <c r="C74" s="216"/>
      <c r="D74" s="216"/>
      <c r="E74" s="216"/>
      <c r="F74" s="216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28"/>
      <c r="S74" s="228"/>
      <c r="T74" s="228"/>
      <c r="U74" s="228"/>
      <c r="V74" s="228"/>
      <c r="W74" s="228"/>
      <c r="X74" s="228"/>
    </row>
    <row r="75" spans="1:24" s="67" customFormat="1" ht="12" customHeight="1">
      <c r="A75" s="629"/>
      <c r="B75" s="275" t="s">
        <v>207</v>
      </c>
      <c r="C75" s="228">
        <v>88.6</v>
      </c>
      <c r="D75" s="228">
        <v>86.9</v>
      </c>
      <c r="E75" s="228">
        <v>87.9</v>
      </c>
      <c r="F75" s="228">
        <v>84.1</v>
      </c>
      <c r="G75" s="228">
        <v>86.358217150357632</v>
      </c>
      <c r="H75" s="228">
        <v>84.832513097034379</v>
      </c>
      <c r="I75" s="228">
        <v>90.648107242436652</v>
      </c>
      <c r="J75" s="228">
        <v>92.082881757362898</v>
      </c>
      <c r="K75" s="228">
        <v>89.756651893521465</v>
      </c>
      <c r="L75" s="228">
        <v>91.09714597635535</v>
      </c>
      <c r="M75" s="228">
        <v>92.48306294790936</v>
      </c>
      <c r="N75" s="228">
        <v>91.87904236871789</v>
      </c>
      <c r="O75" s="228">
        <v>91.71381904170957</v>
      </c>
      <c r="P75" s="228">
        <v>92.503955931941988</v>
      </c>
      <c r="Q75" s="228">
        <v>90.286073519362745</v>
      </c>
      <c r="R75" s="228">
        <v>91.92167100403384</v>
      </c>
      <c r="S75" s="228">
        <v>92.403925469849327</v>
      </c>
      <c r="T75" s="228">
        <v>94.515336816082808</v>
      </c>
      <c r="U75" s="228">
        <v>88.528955371484045</v>
      </c>
      <c r="V75" s="228">
        <v>92.362298695754006</v>
      </c>
      <c r="W75" s="228">
        <v>93.441807622316915</v>
      </c>
      <c r="X75" s="228">
        <v>90.768771277289034</v>
      </c>
    </row>
    <row r="76" spans="1:24" s="67" customFormat="1" ht="12" customHeight="1">
      <c r="A76" s="629"/>
      <c r="B76" s="275" t="s">
        <v>208</v>
      </c>
      <c r="C76" s="228">
        <v>87</v>
      </c>
      <c r="D76" s="228">
        <v>81.8</v>
      </c>
      <c r="E76" s="228">
        <v>89.5</v>
      </c>
      <c r="F76" s="228">
        <v>85</v>
      </c>
      <c r="G76" s="228">
        <v>85.344661204181634</v>
      </c>
      <c r="H76" s="228">
        <v>87.73070716704467</v>
      </c>
      <c r="I76" s="228">
        <v>90.663162647616545</v>
      </c>
      <c r="J76" s="228">
        <v>89.99488534734833</v>
      </c>
      <c r="K76" s="228">
        <v>94.666661508750735</v>
      </c>
      <c r="L76" s="228">
        <v>90.772452439351852</v>
      </c>
      <c r="M76" s="228">
        <v>93.67274826219203</v>
      </c>
      <c r="N76" s="228">
        <v>91.645765092357806</v>
      </c>
      <c r="O76" s="228">
        <v>91.544597435905942</v>
      </c>
      <c r="P76" s="228">
        <v>91.746301402290769</v>
      </c>
      <c r="Q76" s="228">
        <v>91.881344061946805</v>
      </c>
      <c r="R76" s="228">
        <v>90.341986264306158</v>
      </c>
      <c r="S76" s="228">
        <v>92.535616722682761</v>
      </c>
      <c r="T76" s="228">
        <v>93.958780917165058</v>
      </c>
      <c r="U76" s="228">
        <v>89.398538475672595</v>
      </c>
      <c r="V76" s="228">
        <v>92.965448661738321</v>
      </c>
      <c r="W76" s="228">
        <v>92.985587503504362</v>
      </c>
      <c r="X76" s="228">
        <v>93.201349245609066</v>
      </c>
    </row>
    <row r="77" spans="1:24" s="67" customFormat="1" ht="12" customHeight="1">
      <c r="A77" s="629"/>
      <c r="B77" s="267" t="s">
        <v>191</v>
      </c>
      <c r="C77" s="216"/>
      <c r="D77" s="216"/>
      <c r="E77" s="216"/>
      <c r="F77" s="216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28"/>
      <c r="S77" s="228"/>
      <c r="T77" s="228"/>
      <c r="U77" s="228"/>
      <c r="V77" s="228"/>
      <c r="W77" s="228"/>
      <c r="X77" s="228"/>
    </row>
    <row r="78" spans="1:24" s="67" customFormat="1" ht="12" customHeight="1">
      <c r="A78" s="629"/>
      <c r="B78" s="275" t="s">
        <v>207</v>
      </c>
      <c r="C78" s="228">
        <v>89.4</v>
      </c>
      <c r="D78" s="228">
        <v>88.9</v>
      </c>
      <c r="E78" s="228">
        <v>94.1</v>
      </c>
      <c r="F78" s="228">
        <v>86.2</v>
      </c>
      <c r="G78" s="228">
        <v>91.959320513539311</v>
      </c>
      <c r="H78" s="228">
        <v>88.763993210596908</v>
      </c>
      <c r="I78" s="228">
        <v>93.03004745060754</v>
      </c>
      <c r="J78" s="228">
        <v>92.113239871292734</v>
      </c>
      <c r="K78" s="228">
        <v>95.103277530525688</v>
      </c>
      <c r="L78" s="228">
        <v>93.337191329055074</v>
      </c>
      <c r="M78" s="228">
        <v>93.14166008724979</v>
      </c>
      <c r="N78" s="228">
        <v>94.065479666433205</v>
      </c>
      <c r="O78" s="228">
        <v>91.281056919421545</v>
      </c>
      <c r="P78" s="228">
        <v>93.598719557562831</v>
      </c>
      <c r="Q78" s="228">
        <v>91.178692339507066</v>
      </c>
      <c r="R78" s="228">
        <v>94.377377606449414</v>
      </c>
      <c r="S78" s="228">
        <v>93.72010767712689</v>
      </c>
      <c r="T78" s="228">
        <v>94.785167403129989</v>
      </c>
      <c r="U78" s="228">
        <v>91.500342092910742</v>
      </c>
      <c r="V78" s="228">
        <v>93.841388312241477</v>
      </c>
      <c r="W78" s="228">
        <v>91.999581997953612</v>
      </c>
      <c r="X78" s="228">
        <v>93.814564746771993</v>
      </c>
    </row>
    <row r="79" spans="1:24" s="67" customFormat="1" ht="12" customHeight="1">
      <c r="A79" s="629"/>
      <c r="B79" s="275" t="s">
        <v>208</v>
      </c>
      <c r="C79" s="228">
        <v>89.5</v>
      </c>
      <c r="D79" s="228">
        <v>90.6</v>
      </c>
      <c r="E79" s="228">
        <v>92.3</v>
      </c>
      <c r="F79" s="228">
        <v>89.9</v>
      </c>
      <c r="G79" s="228">
        <v>90.195539655301857</v>
      </c>
      <c r="H79" s="228">
        <v>92.658647700638411</v>
      </c>
      <c r="I79" s="228">
        <v>92.134939177174289</v>
      </c>
      <c r="J79" s="228">
        <v>95.87853579337461</v>
      </c>
      <c r="K79" s="228">
        <v>94.646312153430216</v>
      </c>
      <c r="L79" s="228">
        <v>92.871276749453429</v>
      </c>
      <c r="M79" s="228">
        <v>94.388021280700215</v>
      </c>
      <c r="N79" s="228">
        <v>93.883527019040415</v>
      </c>
      <c r="O79" s="228">
        <v>92.343140310205669</v>
      </c>
      <c r="P79" s="228">
        <v>93.198610368180496</v>
      </c>
      <c r="Q79" s="228">
        <v>92.296325827551698</v>
      </c>
      <c r="R79" s="228">
        <v>94.825451016281491</v>
      </c>
      <c r="S79" s="228">
        <v>92.477811561662776</v>
      </c>
      <c r="T79" s="228">
        <v>94.606976746637145</v>
      </c>
      <c r="U79" s="228">
        <v>91.753344819086337</v>
      </c>
      <c r="V79" s="228">
        <v>94.44001909934056</v>
      </c>
      <c r="W79" s="228">
        <v>93.878294093705847</v>
      </c>
      <c r="X79" s="228">
        <v>91.520913507068457</v>
      </c>
    </row>
    <row r="80" spans="1:24" s="67" customFormat="1" ht="12" customHeight="1">
      <c r="A80" s="629"/>
      <c r="B80" s="267" t="s">
        <v>192</v>
      </c>
      <c r="C80" s="216"/>
      <c r="D80" s="216"/>
      <c r="E80" s="216"/>
      <c r="F80" s="216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28"/>
      <c r="S80" s="228"/>
      <c r="T80" s="228"/>
      <c r="U80" s="228"/>
      <c r="V80" s="228"/>
      <c r="W80" s="228"/>
      <c r="X80" s="228"/>
    </row>
    <row r="81" spans="1:24" s="67" customFormat="1" ht="12" customHeight="1">
      <c r="A81" s="629"/>
      <c r="B81" s="275" t="s">
        <v>207</v>
      </c>
      <c r="C81" s="228">
        <v>88.4</v>
      </c>
      <c r="D81" s="228">
        <v>91.9</v>
      </c>
      <c r="E81" s="228">
        <v>92.5</v>
      </c>
      <c r="F81" s="228">
        <v>89.9</v>
      </c>
      <c r="G81" s="228">
        <v>93.16101704345526</v>
      </c>
      <c r="H81" s="228">
        <v>93.08644870851532</v>
      </c>
      <c r="I81" s="228">
        <v>94.750312375905025</v>
      </c>
      <c r="J81" s="228">
        <v>92.25693743589143</v>
      </c>
      <c r="K81" s="228">
        <v>96.390207543615176</v>
      </c>
      <c r="L81" s="228">
        <v>94.066061138190307</v>
      </c>
      <c r="M81" s="228">
        <v>93.66880174264729</v>
      </c>
      <c r="N81" s="228">
        <v>93.251582634887072</v>
      </c>
      <c r="O81" s="228">
        <v>92.443210545073796</v>
      </c>
      <c r="P81" s="228">
        <v>90.876167722170408</v>
      </c>
      <c r="Q81" s="228">
        <v>91.359352711122028</v>
      </c>
      <c r="R81" s="228">
        <v>92.356294036944547</v>
      </c>
      <c r="S81" s="228">
        <v>95.241817273138935</v>
      </c>
      <c r="T81" s="228">
        <v>93.705650228001602</v>
      </c>
      <c r="U81" s="228">
        <v>92.325591654153754</v>
      </c>
      <c r="V81" s="228">
        <v>95.885339476211797</v>
      </c>
      <c r="W81" s="228">
        <v>94.574522952483122</v>
      </c>
      <c r="X81" s="228">
        <v>90.05622565966155</v>
      </c>
    </row>
    <row r="82" spans="1:24" s="67" customFormat="1" ht="12" customHeight="1">
      <c r="A82" s="629"/>
      <c r="B82" s="275" t="s">
        <v>208</v>
      </c>
      <c r="C82" s="228">
        <v>90.5</v>
      </c>
      <c r="D82" s="228">
        <v>89.9</v>
      </c>
      <c r="E82" s="228">
        <v>94.7</v>
      </c>
      <c r="F82" s="228">
        <v>87.9</v>
      </c>
      <c r="G82" s="228">
        <v>95.376016171750749</v>
      </c>
      <c r="H82" s="228">
        <v>93.245765009378445</v>
      </c>
      <c r="I82" s="228">
        <v>94.922547986891331</v>
      </c>
      <c r="J82" s="228">
        <v>93.106536788499554</v>
      </c>
      <c r="K82" s="228">
        <v>95.835453557193944</v>
      </c>
      <c r="L82" s="228">
        <v>93.743217114992675</v>
      </c>
      <c r="M82" s="228">
        <v>94.427429559599403</v>
      </c>
      <c r="N82" s="228">
        <v>94.104100087915171</v>
      </c>
      <c r="O82" s="228">
        <v>91.394770482066505</v>
      </c>
      <c r="P82" s="228">
        <v>93.758105070638067</v>
      </c>
      <c r="Q82" s="228">
        <v>93.864203385612711</v>
      </c>
      <c r="R82" s="228">
        <v>91.490834681655301</v>
      </c>
      <c r="S82" s="228">
        <v>92.928437696710276</v>
      </c>
      <c r="T82" s="228">
        <v>94.394952162968636</v>
      </c>
      <c r="U82" s="228">
        <v>85.734167146238477</v>
      </c>
      <c r="V82" s="228">
        <v>94.184230648820616</v>
      </c>
      <c r="W82" s="228">
        <v>93.555557748129658</v>
      </c>
      <c r="X82" s="228">
        <v>95.207393914247476</v>
      </c>
    </row>
    <row r="83" spans="1:24" s="67" customFormat="1" ht="12" customHeight="1">
      <c r="A83" s="629"/>
      <c r="B83" s="267" t="s">
        <v>193</v>
      </c>
      <c r="C83" s="216"/>
      <c r="D83" s="216"/>
      <c r="E83" s="216"/>
      <c r="F83" s="216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28"/>
      <c r="S83" s="228"/>
      <c r="T83" s="228"/>
      <c r="U83" s="228"/>
      <c r="V83" s="228"/>
      <c r="W83" s="228"/>
      <c r="X83" s="228"/>
    </row>
    <row r="84" spans="1:24" s="67" customFormat="1" ht="12" customHeight="1">
      <c r="A84" s="629"/>
      <c r="B84" s="275" t="s">
        <v>207</v>
      </c>
      <c r="C84" s="228">
        <v>93.1</v>
      </c>
      <c r="D84" s="228">
        <v>89.1</v>
      </c>
      <c r="E84" s="228">
        <v>92.8</v>
      </c>
      <c r="F84" s="228">
        <v>89.3</v>
      </c>
      <c r="G84" s="228">
        <v>92.505681131776925</v>
      </c>
      <c r="H84" s="228">
        <v>95.176817075924873</v>
      </c>
      <c r="I84" s="228">
        <v>91.759922692984091</v>
      </c>
      <c r="J84" s="228">
        <v>92.472737323875194</v>
      </c>
      <c r="K84" s="228">
        <v>97.557383856559767</v>
      </c>
      <c r="L84" s="228">
        <v>93.192551335362268</v>
      </c>
      <c r="M84" s="228">
        <v>92.079313374320677</v>
      </c>
      <c r="N84" s="228">
        <v>94.281362893096656</v>
      </c>
      <c r="O84" s="228">
        <v>92.705407691993614</v>
      </c>
      <c r="P84" s="228">
        <v>89.9439679583231</v>
      </c>
      <c r="Q84" s="228">
        <v>92.710998901678977</v>
      </c>
      <c r="R84" s="228">
        <v>92.336676262951983</v>
      </c>
      <c r="S84" s="228">
        <v>95.713156561903716</v>
      </c>
      <c r="T84" s="228">
        <v>91.889249923335981</v>
      </c>
      <c r="U84" s="228">
        <v>93.802852205655967</v>
      </c>
      <c r="V84" s="228">
        <v>92.417393126443187</v>
      </c>
      <c r="W84" s="228">
        <v>96.281431274609645</v>
      </c>
      <c r="X84" s="228">
        <v>93.610035779201965</v>
      </c>
    </row>
    <row r="85" spans="1:24" s="67" customFormat="1" ht="12" customHeight="1">
      <c r="A85" s="629"/>
      <c r="B85" s="275" t="s">
        <v>208</v>
      </c>
      <c r="C85" s="228">
        <v>88.7</v>
      </c>
      <c r="D85" s="228">
        <v>90</v>
      </c>
      <c r="E85" s="228">
        <v>92.3</v>
      </c>
      <c r="F85" s="228">
        <v>89.4</v>
      </c>
      <c r="G85" s="228">
        <v>95.749501527767123</v>
      </c>
      <c r="H85" s="228">
        <v>93.77270975155254</v>
      </c>
      <c r="I85" s="228">
        <v>95.37467419104658</v>
      </c>
      <c r="J85" s="228">
        <v>94.266433753755464</v>
      </c>
      <c r="K85" s="228">
        <v>96.172522442035813</v>
      </c>
      <c r="L85" s="228">
        <v>95.130602764602941</v>
      </c>
      <c r="M85" s="228">
        <v>95.152556790598112</v>
      </c>
      <c r="N85" s="228">
        <v>94.61163737453036</v>
      </c>
      <c r="O85" s="228">
        <v>91.454106045511168</v>
      </c>
      <c r="P85" s="228">
        <v>92.701153245372041</v>
      </c>
      <c r="Q85" s="228">
        <v>91.004588689053108</v>
      </c>
      <c r="R85" s="228">
        <v>92.787813577031358</v>
      </c>
      <c r="S85" s="228">
        <v>93.299845472977324</v>
      </c>
      <c r="T85" s="228">
        <v>92.071405131488845</v>
      </c>
      <c r="U85" s="228">
        <v>91.58237038798832</v>
      </c>
      <c r="V85" s="228">
        <v>91.926087658465519</v>
      </c>
      <c r="W85" s="228">
        <v>92.248995454244451</v>
      </c>
      <c r="X85" s="228">
        <v>94.940205064196803</v>
      </c>
    </row>
    <row r="86" spans="1:24" s="67" customFormat="1" ht="12" customHeight="1">
      <c r="A86" s="629"/>
      <c r="B86" s="267" t="s">
        <v>197</v>
      </c>
      <c r="C86" s="216"/>
      <c r="D86" s="216"/>
      <c r="E86" s="216"/>
      <c r="F86" s="216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28"/>
      <c r="S86" s="228"/>
      <c r="T86" s="228"/>
      <c r="U86" s="228"/>
      <c r="V86" s="228"/>
      <c r="W86" s="228"/>
      <c r="X86" s="228"/>
    </row>
    <row r="87" spans="1:24" s="67" customFormat="1" ht="12" customHeight="1">
      <c r="A87" s="629"/>
      <c r="B87" s="275" t="s">
        <v>207</v>
      </c>
      <c r="C87" s="228">
        <v>95.6</v>
      </c>
      <c r="D87" s="228">
        <v>88.1</v>
      </c>
      <c r="E87" s="228">
        <v>93</v>
      </c>
      <c r="F87" s="228">
        <v>90</v>
      </c>
      <c r="G87" s="228">
        <v>93.187719075380784</v>
      </c>
      <c r="H87" s="228">
        <v>94.69389601177707</v>
      </c>
      <c r="I87" s="228">
        <v>93.654349247622335</v>
      </c>
      <c r="J87" s="228">
        <v>90.627809495274818</v>
      </c>
      <c r="K87" s="228">
        <v>91.94137153190573</v>
      </c>
      <c r="L87" s="228">
        <v>95.605921773322166</v>
      </c>
      <c r="M87" s="228">
        <v>95.180296482025724</v>
      </c>
      <c r="N87" s="228">
        <v>95.374732324934527</v>
      </c>
      <c r="O87" s="228">
        <v>92.182702173222793</v>
      </c>
      <c r="P87" s="228">
        <v>94.13843934397535</v>
      </c>
      <c r="Q87" s="228">
        <v>90.67729282388332</v>
      </c>
      <c r="R87" s="228">
        <v>91.681212243081632</v>
      </c>
      <c r="S87" s="228">
        <v>94.29726865782925</v>
      </c>
      <c r="T87" s="228">
        <v>93.79979396205529</v>
      </c>
      <c r="U87" s="228">
        <v>87.33457839055886</v>
      </c>
      <c r="V87" s="228">
        <v>90.352142152667028</v>
      </c>
      <c r="W87" s="228">
        <v>96.576350496806242</v>
      </c>
      <c r="X87" s="228">
        <v>95.383509449356367</v>
      </c>
    </row>
    <row r="88" spans="1:24" s="67" customFormat="1" ht="12" customHeight="1">
      <c r="A88" s="629"/>
      <c r="B88" s="275" t="s">
        <v>208</v>
      </c>
      <c r="C88" s="228">
        <v>96.3</v>
      </c>
      <c r="D88" s="228">
        <v>89.6</v>
      </c>
      <c r="E88" s="228">
        <v>94.6</v>
      </c>
      <c r="F88" s="228">
        <v>93.3</v>
      </c>
      <c r="G88" s="228">
        <v>94.451312164623147</v>
      </c>
      <c r="H88" s="228">
        <v>93.472250775126696</v>
      </c>
      <c r="I88" s="228">
        <v>94.833650797176674</v>
      </c>
      <c r="J88" s="228">
        <v>96.73793777664055</v>
      </c>
      <c r="K88" s="228">
        <v>95.086297513418472</v>
      </c>
      <c r="L88" s="228">
        <v>94.062466255192504</v>
      </c>
      <c r="M88" s="228">
        <v>92.714034292158573</v>
      </c>
      <c r="N88" s="228">
        <v>92.461406608551442</v>
      </c>
      <c r="O88" s="228">
        <v>89.855529471156231</v>
      </c>
      <c r="P88" s="228">
        <v>87.380047576882035</v>
      </c>
      <c r="Q88" s="228">
        <v>90.483250840562306</v>
      </c>
      <c r="R88" s="228">
        <v>94.446135712989744</v>
      </c>
      <c r="S88" s="228">
        <v>93.915738098023184</v>
      </c>
      <c r="T88" s="228">
        <v>94.828744109233043</v>
      </c>
      <c r="U88" s="228">
        <v>92.502286456272202</v>
      </c>
      <c r="V88" s="228">
        <v>94.626936474560921</v>
      </c>
      <c r="W88" s="228">
        <v>89.28909623518733</v>
      </c>
      <c r="X88" s="228">
        <v>94.132519557352225</v>
      </c>
    </row>
    <row r="89" spans="1:24" s="67" customFormat="1" ht="12.75" customHeight="1" thickBot="1">
      <c r="A89" s="120"/>
      <c r="B89" s="827"/>
      <c r="C89" s="828"/>
      <c r="D89" s="828"/>
      <c r="E89" s="828"/>
      <c r="F89" s="828"/>
      <c r="G89" s="828"/>
      <c r="H89" s="828"/>
      <c r="I89" s="828"/>
      <c r="J89" s="828"/>
      <c r="K89" s="828"/>
      <c r="L89" s="828"/>
      <c r="M89" s="828"/>
      <c r="N89" s="828"/>
      <c r="O89" s="828"/>
      <c r="P89" s="828"/>
      <c r="Q89" s="828"/>
      <c r="R89" s="828"/>
      <c r="S89" s="828"/>
      <c r="T89" s="831"/>
      <c r="U89" s="831"/>
      <c r="V89" s="831"/>
      <c r="W89" s="831"/>
      <c r="X89" s="831"/>
    </row>
    <row r="90" spans="1:24" s="67" customFormat="1" ht="13.5" customHeight="1">
      <c r="A90" s="120"/>
      <c r="B90" s="308"/>
      <c r="C90" s="274"/>
      <c r="D90" s="274"/>
      <c r="E90" s="274"/>
      <c r="F90" s="274"/>
      <c r="G90" s="274"/>
      <c r="H90" s="274"/>
      <c r="I90" s="274"/>
      <c r="J90" s="274"/>
      <c r="K90" s="274"/>
      <c r="L90" s="274"/>
      <c r="M90" s="274"/>
      <c r="N90" s="440"/>
      <c r="O90" s="440"/>
      <c r="P90" s="440"/>
      <c r="Q90" s="440"/>
      <c r="R90" s="440"/>
      <c r="S90" s="830"/>
      <c r="U90" s="830"/>
      <c r="X90" s="830" t="s">
        <v>175</v>
      </c>
    </row>
    <row r="91" spans="1:24" s="67" customFormat="1" ht="12.75" customHeight="1" thickBot="1">
      <c r="A91" s="120"/>
      <c r="B91" s="308"/>
      <c r="C91" s="274"/>
      <c r="D91" s="274"/>
      <c r="E91" s="274"/>
      <c r="F91" s="274"/>
      <c r="G91" s="274"/>
      <c r="H91" s="274"/>
      <c r="I91" s="274"/>
      <c r="J91" s="274"/>
      <c r="K91" s="274"/>
      <c r="L91" s="274"/>
      <c r="M91" s="274"/>
      <c r="N91" s="440"/>
      <c r="O91" s="440"/>
      <c r="P91" s="440"/>
      <c r="Q91" s="440"/>
      <c r="R91" s="440"/>
      <c r="S91" s="487"/>
      <c r="U91" s="601"/>
      <c r="X91" s="829" t="s">
        <v>111</v>
      </c>
    </row>
    <row r="92" spans="1:24" s="67" customFormat="1" ht="41.25" customHeight="1" thickBot="1">
      <c r="A92" s="124"/>
      <c r="B92" s="702" t="str">
        <f>+B4</f>
        <v>Ámbito geográfico / Condición socioeconómica / Sexo</v>
      </c>
      <c r="C92" s="702">
        <v>2001</v>
      </c>
      <c r="D92" s="702">
        <v>2002</v>
      </c>
      <c r="E92" s="702">
        <v>2003</v>
      </c>
      <c r="F92" s="702">
        <v>2004</v>
      </c>
      <c r="G92" s="702">
        <v>2005</v>
      </c>
      <c r="H92" s="702">
        <v>2006</v>
      </c>
      <c r="I92" s="702">
        <v>2007</v>
      </c>
      <c r="J92" s="702">
        <v>2008</v>
      </c>
      <c r="K92" s="702">
        <v>2009</v>
      </c>
      <c r="L92" s="702">
        <v>2010</v>
      </c>
      <c r="M92" s="702">
        <v>2011</v>
      </c>
      <c r="N92" s="702">
        <v>2013</v>
      </c>
      <c r="O92" s="702">
        <v>2014</v>
      </c>
      <c r="P92" s="702">
        <v>2015</v>
      </c>
      <c r="Q92" s="702">
        <v>2016</v>
      </c>
      <c r="R92" s="702">
        <v>2017</v>
      </c>
      <c r="S92" s="702">
        <v>2018</v>
      </c>
      <c r="T92" s="702">
        <v>2019</v>
      </c>
      <c r="U92" s="702">
        <v>2020</v>
      </c>
      <c r="V92" s="702">
        <v>2021</v>
      </c>
      <c r="W92" s="702">
        <v>2022</v>
      </c>
      <c r="X92" s="702">
        <v>2023</v>
      </c>
    </row>
    <row r="93" spans="1:24" s="67" customFormat="1" ht="6" customHeight="1">
      <c r="A93" s="124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</row>
    <row r="94" spans="1:24" s="67" customFormat="1" ht="12.95" customHeight="1">
      <c r="A94" s="120"/>
      <c r="B94" s="19" t="s">
        <v>258</v>
      </c>
      <c r="C94" s="228"/>
      <c r="D94" s="228"/>
      <c r="E94" s="228"/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  <c r="Q94" s="228"/>
      <c r="R94" s="228"/>
      <c r="S94" s="228"/>
    </row>
    <row r="95" spans="1:24" s="67" customFormat="1" ht="12.95" customHeight="1">
      <c r="A95" s="120"/>
      <c r="B95" s="306" t="s">
        <v>107</v>
      </c>
      <c r="C95" s="228"/>
      <c r="D95" s="228"/>
      <c r="E95" s="228"/>
      <c r="F95" s="228"/>
      <c r="G95" s="228"/>
      <c r="H95" s="228"/>
      <c r="I95" s="228"/>
      <c r="J95" s="228"/>
      <c r="K95" s="228"/>
      <c r="L95" s="228"/>
      <c r="M95" s="228"/>
      <c r="N95" s="228"/>
      <c r="O95" s="228"/>
      <c r="P95" s="228"/>
      <c r="Q95" s="228"/>
      <c r="R95" s="228"/>
      <c r="S95" s="228"/>
    </row>
    <row r="96" spans="1:24" s="67" customFormat="1" ht="12.95" customHeight="1">
      <c r="A96" s="120"/>
      <c r="B96" s="267" t="s">
        <v>196</v>
      </c>
      <c r="C96" s="216"/>
      <c r="D96" s="216"/>
      <c r="E96" s="216"/>
      <c r="F96" s="216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</row>
    <row r="97" spans="1:24" s="67" customFormat="1" ht="12.95" customHeight="1">
      <c r="A97" s="120"/>
      <c r="B97" s="275" t="s">
        <v>207</v>
      </c>
      <c r="C97" s="228">
        <v>89.6</v>
      </c>
      <c r="D97" s="228">
        <v>93.1</v>
      </c>
      <c r="E97" s="228">
        <v>92.6</v>
      </c>
      <c r="F97" s="228">
        <v>92.9</v>
      </c>
      <c r="G97" s="228">
        <v>90.067077221082783</v>
      </c>
      <c r="H97" s="228">
        <v>88.338498593672654</v>
      </c>
      <c r="I97" s="228">
        <v>92.404422965120972</v>
      </c>
      <c r="J97" s="228">
        <v>91.045443373214923</v>
      </c>
      <c r="K97" s="228">
        <v>93.677575664871668</v>
      </c>
      <c r="L97" s="228">
        <v>93.159792328695076</v>
      </c>
      <c r="M97" s="228">
        <v>90.290435793535849</v>
      </c>
      <c r="N97" s="228">
        <v>91.654664634829984</v>
      </c>
      <c r="O97" s="228">
        <v>90.431605193823856</v>
      </c>
      <c r="P97" s="228">
        <v>90.436062612841823</v>
      </c>
      <c r="Q97" s="228">
        <v>91.640071165751507</v>
      </c>
      <c r="R97" s="228">
        <v>86.731192485953557</v>
      </c>
      <c r="S97" s="667">
        <v>91.809231768279517</v>
      </c>
      <c r="T97" s="667">
        <v>92.971042403124073</v>
      </c>
      <c r="U97" s="667">
        <v>91.603105860711437</v>
      </c>
      <c r="V97" s="667">
        <v>92.697417891396725</v>
      </c>
      <c r="W97" s="667">
        <v>93.819531375929486</v>
      </c>
      <c r="X97" s="667">
        <v>92.398387089336182</v>
      </c>
    </row>
    <row r="98" spans="1:24" s="67" customFormat="1" ht="12.95" customHeight="1">
      <c r="A98" s="120"/>
      <c r="B98" s="275" t="s">
        <v>208</v>
      </c>
      <c r="C98" s="228">
        <v>92.2</v>
      </c>
      <c r="D98" s="228">
        <v>92.6</v>
      </c>
      <c r="E98" s="228">
        <v>92.4</v>
      </c>
      <c r="F98" s="228">
        <v>90.8</v>
      </c>
      <c r="G98" s="228">
        <v>90.374409206643335</v>
      </c>
      <c r="H98" s="228">
        <v>94.565487965661092</v>
      </c>
      <c r="I98" s="228">
        <v>90.914691547065388</v>
      </c>
      <c r="J98" s="228">
        <v>91.741664129216375</v>
      </c>
      <c r="K98" s="228">
        <v>94.805649929752192</v>
      </c>
      <c r="L98" s="228">
        <v>93.659334637625903</v>
      </c>
      <c r="M98" s="228">
        <v>94.919294280316265</v>
      </c>
      <c r="N98" s="228">
        <v>93.059498314523154</v>
      </c>
      <c r="O98" s="228">
        <v>93.388659882313434</v>
      </c>
      <c r="P98" s="228">
        <v>92.271573941854626</v>
      </c>
      <c r="Q98" s="228">
        <v>90.0040787523658</v>
      </c>
      <c r="R98" s="228">
        <v>91.7424165179185</v>
      </c>
      <c r="S98" s="667">
        <v>93.637358733113714</v>
      </c>
      <c r="T98" s="667">
        <v>92.288719301503107</v>
      </c>
      <c r="U98" s="667">
        <v>91.72941416197844</v>
      </c>
      <c r="V98" s="667">
        <v>89.607889356932105</v>
      </c>
      <c r="W98" s="667">
        <v>92.742396618033354</v>
      </c>
      <c r="X98" s="667">
        <v>90.892079151703655</v>
      </c>
    </row>
    <row r="99" spans="1:24" s="67" customFormat="1" ht="12.95" customHeight="1">
      <c r="A99" s="120"/>
      <c r="B99" s="267" t="s">
        <v>191</v>
      </c>
      <c r="C99" s="216"/>
      <c r="D99" s="216"/>
      <c r="E99" s="216"/>
      <c r="F99" s="216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28"/>
      <c r="S99" s="668"/>
      <c r="T99" s="668"/>
      <c r="U99" s="668"/>
      <c r="V99" s="668"/>
      <c r="W99" s="668"/>
      <c r="X99" s="668"/>
    </row>
    <row r="100" spans="1:24" s="67" customFormat="1" ht="12.95" customHeight="1">
      <c r="A100" s="120"/>
      <c r="B100" s="275" t="s">
        <v>207</v>
      </c>
      <c r="C100" s="228">
        <v>94.4</v>
      </c>
      <c r="D100" s="228">
        <v>91.1</v>
      </c>
      <c r="E100" s="228">
        <v>96.3</v>
      </c>
      <c r="F100" s="228">
        <v>91.3</v>
      </c>
      <c r="G100" s="228">
        <v>89.133043639214705</v>
      </c>
      <c r="H100" s="228">
        <v>91.999715717047934</v>
      </c>
      <c r="I100" s="228">
        <v>95.156406338397957</v>
      </c>
      <c r="J100" s="228">
        <v>94.431821413902966</v>
      </c>
      <c r="K100" s="228">
        <v>93.585303980196983</v>
      </c>
      <c r="L100" s="228">
        <v>94.369284716710169</v>
      </c>
      <c r="M100" s="228">
        <v>93.384763807468104</v>
      </c>
      <c r="N100" s="228">
        <v>93.602223524507849</v>
      </c>
      <c r="O100" s="228">
        <v>90.8516870535301</v>
      </c>
      <c r="P100" s="228">
        <v>87.273156979590539</v>
      </c>
      <c r="Q100" s="228">
        <v>91.094714224358199</v>
      </c>
      <c r="R100" s="228">
        <v>93.142213712851657</v>
      </c>
      <c r="S100" s="667">
        <v>93.603210868701893</v>
      </c>
      <c r="T100" s="667">
        <v>94.831917540928771</v>
      </c>
      <c r="U100" s="667">
        <v>83.905539644475382</v>
      </c>
      <c r="V100" s="667">
        <v>87.57515569482473</v>
      </c>
      <c r="W100" s="667">
        <v>92.229289175727786</v>
      </c>
      <c r="X100" s="667">
        <v>93.881994142365031</v>
      </c>
    </row>
    <row r="101" spans="1:24" s="67" customFormat="1" ht="12.95" customHeight="1">
      <c r="A101" s="120"/>
      <c r="B101" s="275" t="s">
        <v>208</v>
      </c>
      <c r="C101" s="228">
        <v>91.3</v>
      </c>
      <c r="D101" s="228">
        <v>89.6</v>
      </c>
      <c r="E101" s="228">
        <v>95.5</v>
      </c>
      <c r="F101" s="228">
        <v>89.8</v>
      </c>
      <c r="G101" s="228">
        <v>93.418442656294175</v>
      </c>
      <c r="H101" s="228">
        <v>93.732857936927047</v>
      </c>
      <c r="I101" s="228">
        <v>93.741645737586978</v>
      </c>
      <c r="J101" s="228">
        <v>96.190245601212425</v>
      </c>
      <c r="K101" s="228">
        <v>94.021608336229562</v>
      </c>
      <c r="L101" s="228">
        <v>91.029347675022237</v>
      </c>
      <c r="M101" s="228">
        <v>93.098837880857445</v>
      </c>
      <c r="N101" s="228">
        <v>88.94991082988372</v>
      </c>
      <c r="O101" s="228">
        <v>91.092905402840657</v>
      </c>
      <c r="P101" s="228">
        <v>89.531091934474333</v>
      </c>
      <c r="Q101" s="228">
        <v>89.619302030908884</v>
      </c>
      <c r="R101" s="228">
        <v>91.130197551130763</v>
      </c>
      <c r="S101" s="667">
        <v>89.921571227397678</v>
      </c>
      <c r="T101" s="667">
        <v>92.059529729737918</v>
      </c>
      <c r="U101" s="667">
        <v>86.895168679717528</v>
      </c>
      <c r="V101" s="667">
        <v>90.17722951649273</v>
      </c>
      <c r="W101" s="667">
        <v>91.858662502070089</v>
      </c>
      <c r="X101" s="667">
        <v>92.343691730482988</v>
      </c>
    </row>
    <row r="102" spans="1:24" s="67" customFormat="1" ht="12.95" customHeight="1">
      <c r="A102" s="120"/>
      <c r="B102" s="267" t="s">
        <v>192</v>
      </c>
      <c r="C102" s="216"/>
      <c r="D102" s="216"/>
      <c r="E102" s="216"/>
      <c r="F102" s="216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28"/>
      <c r="S102" s="668"/>
      <c r="T102" s="668"/>
      <c r="U102" s="668"/>
      <c r="V102" s="668"/>
      <c r="W102" s="668"/>
      <c r="X102" s="668"/>
    </row>
    <row r="103" spans="1:24" s="67" customFormat="1" ht="12.95" customHeight="1">
      <c r="A103" s="120"/>
      <c r="B103" s="275" t="s">
        <v>207</v>
      </c>
      <c r="C103" s="228">
        <v>93.2</v>
      </c>
      <c r="D103" s="228">
        <v>88.7</v>
      </c>
      <c r="E103" s="228">
        <v>97.3</v>
      </c>
      <c r="F103" s="228">
        <v>91.9</v>
      </c>
      <c r="G103" s="228">
        <v>90.960254907440813</v>
      </c>
      <c r="H103" s="228">
        <v>93.038213277386376</v>
      </c>
      <c r="I103" s="228">
        <v>90.888646751252324</v>
      </c>
      <c r="J103" s="228">
        <v>96.455481812698508</v>
      </c>
      <c r="K103" s="228">
        <v>90.061369489790351</v>
      </c>
      <c r="L103" s="228">
        <v>94.236081979614085</v>
      </c>
      <c r="M103" s="228">
        <v>90.652927663977707</v>
      </c>
      <c r="N103" s="228">
        <v>93.901948239093386</v>
      </c>
      <c r="O103" s="228">
        <v>90.708141008504882</v>
      </c>
      <c r="P103" s="228">
        <v>91.669978345380514</v>
      </c>
      <c r="Q103" s="228">
        <v>91.52413377119413</v>
      </c>
      <c r="R103" s="228">
        <v>88.00141046881572</v>
      </c>
      <c r="S103" s="667">
        <v>95.573093696209767</v>
      </c>
      <c r="T103" s="667">
        <v>96.164820379284933</v>
      </c>
      <c r="U103" s="667">
        <v>89.562451910886381</v>
      </c>
      <c r="V103" s="667">
        <v>93.732356931219201</v>
      </c>
      <c r="W103" s="667">
        <v>94.02622335364272</v>
      </c>
      <c r="X103" s="667">
        <v>93.087521728097556</v>
      </c>
    </row>
    <row r="104" spans="1:24" s="67" customFormat="1" ht="12.95" customHeight="1">
      <c r="A104" s="120"/>
      <c r="B104" s="275" t="s">
        <v>208</v>
      </c>
      <c r="C104" s="228">
        <v>93.4</v>
      </c>
      <c r="D104" s="228">
        <v>88.9</v>
      </c>
      <c r="E104" s="228">
        <v>90.3</v>
      </c>
      <c r="F104" s="228">
        <v>91.3</v>
      </c>
      <c r="G104" s="228">
        <v>93.377671649186269</v>
      </c>
      <c r="H104" s="228">
        <v>94.808788862334083</v>
      </c>
      <c r="I104" s="228">
        <v>96.777387538570295</v>
      </c>
      <c r="J104" s="228">
        <v>91.88385373835051</v>
      </c>
      <c r="K104" s="228">
        <v>92.956704377862351</v>
      </c>
      <c r="L104" s="228">
        <v>95.252691240631208</v>
      </c>
      <c r="M104" s="228">
        <v>90.747480323209302</v>
      </c>
      <c r="N104" s="228">
        <v>92.068668570685134</v>
      </c>
      <c r="O104" s="228">
        <v>93.503567796495773</v>
      </c>
      <c r="P104" s="228">
        <v>91.123255821645571</v>
      </c>
      <c r="Q104" s="228">
        <v>85.73046288281536</v>
      </c>
      <c r="R104" s="228">
        <v>89.092232567734428</v>
      </c>
      <c r="S104" s="667">
        <v>90.071094889665204</v>
      </c>
      <c r="T104" s="667">
        <v>94.6832833173018</v>
      </c>
      <c r="U104" s="667">
        <v>83.745646575673035</v>
      </c>
      <c r="V104" s="667">
        <v>86.55461014966869</v>
      </c>
      <c r="W104" s="667">
        <v>93.239750761468841</v>
      </c>
      <c r="X104" s="667">
        <v>91.820522981839787</v>
      </c>
    </row>
    <row r="105" spans="1:24" s="67" customFormat="1" ht="12.95" customHeight="1">
      <c r="A105" s="120"/>
      <c r="B105" s="267" t="s">
        <v>193</v>
      </c>
      <c r="C105" s="216"/>
      <c r="D105" s="216"/>
      <c r="E105" s="216"/>
      <c r="F105" s="216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28"/>
      <c r="S105" s="668"/>
      <c r="T105" s="668"/>
      <c r="U105" s="668"/>
      <c r="V105" s="668"/>
      <c r="W105" s="668"/>
      <c r="X105" s="668"/>
    </row>
    <row r="106" spans="1:24" s="67" customFormat="1" ht="12.95" customHeight="1">
      <c r="A106" s="120"/>
      <c r="B106" s="275" t="s">
        <v>207</v>
      </c>
      <c r="C106" s="228">
        <v>92.8</v>
      </c>
      <c r="D106" s="228">
        <v>87.7</v>
      </c>
      <c r="E106" s="228">
        <v>94.9</v>
      </c>
      <c r="F106" s="228">
        <v>95.9</v>
      </c>
      <c r="G106" s="228">
        <v>84.566839720618674</v>
      </c>
      <c r="H106" s="228">
        <v>98.080658335285875</v>
      </c>
      <c r="I106" s="228">
        <v>98.599265107742397</v>
      </c>
      <c r="J106" s="228">
        <v>96.076063447904417</v>
      </c>
      <c r="K106" s="228">
        <v>94.375932404141778</v>
      </c>
      <c r="L106" s="228">
        <v>90.488143280013333</v>
      </c>
      <c r="M106" s="228">
        <v>97.003623741085562</v>
      </c>
      <c r="N106" s="228">
        <v>92.144774732177282</v>
      </c>
      <c r="O106" s="228">
        <v>89.2221227771374</v>
      </c>
      <c r="P106" s="228">
        <v>93.855357417272316</v>
      </c>
      <c r="Q106" s="228">
        <v>88.974539502962031</v>
      </c>
      <c r="R106" s="228">
        <v>96.839289159325702</v>
      </c>
      <c r="S106" s="667">
        <v>96.67053096480771</v>
      </c>
      <c r="T106" s="667">
        <v>94.526647570456845</v>
      </c>
      <c r="U106" s="667">
        <v>89.95090006859165</v>
      </c>
      <c r="V106" s="667">
        <v>89.0507535309048</v>
      </c>
      <c r="W106" s="667">
        <v>94.580847080752662</v>
      </c>
      <c r="X106" s="667">
        <v>95.349341976425293</v>
      </c>
    </row>
    <row r="107" spans="1:24" s="67" customFormat="1" ht="12.95" customHeight="1">
      <c r="A107" s="120"/>
      <c r="B107" s="275" t="s">
        <v>208</v>
      </c>
      <c r="C107" s="228">
        <v>94.3</v>
      </c>
      <c r="D107" s="228">
        <v>89.3</v>
      </c>
      <c r="E107" s="228">
        <v>96.3</v>
      </c>
      <c r="F107" s="228">
        <v>89.6</v>
      </c>
      <c r="G107" s="228">
        <v>91.162900679388386</v>
      </c>
      <c r="H107" s="228">
        <v>95.387256395198861</v>
      </c>
      <c r="I107" s="228">
        <v>92.268661350281846</v>
      </c>
      <c r="J107" s="228">
        <v>94.538173183485668</v>
      </c>
      <c r="K107" s="228">
        <v>94.229051665902489</v>
      </c>
      <c r="L107" s="228">
        <v>93.158060168707379</v>
      </c>
      <c r="M107" s="228">
        <v>90.965003884940586</v>
      </c>
      <c r="N107" s="228">
        <v>91.00783656487495</v>
      </c>
      <c r="O107" s="228">
        <v>92.354369675273873</v>
      </c>
      <c r="P107" s="228">
        <v>95.180518244506032</v>
      </c>
      <c r="Q107" s="228">
        <v>89.174238293556542</v>
      </c>
      <c r="R107" s="228">
        <v>95.708398536962008</v>
      </c>
      <c r="S107" s="667">
        <v>92.196669547097201</v>
      </c>
      <c r="T107" s="667">
        <v>93.740842368237907</v>
      </c>
      <c r="U107" s="667">
        <v>92.826748004160152</v>
      </c>
      <c r="V107" s="667">
        <v>92.685236941931407</v>
      </c>
      <c r="W107" s="667">
        <v>90.232516788336028</v>
      </c>
      <c r="X107" s="667">
        <v>91.997252509014473</v>
      </c>
    </row>
    <row r="108" spans="1:24" s="67" customFormat="1" ht="12.95" customHeight="1">
      <c r="A108" s="120"/>
      <c r="B108" s="267" t="s">
        <v>197</v>
      </c>
      <c r="C108" s="216"/>
      <c r="D108" s="216"/>
      <c r="E108" s="216"/>
      <c r="F108" s="216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28"/>
      <c r="S108" s="668"/>
      <c r="T108" s="668"/>
      <c r="U108" s="668"/>
      <c r="V108" s="668"/>
      <c r="W108" s="668"/>
      <c r="X108" s="668"/>
    </row>
    <row r="109" spans="1:24" s="67" customFormat="1" ht="12.95" customHeight="1">
      <c r="A109" s="120"/>
      <c r="B109" s="275" t="s">
        <v>207</v>
      </c>
      <c r="C109" s="228">
        <v>89.9</v>
      </c>
      <c r="D109" s="228">
        <v>92.7</v>
      </c>
      <c r="E109" s="228">
        <v>90.4</v>
      </c>
      <c r="F109" s="228">
        <v>92.1</v>
      </c>
      <c r="G109" s="228">
        <v>85.315374258292337</v>
      </c>
      <c r="H109" s="228">
        <v>87.281034873371681</v>
      </c>
      <c r="I109" s="228">
        <v>91.977930132053586</v>
      </c>
      <c r="J109" s="228">
        <v>95.889374233312665</v>
      </c>
      <c r="K109" s="228">
        <v>92.979387770030343</v>
      </c>
      <c r="L109" s="228">
        <v>93.115584048864022</v>
      </c>
      <c r="M109" s="228">
        <v>96.777066729843696</v>
      </c>
      <c r="N109" s="228">
        <v>97.96811149320331</v>
      </c>
      <c r="O109" s="228">
        <v>94.178898448315721</v>
      </c>
      <c r="P109" s="228">
        <v>84.322545285948593</v>
      </c>
      <c r="Q109" s="228">
        <v>94.981307329387164</v>
      </c>
      <c r="R109" s="228">
        <v>92.009230370886399</v>
      </c>
      <c r="S109" s="667">
        <v>96.146774299444488</v>
      </c>
      <c r="T109" s="667">
        <v>93.850254564044903</v>
      </c>
      <c r="U109" s="667">
        <v>93.524442870549692</v>
      </c>
      <c r="V109" s="667">
        <v>91.835978350364343</v>
      </c>
      <c r="W109" s="667">
        <v>94.485894257185947</v>
      </c>
      <c r="X109" s="667">
        <v>86.917076070470102</v>
      </c>
    </row>
    <row r="110" spans="1:24" s="67" customFormat="1" ht="12.95" customHeight="1">
      <c r="A110" s="120"/>
      <c r="B110" s="275" t="s">
        <v>208</v>
      </c>
      <c r="C110" s="228">
        <v>93.7</v>
      </c>
      <c r="D110" s="228">
        <v>90.4</v>
      </c>
      <c r="E110" s="228">
        <v>96.5</v>
      </c>
      <c r="F110" s="228">
        <v>93.2</v>
      </c>
      <c r="G110" s="228">
        <v>88.753633942530413</v>
      </c>
      <c r="H110" s="228">
        <v>93.419398925985149</v>
      </c>
      <c r="I110" s="228">
        <v>94.237702846528407</v>
      </c>
      <c r="J110" s="228">
        <v>94.527570005467098</v>
      </c>
      <c r="K110" s="228">
        <v>96.274373071686796</v>
      </c>
      <c r="L110" s="228">
        <v>94.799504410654663</v>
      </c>
      <c r="M110" s="228">
        <v>92.564616602120623</v>
      </c>
      <c r="N110" s="228">
        <v>94.488068588690226</v>
      </c>
      <c r="O110" s="228">
        <v>93.519821466652303</v>
      </c>
      <c r="P110" s="228">
        <v>85.593860189029641</v>
      </c>
      <c r="Q110" s="228">
        <v>93.173365698109762</v>
      </c>
      <c r="R110" s="228">
        <v>89.876799232590685</v>
      </c>
      <c r="S110" s="667">
        <v>92.992706863560613</v>
      </c>
      <c r="T110" s="667">
        <v>94.010174342083587</v>
      </c>
      <c r="U110" s="667">
        <v>90.541152635279886</v>
      </c>
      <c r="V110" s="667">
        <v>90.349123625285344</v>
      </c>
      <c r="W110" s="667">
        <v>91.391319614034842</v>
      </c>
      <c r="X110" s="667">
        <v>87.915074362360798</v>
      </c>
    </row>
    <row r="111" spans="1:24" s="67" customFormat="1" ht="5.0999999999999996" customHeight="1">
      <c r="A111" s="120"/>
      <c r="B111" s="275"/>
      <c r="C111" s="228"/>
      <c r="D111" s="228"/>
      <c r="E111" s="228"/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667"/>
      <c r="T111" s="667"/>
      <c r="U111" s="667"/>
      <c r="V111" s="667"/>
      <c r="W111" s="667"/>
      <c r="X111" s="667"/>
    </row>
    <row r="112" spans="1:24" s="67" customFormat="1" ht="12.95" customHeight="1">
      <c r="A112" s="120"/>
      <c r="B112" s="306" t="s">
        <v>108</v>
      </c>
      <c r="C112" s="228"/>
      <c r="D112" s="228"/>
      <c r="E112" s="228"/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668"/>
      <c r="T112" s="668"/>
      <c r="U112" s="668"/>
      <c r="V112" s="668"/>
      <c r="W112" s="668"/>
      <c r="X112" s="668"/>
    </row>
    <row r="113" spans="1:24" s="67" customFormat="1" ht="12.95" customHeight="1">
      <c r="A113" s="120"/>
      <c r="B113" s="267" t="s">
        <v>196</v>
      </c>
      <c r="C113" s="216"/>
      <c r="D113" s="216"/>
      <c r="E113" s="216"/>
      <c r="F113" s="216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28"/>
      <c r="S113" s="668"/>
      <c r="T113" s="668"/>
      <c r="U113" s="668"/>
      <c r="V113" s="668"/>
      <c r="W113" s="668"/>
      <c r="X113" s="668"/>
    </row>
    <row r="114" spans="1:24" s="67" customFormat="1" ht="12.95" customHeight="1">
      <c r="A114" s="120"/>
      <c r="B114" s="275" t="s">
        <v>207</v>
      </c>
      <c r="C114" s="228">
        <v>90.5</v>
      </c>
      <c r="D114" s="228">
        <v>86.7</v>
      </c>
      <c r="E114" s="228">
        <v>89.3</v>
      </c>
      <c r="F114" s="228">
        <v>81.599999999999994</v>
      </c>
      <c r="G114" s="228">
        <v>88.628179456626228</v>
      </c>
      <c r="H114" s="228">
        <v>87.990254051572023</v>
      </c>
      <c r="I114" s="228">
        <v>92.758901646102544</v>
      </c>
      <c r="J114" s="228">
        <v>94.403786999821151</v>
      </c>
      <c r="K114" s="228">
        <v>93.084909603190624</v>
      </c>
      <c r="L114" s="228">
        <v>91.338929623753884</v>
      </c>
      <c r="M114" s="228">
        <v>94.340118111122464</v>
      </c>
      <c r="N114" s="228">
        <v>93.905174406497522</v>
      </c>
      <c r="O114" s="228">
        <v>92.477888360128802</v>
      </c>
      <c r="P114" s="228">
        <v>94.311846566968811</v>
      </c>
      <c r="Q114" s="228">
        <v>92.794814894269791</v>
      </c>
      <c r="R114" s="228">
        <v>93.603409551719679</v>
      </c>
      <c r="S114" s="667">
        <v>94.205676752111316</v>
      </c>
      <c r="T114" s="667">
        <v>93.359620237329011</v>
      </c>
      <c r="U114" s="667">
        <v>93.690456467632657</v>
      </c>
      <c r="V114" s="667">
        <v>94.572337944454318</v>
      </c>
      <c r="W114" s="667">
        <v>93.317193606157986</v>
      </c>
      <c r="X114" s="667">
        <v>91.988377007451305</v>
      </c>
    </row>
    <row r="115" spans="1:24" s="67" customFormat="1" ht="12.95" customHeight="1">
      <c r="A115" s="120"/>
      <c r="B115" s="275" t="s">
        <v>208</v>
      </c>
      <c r="C115" s="228">
        <v>88.4</v>
      </c>
      <c r="D115" s="228">
        <v>82.6</v>
      </c>
      <c r="E115" s="228">
        <v>90.6</v>
      </c>
      <c r="F115" s="228">
        <v>84.7</v>
      </c>
      <c r="G115" s="228">
        <v>86.913615922105521</v>
      </c>
      <c r="H115" s="228">
        <v>90.946633772502778</v>
      </c>
      <c r="I115" s="228">
        <v>91.793646277680764</v>
      </c>
      <c r="J115" s="228">
        <v>92.678721998464141</v>
      </c>
      <c r="K115" s="228">
        <v>94.15713200494902</v>
      </c>
      <c r="L115" s="228">
        <v>93.166788187893061</v>
      </c>
      <c r="M115" s="228">
        <v>96.24343378806681</v>
      </c>
      <c r="N115" s="228">
        <v>92.632810037083217</v>
      </c>
      <c r="O115" s="228">
        <v>93.029140215775698</v>
      </c>
      <c r="P115" s="228">
        <v>91.867574753592123</v>
      </c>
      <c r="Q115" s="228">
        <v>93.413511760791579</v>
      </c>
      <c r="R115" s="228">
        <v>91.58819074872298</v>
      </c>
      <c r="S115" s="667">
        <v>93.237802801625264</v>
      </c>
      <c r="T115" s="667">
        <v>93.838534289492998</v>
      </c>
      <c r="U115" s="667">
        <v>92.738063913874186</v>
      </c>
      <c r="V115" s="667">
        <v>92.94807749367007</v>
      </c>
      <c r="W115" s="667">
        <v>94.633038819289141</v>
      </c>
      <c r="X115" s="667">
        <v>93.093446002789591</v>
      </c>
    </row>
    <row r="116" spans="1:24" s="67" customFormat="1" ht="12.95" customHeight="1">
      <c r="A116" s="120"/>
      <c r="B116" s="267" t="s">
        <v>191</v>
      </c>
      <c r="C116" s="216"/>
      <c r="D116" s="216"/>
      <c r="E116" s="216"/>
      <c r="F116" s="216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28"/>
      <c r="S116" s="668"/>
      <c r="T116" s="668"/>
      <c r="U116" s="668"/>
      <c r="V116" s="668"/>
      <c r="W116" s="668"/>
      <c r="X116" s="668"/>
    </row>
    <row r="117" spans="1:24" s="67" customFormat="1" ht="12.95" customHeight="1">
      <c r="A117" s="120"/>
      <c r="B117" s="275" t="s">
        <v>207</v>
      </c>
      <c r="C117" s="228">
        <v>92</v>
      </c>
      <c r="D117" s="228">
        <v>90.8</v>
      </c>
      <c r="E117" s="228">
        <v>95.4</v>
      </c>
      <c r="F117" s="228">
        <v>90.2</v>
      </c>
      <c r="G117" s="228">
        <v>93.547806527419283</v>
      </c>
      <c r="H117" s="228">
        <v>94.278540918059889</v>
      </c>
      <c r="I117" s="228">
        <v>94.453098517387474</v>
      </c>
      <c r="J117" s="228">
        <v>92.673306064800087</v>
      </c>
      <c r="K117" s="228">
        <v>95.288891461074215</v>
      </c>
      <c r="L117" s="228">
        <v>95.639040950845313</v>
      </c>
      <c r="M117" s="228">
        <v>94.453231744714657</v>
      </c>
      <c r="N117" s="228">
        <v>93.599650155309035</v>
      </c>
      <c r="O117" s="228">
        <v>93.217633308518515</v>
      </c>
      <c r="P117" s="228">
        <v>92.037971738843794</v>
      </c>
      <c r="Q117" s="228">
        <v>89.684467516403998</v>
      </c>
      <c r="R117" s="228">
        <v>94.15053655557692</v>
      </c>
      <c r="S117" s="667">
        <v>93.437283548644487</v>
      </c>
      <c r="T117" s="667">
        <v>94.494762265618121</v>
      </c>
      <c r="U117" s="667">
        <v>94.446980973944576</v>
      </c>
      <c r="V117" s="667">
        <v>94.310436430920987</v>
      </c>
      <c r="W117" s="667">
        <v>93.544326220884713</v>
      </c>
      <c r="X117" s="667">
        <v>94.436336048186931</v>
      </c>
    </row>
    <row r="118" spans="1:24" s="67" customFormat="1" ht="12.95" customHeight="1">
      <c r="A118" s="120"/>
      <c r="B118" s="275" t="s">
        <v>208</v>
      </c>
      <c r="C118" s="228">
        <v>92</v>
      </c>
      <c r="D118" s="228">
        <v>91.4</v>
      </c>
      <c r="E118" s="228">
        <v>95</v>
      </c>
      <c r="F118" s="228">
        <v>89.4</v>
      </c>
      <c r="G118" s="228">
        <v>92.345436961568439</v>
      </c>
      <c r="H118" s="228">
        <v>93.544753041679968</v>
      </c>
      <c r="I118" s="228">
        <v>94.954987742048715</v>
      </c>
      <c r="J118" s="228">
        <v>92.863242939397963</v>
      </c>
      <c r="K118" s="228">
        <v>96.445516695560173</v>
      </c>
      <c r="L118" s="228">
        <v>92.441580900917145</v>
      </c>
      <c r="M118" s="228">
        <v>94.688359115357102</v>
      </c>
      <c r="N118" s="228">
        <v>93.427781964034253</v>
      </c>
      <c r="O118" s="228">
        <v>91.416537658188858</v>
      </c>
      <c r="P118" s="228">
        <v>91.818320383951317</v>
      </c>
      <c r="Q118" s="228">
        <v>93.843419842147739</v>
      </c>
      <c r="R118" s="228">
        <v>92.104544285068329</v>
      </c>
      <c r="S118" s="667">
        <v>94.218475671313783</v>
      </c>
      <c r="T118" s="667">
        <v>95.99878107884544</v>
      </c>
      <c r="U118" s="667">
        <v>96.405380152453048</v>
      </c>
      <c r="V118" s="667">
        <v>94.663690928958786</v>
      </c>
      <c r="W118" s="667">
        <v>94.420124204184006</v>
      </c>
      <c r="X118" s="667">
        <v>95.114228357383297</v>
      </c>
    </row>
    <row r="119" spans="1:24" s="67" customFormat="1" ht="12.95" customHeight="1">
      <c r="A119" s="120"/>
      <c r="B119" s="267" t="s">
        <v>192</v>
      </c>
      <c r="C119" s="216"/>
      <c r="D119" s="216"/>
      <c r="E119" s="216"/>
      <c r="F119" s="216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28"/>
      <c r="S119" s="668"/>
      <c r="T119" s="668"/>
      <c r="U119" s="668"/>
      <c r="V119" s="668"/>
      <c r="W119" s="668"/>
      <c r="X119" s="668"/>
    </row>
    <row r="120" spans="1:24" s="67" customFormat="1" ht="12.95" customHeight="1">
      <c r="A120" s="120"/>
      <c r="B120" s="275" t="s">
        <v>194</v>
      </c>
      <c r="C120" s="228">
        <v>91.6</v>
      </c>
      <c r="D120" s="228">
        <v>91.3</v>
      </c>
      <c r="E120" s="228">
        <v>94.5</v>
      </c>
      <c r="F120" s="228">
        <v>90.5</v>
      </c>
      <c r="G120" s="228">
        <v>94.752830018162513</v>
      </c>
      <c r="H120" s="228">
        <v>95.645056828722886</v>
      </c>
      <c r="I120" s="228">
        <v>95.48511723034747</v>
      </c>
      <c r="J120" s="228">
        <v>94.364604022979265</v>
      </c>
      <c r="K120" s="228">
        <v>95.125126888745129</v>
      </c>
      <c r="L120" s="228">
        <v>94.597099098752665</v>
      </c>
      <c r="M120" s="228">
        <v>93.798178802159541</v>
      </c>
      <c r="N120" s="228">
        <v>92.630397053569482</v>
      </c>
      <c r="O120" s="228">
        <v>89.118111898841192</v>
      </c>
      <c r="P120" s="228">
        <v>94.428755797162125</v>
      </c>
      <c r="Q120" s="228">
        <v>93.990541974785401</v>
      </c>
      <c r="R120" s="228">
        <v>89.63308290723738</v>
      </c>
      <c r="S120" s="667">
        <v>95.434674357055485</v>
      </c>
      <c r="T120" s="667">
        <v>90.634894725611346</v>
      </c>
      <c r="U120" s="667">
        <v>96.214732597858216</v>
      </c>
      <c r="V120" s="667">
        <v>89.238577411163917</v>
      </c>
      <c r="W120" s="667">
        <v>93.932876297770036</v>
      </c>
      <c r="X120" s="667">
        <v>95.164409971522247</v>
      </c>
    </row>
    <row r="121" spans="1:24" s="67" customFormat="1" ht="12.95" customHeight="1">
      <c r="A121" s="120"/>
      <c r="B121" s="275" t="s">
        <v>195</v>
      </c>
      <c r="C121" s="228">
        <v>92.4</v>
      </c>
      <c r="D121" s="228">
        <v>90.6</v>
      </c>
      <c r="E121" s="228">
        <v>93.8</v>
      </c>
      <c r="F121" s="228">
        <v>92</v>
      </c>
      <c r="G121" s="228">
        <v>96.622032465656559</v>
      </c>
      <c r="H121" s="228">
        <v>97.003418076011727</v>
      </c>
      <c r="I121" s="228">
        <v>96.296935403296771</v>
      </c>
      <c r="J121" s="228">
        <v>92.957013356568709</v>
      </c>
      <c r="K121" s="228">
        <v>93.920079778083334</v>
      </c>
      <c r="L121" s="228">
        <v>95.047693894318641</v>
      </c>
      <c r="M121" s="228">
        <v>93.426698258574831</v>
      </c>
      <c r="N121" s="228">
        <v>93.304618132939609</v>
      </c>
      <c r="O121" s="228">
        <v>92.364585038671578</v>
      </c>
      <c r="P121" s="228">
        <v>91.576168536147421</v>
      </c>
      <c r="Q121" s="228">
        <v>92.171773038415111</v>
      </c>
      <c r="R121" s="228">
        <v>91.874799918778777</v>
      </c>
      <c r="S121" s="667">
        <v>95.920685077005018</v>
      </c>
      <c r="T121" s="667">
        <v>94.470840719196985</v>
      </c>
      <c r="U121" s="667">
        <v>93.91999779531514</v>
      </c>
      <c r="V121" s="667">
        <v>92.24618986419442</v>
      </c>
      <c r="W121" s="667">
        <v>89.88578503942388</v>
      </c>
      <c r="X121" s="667">
        <v>95.351462356895226</v>
      </c>
    </row>
    <row r="122" spans="1:24" s="67" customFormat="1" ht="12.95" customHeight="1">
      <c r="A122" s="120"/>
      <c r="B122" s="267" t="s">
        <v>193</v>
      </c>
      <c r="C122" s="216"/>
      <c r="D122" s="216"/>
      <c r="E122" s="216"/>
      <c r="F122" s="216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28"/>
      <c r="S122" s="668"/>
      <c r="T122" s="668"/>
      <c r="U122" s="668"/>
      <c r="V122" s="668"/>
      <c r="W122" s="668"/>
      <c r="X122" s="668"/>
    </row>
    <row r="123" spans="1:24" s="67" customFormat="1" ht="12.95" customHeight="1">
      <c r="A123" s="120"/>
      <c r="B123" s="275" t="s">
        <v>194</v>
      </c>
      <c r="C123" s="228">
        <v>92.6</v>
      </c>
      <c r="D123" s="228">
        <v>88.7</v>
      </c>
      <c r="E123" s="228">
        <v>93.5</v>
      </c>
      <c r="F123" s="228">
        <v>88.9</v>
      </c>
      <c r="G123" s="228">
        <v>93.892182351004877</v>
      </c>
      <c r="H123" s="228">
        <v>93.409156734996813</v>
      </c>
      <c r="I123" s="228">
        <v>93.250670557674297</v>
      </c>
      <c r="J123" s="228">
        <v>93.561079178781569</v>
      </c>
      <c r="K123" s="228">
        <v>93.768097560153748</v>
      </c>
      <c r="L123" s="228">
        <v>94.314261602521327</v>
      </c>
      <c r="M123" s="228">
        <v>96.477026190344858</v>
      </c>
      <c r="N123" s="228">
        <v>87.817759589471621</v>
      </c>
      <c r="O123" s="228">
        <v>90.558641152693212</v>
      </c>
      <c r="P123" s="228">
        <v>89.268124786649764</v>
      </c>
      <c r="Q123" s="228">
        <v>89.698356995330869</v>
      </c>
      <c r="R123" s="228">
        <v>88.384503991340068</v>
      </c>
      <c r="S123" s="667">
        <v>96.031161829806351</v>
      </c>
      <c r="T123" s="667">
        <v>92.690966387761137</v>
      </c>
      <c r="U123" s="667">
        <v>92.520783936686101</v>
      </c>
      <c r="V123" s="667">
        <v>92.775800659108256</v>
      </c>
      <c r="W123" s="667">
        <v>98.031672002196458</v>
      </c>
      <c r="X123" s="667">
        <v>96.090896513381679</v>
      </c>
    </row>
    <row r="124" spans="1:24" s="67" customFormat="1" ht="12.95" customHeight="1">
      <c r="A124" s="120"/>
      <c r="B124" s="275" t="s">
        <v>195</v>
      </c>
      <c r="C124" s="228">
        <v>95.2</v>
      </c>
      <c r="D124" s="228">
        <v>92.3</v>
      </c>
      <c r="E124" s="228">
        <v>95.5</v>
      </c>
      <c r="F124" s="228">
        <v>90.4</v>
      </c>
      <c r="G124" s="228">
        <v>95.957762856736991</v>
      </c>
      <c r="H124" s="228">
        <v>94.087473174456136</v>
      </c>
      <c r="I124" s="228">
        <v>95.919086976618232</v>
      </c>
      <c r="J124" s="228">
        <v>95.807904289553619</v>
      </c>
      <c r="K124" s="228">
        <v>95.464708574175418</v>
      </c>
      <c r="L124" s="228">
        <v>93.482604466036236</v>
      </c>
      <c r="M124" s="228">
        <v>95.056756034448924</v>
      </c>
      <c r="N124" s="228">
        <v>93.08175632667492</v>
      </c>
      <c r="O124" s="228">
        <v>92.92854727713798</v>
      </c>
      <c r="P124" s="228">
        <v>89.263397607719554</v>
      </c>
      <c r="Q124" s="228">
        <v>89.094262917143126</v>
      </c>
      <c r="R124" s="228">
        <v>91.284962869939093</v>
      </c>
      <c r="S124" s="667">
        <v>96.031161829806351</v>
      </c>
      <c r="T124" s="667">
        <v>94.400261920387806</v>
      </c>
      <c r="U124" s="667">
        <v>95.51157695008979</v>
      </c>
      <c r="V124" s="667">
        <v>93.613535409093416</v>
      </c>
      <c r="W124" s="667">
        <v>91.726360997838867</v>
      </c>
      <c r="X124" s="667">
        <v>95.411023528144639</v>
      </c>
    </row>
    <row r="125" spans="1:24" s="67" customFormat="1" ht="12.95" customHeight="1">
      <c r="A125" s="120"/>
      <c r="B125" s="267" t="s">
        <v>197</v>
      </c>
      <c r="C125" s="216"/>
      <c r="D125" s="216"/>
      <c r="E125" s="216"/>
      <c r="F125" s="216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28"/>
      <c r="S125" s="668"/>
      <c r="T125" s="668"/>
      <c r="U125" s="668"/>
      <c r="V125" s="668"/>
      <c r="W125" s="668"/>
      <c r="X125" s="668"/>
    </row>
    <row r="126" spans="1:24" s="67" customFormat="1" ht="12.95" customHeight="1">
      <c r="A126" s="120"/>
      <c r="B126" s="275" t="s">
        <v>207</v>
      </c>
      <c r="C126" s="228">
        <v>91.9</v>
      </c>
      <c r="D126" s="228">
        <v>93.1</v>
      </c>
      <c r="E126" s="228">
        <v>93.3</v>
      </c>
      <c r="F126" s="228">
        <v>93.3</v>
      </c>
      <c r="G126" s="228">
        <v>94.956285337751865</v>
      </c>
      <c r="H126" s="228">
        <v>96.744226989411857</v>
      </c>
      <c r="I126" s="228">
        <v>89.43792266206529</v>
      </c>
      <c r="J126" s="228">
        <v>92.224919129413166</v>
      </c>
      <c r="K126" s="228">
        <v>92.947267175629378</v>
      </c>
      <c r="L126" s="228">
        <v>92.022119867187257</v>
      </c>
      <c r="M126" s="228">
        <v>88.785667625904011</v>
      </c>
      <c r="N126" s="228">
        <v>91.971621087577887</v>
      </c>
      <c r="O126" s="228">
        <v>94.84761164603313</v>
      </c>
      <c r="P126" s="228">
        <v>92.432276422721685</v>
      </c>
      <c r="Q126" s="228">
        <v>93.29445503665454</v>
      </c>
      <c r="R126" s="228">
        <v>91.212101494008607</v>
      </c>
      <c r="S126" s="667">
        <v>91.46645898709545</v>
      </c>
      <c r="T126" s="667">
        <v>93.877327267938156</v>
      </c>
      <c r="U126" s="667">
        <v>95.113443695301498</v>
      </c>
      <c r="V126" s="667">
        <v>93.736586402515172</v>
      </c>
      <c r="W126" s="667">
        <v>98.776979773985971</v>
      </c>
      <c r="X126" s="667">
        <v>94.565413923976564</v>
      </c>
    </row>
    <row r="127" spans="1:24" s="67" customFormat="1" ht="12.95" customHeight="1">
      <c r="A127" s="120"/>
      <c r="B127" s="275" t="s">
        <v>208</v>
      </c>
      <c r="C127" s="228">
        <v>91.6</v>
      </c>
      <c r="D127" s="228">
        <v>89.8</v>
      </c>
      <c r="E127" s="228">
        <v>96.3</v>
      </c>
      <c r="F127" s="228">
        <v>92.3</v>
      </c>
      <c r="G127" s="228">
        <v>90.137915038782324</v>
      </c>
      <c r="H127" s="228">
        <v>92.753127208163235</v>
      </c>
      <c r="I127" s="228">
        <v>96.123317937677925</v>
      </c>
      <c r="J127" s="228">
        <v>94.862582474136346</v>
      </c>
      <c r="K127" s="228">
        <v>92.959163474190433</v>
      </c>
      <c r="L127" s="228">
        <v>92.690043126905209</v>
      </c>
      <c r="M127" s="228">
        <v>91.236793622758356</v>
      </c>
      <c r="N127" s="228">
        <v>92.815829372670095</v>
      </c>
      <c r="O127" s="228">
        <v>91.905349999508459</v>
      </c>
      <c r="P127" s="228">
        <v>88.59639100608976</v>
      </c>
      <c r="Q127" s="228">
        <v>91.845799124758273</v>
      </c>
      <c r="R127" s="228">
        <v>91.426013990349347</v>
      </c>
      <c r="S127" s="667">
        <v>91.46645898709545</v>
      </c>
      <c r="T127" s="667">
        <v>94.502590881753108</v>
      </c>
      <c r="U127" s="667">
        <v>98.004343837051096</v>
      </c>
      <c r="V127" s="667">
        <v>97.483043212378973</v>
      </c>
      <c r="W127" s="667">
        <v>93.20474748460849</v>
      </c>
      <c r="X127" s="667">
        <v>95.454110783522907</v>
      </c>
    </row>
    <row r="128" spans="1:24" s="67" customFormat="1" ht="5.0999999999999996" customHeight="1">
      <c r="A128" s="120"/>
      <c r="B128" s="268"/>
      <c r="C128" s="228"/>
      <c r="D128" s="228"/>
      <c r="E128" s="228"/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668"/>
      <c r="T128" s="668"/>
      <c r="U128" s="668"/>
      <c r="V128" s="668"/>
      <c r="W128" s="668"/>
    </row>
    <row r="129" spans="1:24" s="67" customFormat="1" ht="12.95" customHeight="1">
      <c r="A129" s="120"/>
      <c r="B129" s="306" t="s">
        <v>109</v>
      </c>
      <c r="C129" s="228"/>
      <c r="D129" s="228"/>
      <c r="E129" s="228"/>
      <c r="F129" s="228"/>
      <c r="G129" s="228"/>
      <c r="H129" s="228"/>
      <c r="I129" s="228"/>
      <c r="J129" s="228"/>
      <c r="K129" s="228"/>
      <c r="L129" s="228"/>
      <c r="M129" s="228"/>
      <c r="N129" s="228"/>
      <c r="O129" s="228"/>
      <c r="P129" s="228"/>
      <c r="Q129" s="228"/>
      <c r="R129" s="228"/>
      <c r="S129" s="668"/>
      <c r="T129" s="668"/>
      <c r="U129" s="668"/>
      <c r="V129" s="668"/>
      <c r="W129" s="668"/>
    </row>
    <row r="130" spans="1:24" s="67" customFormat="1" ht="12.95" customHeight="1">
      <c r="A130" s="120"/>
      <c r="B130" s="267" t="s">
        <v>196</v>
      </c>
      <c r="C130" s="216"/>
      <c r="D130" s="216"/>
      <c r="E130" s="216"/>
      <c r="F130" s="216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28"/>
      <c r="S130" s="668"/>
      <c r="T130" s="668"/>
      <c r="U130" s="668"/>
      <c r="V130" s="668"/>
      <c r="W130" s="668"/>
    </row>
    <row r="131" spans="1:24" s="67" customFormat="1" ht="12.95" customHeight="1">
      <c r="A131" s="120"/>
      <c r="B131" s="275" t="s">
        <v>207</v>
      </c>
      <c r="C131" s="228">
        <v>86.5</v>
      </c>
      <c r="D131" s="228">
        <v>85.3</v>
      </c>
      <c r="E131" s="228">
        <v>88.9</v>
      </c>
      <c r="F131" s="228">
        <v>89.1</v>
      </c>
      <c r="G131" s="228">
        <v>89.73167375100536</v>
      </c>
      <c r="H131" s="228">
        <v>85.318855707679774</v>
      </c>
      <c r="I131" s="228">
        <v>87.562829403833391</v>
      </c>
      <c r="J131" s="228">
        <v>84.747133449754003</v>
      </c>
      <c r="K131" s="228">
        <v>88.349483032235014</v>
      </c>
      <c r="L131" s="228">
        <v>88.569386313558851</v>
      </c>
      <c r="M131" s="228">
        <v>86.021827616412239</v>
      </c>
      <c r="N131" s="228">
        <v>88.379342073316963</v>
      </c>
      <c r="O131" s="228">
        <v>90.363547049521003</v>
      </c>
      <c r="P131" s="228">
        <v>91.254491262961636</v>
      </c>
      <c r="Q131" s="228">
        <v>88.128822881305283</v>
      </c>
      <c r="R131" s="228">
        <v>91.657611870857835</v>
      </c>
      <c r="S131" s="667">
        <v>92.937282451550999</v>
      </c>
      <c r="T131" s="667">
        <v>92.023259917808986</v>
      </c>
      <c r="U131" s="667">
        <v>77.574507802713939</v>
      </c>
      <c r="V131" s="667">
        <v>88.140604549174981</v>
      </c>
      <c r="W131" s="667">
        <v>91.576987020695015</v>
      </c>
      <c r="X131" s="667">
        <v>91.820432661393298</v>
      </c>
    </row>
    <row r="132" spans="1:24" s="67" customFormat="1" ht="12.95" customHeight="1">
      <c r="A132" s="120"/>
      <c r="B132" s="275" t="s">
        <v>208</v>
      </c>
      <c r="C132" s="228">
        <v>87.8</v>
      </c>
      <c r="D132" s="228">
        <v>87.9</v>
      </c>
      <c r="E132" s="228">
        <v>88.7</v>
      </c>
      <c r="F132" s="228">
        <v>91.2</v>
      </c>
      <c r="G132" s="228">
        <v>89.278750679364748</v>
      </c>
      <c r="H132" s="228">
        <v>86.977139383541129</v>
      </c>
      <c r="I132" s="228">
        <v>91.247281303022362</v>
      </c>
      <c r="J132" s="228">
        <v>90.897415844332087</v>
      </c>
      <c r="K132" s="228">
        <v>91.496773942597144</v>
      </c>
      <c r="L132" s="228">
        <v>85.767434012255165</v>
      </c>
      <c r="M132" s="228">
        <v>87.44656351639172</v>
      </c>
      <c r="N132" s="228">
        <v>89.038819992277439</v>
      </c>
      <c r="O132" s="228">
        <v>89.650570908237825</v>
      </c>
      <c r="P132" s="228">
        <v>92.18589568410745</v>
      </c>
      <c r="Q132" s="228">
        <v>93.754618779172731</v>
      </c>
      <c r="R132" s="228">
        <v>90.814552129732846</v>
      </c>
      <c r="S132" s="667">
        <v>90.183713734117916</v>
      </c>
      <c r="T132" s="667">
        <v>92.063203333137182</v>
      </c>
      <c r="U132" s="667">
        <v>83.724634370765955</v>
      </c>
      <c r="V132" s="667">
        <v>93.334664722783756</v>
      </c>
      <c r="W132" s="667">
        <v>93.283076909335179</v>
      </c>
      <c r="X132" s="667">
        <v>90.965268141006092</v>
      </c>
    </row>
    <row r="133" spans="1:24" s="67" customFormat="1" ht="12.95" customHeight="1">
      <c r="A133" s="120"/>
      <c r="B133" s="267" t="s">
        <v>191</v>
      </c>
      <c r="C133" s="216"/>
      <c r="D133" s="216"/>
      <c r="E133" s="216"/>
      <c r="F133" s="216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28"/>
      <c r="S133" s="668"/>
      <c r="T133" s="668"/>
      <c r="U133" s="668"/>
      <c r="V133" s="668"/>
      <c r="W133" s="668"/>
      <c r="X133" s="668"/>
    </row>
    <row r="134" spans="1:24" s="67" customFormat="1" ht="12.95" customHeight="1">
      <c r="A134" s="120"/>
      <c r="B134" s="275" t="s">
        <v>207</v>
      </c>
      <c r="C134" s="228">
        <v>87.6</v>
      </c>
      <c r="D134" s="228">
        <v>93.5</v>
      </c>
      <c r="E134" s="228">
        <v>95.7</v>
      </c>
      <c r="F134" s="228">
        <v>87.3</v>
      </c>
      <c r="G134" s="228">
        <v>92.150551530678115</v>
      </c>
      <c r="H134" s="228">
        <v>94.224535988716909</v>
      </c>
      <c r="I134" s="228">
        <v>92.361873480560277</v>
      </c>
      <c r="J134" s="228">
        <v>91.9696315895673</v>
      </c>
      <c r="K134" s="228">
        <v>95.434432273320297</v>
      </c>
      <c r="L134" s="228">
        <v>90.763765810113952</v>
      </c>
      <c r="M134" s="228">
        <v>90.026020557556848</v>
      </c>
      <c r="N134" s="228">
        <v>91.725445653888599</v>
      </c>
      <c r="O134" s="228">
        <v>91.541973163897708</v>
      </c>
      <c r="P134" s="228">
        <v>89.67215230152128</v>
      </c>
      <c r="Q134" s="228">
        <v>90.640974224244559</v>
      </c>
      <c r="R134" s="228">
        <v>92.920338789343973</v>
      </c>
      <c r="S134" s="667">
        <v>90.49607420597259</v>
      </c>
      <c r="T134" s="667">
        <v>94.248835953171934</v>
      </c>
      <c r="U134" s="667">
        <v>90.232317561997618</v>
      </c>
      <c r="V134" s="667">
        <v>92.001554384003612</v>
      </c>
      <c r="W134" s="667">
        <v>94.023244856330251</v>
      </c>
      <c r="X134" s="667">
        <v>90.959131392589939</v>
      </c>
    </row>
    <row r="135" spans="1:24" s="67" customFormat="1" ht="12.95" customHeight="1">
      <c r="A135" s="120"/>
      <c r="B135" s="275" t="s">
        <v>208</v>
      </c>
      <c r="C135" s="228">
        <v>89.6</v>
      </c>
      <c r="D135" s="228">
        <v>91.1</v>
      </c>
      <c r="E135" s="228">
        <v>95.6</v>
      </c>
      <c r="F135" s="228">
        <v>89.7</v>
      </c>
      <c r="G135" s="228">
        <v>92.498266324134391</v>
      </c>
      <c r="H135" s="228">
        <v>89.547646280472819</v>
      </c>
      <c r="I135" s="228">
        <v>91.870929348499203</v>
      </c>
      <c r="J135" s="228">
        <v>93.00708040413636</v>
      </c>
      <c r="K135" s="228">
        <v>95.341526254529867</v>
      </c>
      <c r="L135" s="228">
        <v>92.926702229319957</v>
      </c>
      <c r="M135" s="228">
        <v>88.754220101303915</v>
      </c>
      <c r="N135" s="228">
        <v>94.141321651175062</v>
      </c>
      <c r="O135" s="228">
        <v>92.636844014769025</v>
      </c>
      <c r="P135" s="228">
        <v>91.150126147427542</v>
      </c>
      <c r="Q135" s="228">
        <v>95.106996331536337</v>
      </c>
      <c r="R135" s="228">
        <v>90.975545848184552</v>
      </c>
      <c r="S135" s="667">
        <v>92.098784149859213</v>
      </c>
      <c r="T135" s="667">
        <v>93.325273672417865</v>
      </c>
      <c r="U135" s="667">
        <v>87.981636800615533</v>
      </c>
      <c r="V135" s="667">
        <v>89.5434591408427</v>
      </c>
      <c r="W135" s="667">
        <v>89.518166952566844</v>
      </c>
      <c r="X135" s="667">
        <v>94.821493984190255</v>
      </c>
    </row>
    <row r="136" spans="1:24" s="67" customFormat="1" ht="12.95" customHeight="1">
      <c r="A136" s="120"/>
      <c r="B136" s="267" t="s">
        <v>192</v>
      </c>
      <c r="C136" s="216"/>
      <c r="D136" s="216"/>
      <c r="E136" s="216"/>
      <c r="F136" s="216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28"/>
      <c r="S136" s="668"/>
      <c r="T136" s="668"/>
      <c r="U136" s="668"/>
      <c r="V136" s="668"/>
      <c r="W136" s="668"/>
      <c r="X136" s="668"/>
    </row>
    <row r="137" spans="1:24" s="67" customFormat="1" ht="12.95" customHeight="1">
      <c r="A137" s="120"/>
      <c r="B137" s="275" t="s">
        <v>207</v>
      </c>
      <c r="C137" s="228">
        <v>93.3</v>
      </c>
      <c r="D137" s="228">
        <v>89.7</v>
      </c>
      <c r="E137" s="228">
        <v>93.9</v>
      </c>
      <c r="F137" s="228">
        <v>86.7</v>
      </c>
      <c r="G137" s="228">
        <v>91.053357964100442</v>
      </c>
      <c r="H137" s="228">
        <v>94.938581953150901</v>
      </c>
      <c r="I137" s="228">
        <v>92.826111940097462</v>
      </c>
      <c r="J137" s="228">
        <v>94.068546161437851</v>
      </c>
      <c r="K137" s="228">
        <v>96.361625362129487</v>
      </c>
      <c r="L137" s="228">
        <v>96.832679741161584</v>
      </c>
      <c r="M137" s="228">
        <v>93.025583531317594</v>
      </c>
      <c r="N137" s="228">
        <v>91.668127974540582</v>
      </c>
      <c r="O137" s="228">
        <v>92.890942391192937</v>
      </c>
      <c r="P137" s="228">
        <v>91.878022752772807</v>
      </c>
      <c r="Q137" s="228">
        <v>92.71689631671957</v>
      </c>
      <c r="R137" s="228">
        <v>93.221724742875665</v>
      </c>
      <c r="S137" s="667">
        <v>95.556859910925823</v>
      </c>
      <c r="T137" s="667">
        <v>92.529135977364405</v>
      </c>
      <c r="U137" s="667">
        <v>88.608002817261891</v>
      </c>
      <c r="V137" s="667">
        <v>91.309302333686105</v>
      </c>
      <c r="W137" s="667">
        <v>92.653572888268386</v>
      </c>
      <c r="X137" s="667">
        <v>93.328861431435655</v>
      </c>
    </row>
    <row r="138" spans="1:24" s="67" customFormat="1" ht="12.95" customHeight="1">
      <c r="A138" s="120"/>
      <c r="B138" s="275" t="s">
        <v>208</v>
      </c>
      <c r="C138" s="228">
        <v>89.4</v>
      </c>
      <c r="D138" s="228">
        <v>92.9</v>
      </c>
      <c r="E138" s="228">
        <v>94.5</v>
      </c>
      <c r="F138" s="228">
        <v>92.8</v>
      </c>
      <c r="G138" s="228">
        <v>91.477979581142961</v>
      </c>
      <c r="H138" s="228">
        <v>93.723199186172025</v>
      </c>
      <c r="I138" s="228">
        <v>92.28165570891511</v>
      </c>
      <c r="J138" s="228">
        <v>97.729040371946454</v>
      </c>
      <c r="K138" s="228">
        <v>94.184428376346531</v>
      </c>
      <c r="L138" s="228">
        <v>95.984748390867267</v>
      </c>
      <c r="M138" s="228">
        <v>95.183515339220477</v>
      </c>
      <c r="N138" s="228">
        <v>91.911933378966509</v>
      </c>
      <c r="O138" s="228">
        <v>88.542248700692411</v>
      </c>
      <c r="P138" s="228">
        <v>91.895471679841819</v>
      </c>
      <c r="Q138" s="228">
        <v>92.435637401422298</v>
      </c>
      <c r="R138" s="228">
        <v>93.460141483678157</v>
      </c>
      <c r="S138" s="667">
        <v>92.654447287364079</v>
      </c>
      <c r="T138" s="667">
        <v>90.520374144249331</v>
      </c>
      <c r="U138" s="667">
        <v>89.576361354351036</v>
      </c>
      <c r="V138" s="667">
        <v>86.396362425052047</v>
      </c>
      <c r="W138" s="667">
        <v>93.293497897525711</v>
      </c>
      <c r="X138" s="667">
        <v>89.02673548320233</v>
      </c>
    </row>
    <row r="139" spans="1:24" s="67" customFormat="1" ht="12.95" customHeight="1">
      <c r="A139" s="120"/>
      <c r="B139" s="267" t="s">
        <v>193</v>
      </c>
      <c r="C139" s="216"/>
      <c r="D139" s="216"/>
      <c r="E139" s="216"/>
      <c r="F139" s="216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28"/>
      <c r="S139" s="668"/>
      <c r="T139" s="668"/>
      <c r="U139" s="668"/>
      <c r="V139" s="668"/>
      <c r="W139" s="668"/>
      <c r="X139" s="668"/>
    </row>
    <row r="140" spans="1:24" s="67" customFormat="1" ht="12.95" customHeight="1">
      <c r="A140" s="120"/>
      <c r="B140" s="275" t="s">
        <v>207</v>
      </c>
      <c r="C140" s="228">
        <v>94.2</v>
      </c>
      <c r="D140" s="228">
        <v>88.6</v>
      </c>
      <c r="E140" s="228">
        <v>92.7</v>
      </c>
      <c r="F140" s="228">
        <v>86.7</v>
      </c>
      <c r="G140" s="228">
        <v>89.656771274399674</v>
      </c>
      <c r="H140" s="228">
        <v>89.011609807299493</v>
      </c>
      <c r="I140" s="228">
        <v>91.11206736143518</v>
      </c>
      <c r="J140" s="228">
        <v>96.517340725713268</v>
      </c>
      <c r="K140" s="228">
        <v>94.966032424007196</v>
      </c>
      <c r="L140" s="228">
        <v>95.203262248968798</v>
      </c>
      <c r="M140" s="228">
        <v>95.758766812118012</v>
      </c>
      <c r="N140" s="228">
        <v>96.234579134353567</v>
      </c>
      <c r="O140" s="228">
        <v>90.288612960841476</v>
      </c>
      <c r="P140" s="228">
        <v>91.151446316429741</v>
      </c>
      <c r="Q140" s="228">
        <v>88.505383083731317</v>
      </c>
      <c r="R140" s="228">
        <v>92.665290892593035</v>
      </c>
      <c r="S140" s="667">
        <v>93.58144106004525</v>
      </c>
      <c r="T140" s="667">
        <v>97.221232925086497</v>
      </c>
      <c r="U140" s="667">
        <v>82.958988435195863</v>
      </c>
      <c r="V140" s="667">
        <v>88.344165279582214</v>
      </c>
      <c r="W140" s="667">
        <v>93.905082640492282</v>
      </c>
      <c r="X140" s="667">
        <v>94.818123017179644</v>
      </c>
    </row>
    <row r="141" spans="1:24" s="67" customFormat="1" ht="12.95" customHeight="1">
      <c r="A141" s="120"/>
      <c r="B141" s="275" t="s">
        <v>208</v>
      </c>
      <c r="C141" s="228">
        <v>96.1</v>
      </c>
      <c r="D141" s="228">
        <v>91.3</v>
      </c>
      <c r="E141" s="228">
        <v>97</v>
      </c>
      <c r="F141" s="228">
        <v>90.3</v>
      </c>
      <c r="G141" s="228">
        <v>87.265052996079078</v>
      </c>
      <c r="H141" s="228">
        <v>95.335195045438724</v>
      </c>
      <c r="I141" s="228">
        <v>93.330747688782097</v>
      </c>
      <c r="J141" s="228">
        <v>95.42068922131368</v>
      </c>
      <c r="K141" s="228">
        <v>95.174920129297945</v>
      </c>
      <c r="L141" s="228">
        <v>96.665727512535582</v>
      </c>
      <c r="M141" s="228">
        <v>89.975566782200232</v>
      </c>
      <c r="N141" s="228">
        <v>88.48282984739815</v>
      </c>
      <c r="O141" s="228">
        <v>92.7865537042303</v>
      </c>
      <c r="P141" s="228">
        <v>91.749984941292084</v>
      </c>
      <c r="Q141" s="228">
        <v>88.923644389105561</v>
      </c>
      <c r="R141" s="228">
        <v>90.731375887224601</v>
      </c>
      <c r="S141" s="667">
        <v>93.911212859280781</v>
      </c>
      <c r="T141" s="667">
        <v>90.796934486266451</v>
      </c>
      <c r="U141" s="667">
        <v>89.682379177710473</v>
      </c>
      <c r="V141" s="667">
        <v>92.181360909199341</v>
      </c>
      <c r="W141" s="667">
        <v>89.367698123860094</v>
      </c>
      <c r="X141" s="667">
        <v>92.348302689223047</v>
      </c>
    </row>
    <row r="142" spans="1:24" s="67" customFormat="1" ht="12.95" customHeight="1">
      <c r="A142" s="120"/>
      <c r="B142" s="267" t="s">
        <v>197</v>
      </c>
      <c r="C142" s="216"/>
      <c r="D142" s="216"/>
      <c r="E142" s="216"/>
      <c r="F142" s="216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28"/>
      <c r="S142" s="668"/>
      <c r="T142" s="668"/>
      <c r="U142" s="668"/>
      <c r="V142" s="668"/>
      <c r="W142" s="668"/>
      <c r="X142" s="668"/>
    </row>
    <row r="143" spans="1:24" s="67" customFormat="1" ht="12.95" customHeight="1">
      <c r="A143" s="120"/>
      <c r="B143" s="275" t="s">
        <v>207</v>
      </c>
      <c r="C143" s="228">
        <v>94.7</v>
      </c>
      <c r="D143" s="228">
        <v>88.6</v>
      </c>
      <c r="E143" s="228">
        <v>93</v>
      </c>
      <c r="F143" s="228">
        <v>90.5</v>
      </c>
      <c r="G143" s="228">
        <v>96.690487535615759</v>
      </c>
      <c r="H143" s="228">
        <v>93.943497145875796</v>
      </c>
      <c r="I143" s="228">
        <v>96.129429373501779</v>
      </c>
      <c r="J143" s="228">
        <v>94.626315730522137</v>
      </c>
      <c r="K143" s="228">
        <v>94.15707711414197</v>
      </c>
      <c r="L143" s="228">
        <v>94.897891499578293</v>
      </c>
      <c r="M143" s="228">
        <v>93.476852776895967</v>
      </c>
      <c r="N143" s="228">
        <v>95.148470385645652</v>
      </c>
      <c r="O143" s="228">
        <v>92.233528404169007</v>
      </c>
      <c r="P143" s="228">
        <v>89.117052423262749</v>
      </c>
      <c r="Q143" s="228">
        <v>94.181322742487055</v>
      </c>
      <c r="R143" s="228">
        <v>89.882689961827765</v>
      </c>
      <c r="S143" s="667">
        <v>92.738430725042249</v>
      </c>
      <c r="T143" s="667">
        <v>94.55124579665187</v>
      </c>
      <c r="U143" s="667">
        <v>93.09939935940379</v>
      </c>
      <c r="V143" s="667">
        <v>89.011415792596111</v>
      </c>
      <c r="W143" s="667">
        <v>92.172283746093754</v>
      </c>
      <c r="X143" s="667">
        <v>95.198667541994908</v>
      </c>
    </row>
    <row r="144" spans="1:24" s="67" customFormat="1" ht="12.95" customHeight="1">
      <c r="A144" s="120"/>
      <c r="B144" s="275" t="s">
        <v>208</v>
      </c>
      <c r="C144" s="228">
        <v>93.6</v>
      </c>
      <c r="D144" s="228">
        <v>89.9</v>
      </c>
      <c r="E144" s="228">
        <v>94</v>
      </c>
      <c r="F144" s="228">
        <v>88.5</v>
      </c>
      <c r="G144" s="228">
        <v>94.856723637778856</v>
      </c>
      <c r="H144" s="228">
        <v>95.286260032634132</v>
      </c>
      <c r="I144" s="228">
        <v>89.794582145873733</v>
      </c>
      <c r="J144" s="228">
        <v>95.773204929567839</v>
      </c>
      <c r="K144" s="228">
        <v>95.667822914365445</v>
      </c>
      <c r="L144" s="228">
        <v>92.509117320515003</v>
      </c>
      <c r="M144" s="228">
        <v>95.028249156982326</v>
      </c>
      <c r="N144" s="228">
        <v>88.119892198287857</v>
      </c>
      <c r="O144" s="228">
        <v>95.148006777567971</v>
      </c>
      <c r="P144" s="228">
        <v>90.602001857747254</v>
      </c>
      <c r="Q144" s="228">
        <v>85.308945373974836</v>
      </c>
      <c r="R144" s="228">
        <v>91.531386166558107</v>
      </c>
      <c r="S144" s="667">
        <v>91.105252775787577</v>
      </c>
      <c r="T144" s="667">
        <v>94.090402348795791</v>
      </c>
      <c r="U144" s="667">
        <v>93.73750249782006</v>
      </c>
      <c r="V144" s="667">
        <v>87.819411753962171</v>
      </c>
      <c r="W144" s="667">
        <v>92.407266459622761</v>
      </c>
      <c r="X144" s="667">
        <v>93.16913335151412</v>
      </c>
    </row>
    <row r="145" spans="1:24" s="67" customFormat="1" ht="12" customHeight="1" thickBot="1">
      <c r="A145" s="120"/>
      <c r="B145" s="832"/>
      <c r="C145" s="833"/>
      <c r="D145" s="833"/>
      <c r="E145" s="833"/>
      <c r="F145" s="833"/>
      <c r="G145" s="834"/>
      <c r="H145" s="834"/>
      <c r="I145" s="834"/>
      <c r="J145" s="834"/>
      <c r="K145" s="834"/>
      <c r="L145" s="834"/>
      <c r="M145" s="834"/>
      <c r="N145" s="835"/>
      <c r="O145" s="836"/>
      <c r="P145" s="836"/>
      <c r="Q145" s="836"/>
      <c r="R145" s="836"/>
      <c r="S145" s="836"/>
      <c r="T145" s="836"/>
      <c r="U145" s="831"/>
      <c r="V145" s="831"/>
      <c r="W145" s="831"/>
      <c r="X145" s="831"/>
    </row>
    <row r="146" spans="1:24" ht="12" customHeight="1">
      <c r="B146" s="102" t="s">
        <v>24</v>
      </c>
      <c r="C146" s="8"/>
      <c r="D146" s="8"/>
      <c r="E146" s="8"/>
      <c r="F146" s="8"/>
      <c r="G146" s="8"/>
      <c r="H146" s="480"/>
      <c r="I146" s="8"/>
      <c r="J146" s="8"/>
      <c r="K146" s="8"/>
    </row>
  </sheetData>
  <mergeCells count="2">
    <mergeCell ref="B1:X1"/>
    <mergeCell ref="B2:X2"/>
  </mergeCells>
  <printOptions horizontalCentered="1"/>
  <pageMargins left="0.59055118110236227" right="0.35433070866141736" top="0.55118110236220474" bottom="0.47244094488188981" header="0" footer="0"/>
  <pageSetup paperSize="9" scale="81" fitToHeight="0" orientation="portrait" r:id="rId1"/>
  <headerFooter alignWithMargins="0"/>
  <rowBreaks count="1" manualBreakCount="1">
    <brk id="90" min="1" max="1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/>
  <dimension ref="A1:T18"/>
  <sheetViews>
    <sheetView showGridLines="0" zoomScaleNormal="100" zoomScaleSheetLayoutView="120" workbookViewId="0">
      <selection activeCell="Z30" sqref="Z30"/>
    </sheetView>
  </sheetViews>
  <sheetFormatPr baseColWidth="10" defaultColWidth="11.42578125" defaultRowHeight="12.75"/>
  <cols>
    <col min="1" max="1" width="4.28515625" style="82" customWidth="1"/>
    <col min="2" max="2" width="16.5703125" style="82" customWidth="1"/>
    <col min="3" max="3" width="7" style="82" hidden="1" customWidth="1"/>
    <col min="4" max="4" width="7.42578125" style="82" hidden="1" customWidth="1"/>
    <col min="5" max="9" width="6.7109375" style="82" hidden="1" customWidth="1"/>
    <col min="10" max="20" width="6.7109375" style="82" customWidth="1"/>
    <col min="21" max="16384" width="11.42578125" style="82"/>
  </cols>
  <sheetData>
    <row r="1" spans="1:20" ht="84" customHeight="1">
      <c r="A1" s="397"/>
      <c r="B1" s="891" t="s">
        <v>316</v>
      </c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  <c r="N1" s="891"/>
      <c r="O1" s="891"/>
      <c r="P1" s="891"/>
      <c r="Q1" s="891"/>
      <c r="R1" s="891"/>
      <c r="S1" s="891"/>
      <c r="T1" s="891"/>
    </row>
    <row r="2" spans="1:20" ht="18.75" customHeight="1">
      <c r="A2" s="310"/>
      <c r="B2" s="892" t="s">
        <v>25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</row>
    <row r="3" spans="1:20" ht="3.75" customHeight="1" thickBot="1">
      <c r="A3" s="121"/>
      <c r="B3" s="79"/>
      <c r="C3" s="140"/>
      <c r="D3" s="140"/>
      <c r="E3" s="140"/>
      <c r="F3" s="140"/>
      <c r="G3" s="140"/>
      <c r="H3" s="140"/>
      <c r="I3" s="140"/>
      <c r="J3" s="140"/>
      <c r="K3" s="140"/>
    </row>
    <row r="4" spans="1:20" ht="30.75" customHeight="1" thickBot="1">
      <c r="A4" s="83"/>
      <c r="B4" s="702" t="s">
        <v>261</v>
      </c>
      <c r="C4" s="702">
        <v>2005</v>
      </c>
      <c r="D4" s="702">
        <v>2006</v>
      </c>
      <c r="E4" s="702">
        <v>2007</v>
      </c>
      <c r="F4" s="702">
        <v>2008</v>
      </c>
      <c r="G4" s="702">
        <v>2009</v>
      </c>
      <c r="H4" s="702">
        <v>2010</v>
      </c>
      <c r="I4" s="702">
        <v>2011</v>
      </c>
      <c r="J4" s="702">
        <v>2013</v>
      </c>
      <c r="K4" s="702">
        <v>2014</v>
      </c>
      <c r="L4" s="702">
        <v>2015</v>
      </c>
      <c r="M4" s="702">
        <v>2016</v>
      </c>
      <c r="N4" s="702">
        <v>2017</v>
      </c>
      <c r="O4" s="702">
        <v>2018</v>
      </c>
      <c r="P4" s="702">
        <v>2019</v>
      </c>
      <c r="Q4" s="702">
        <v>2020</v>
      </c>
      <c r="R4" s="702">
        <v>2021</v>
      </c>
      <c r="S4" s="702">
        <v>2022</v>
      </c>
      <c r="T4" s="702">
        <v>2023</v>
      </c>
    </row>
    <row r="5" spans="1:20" ht="7.5" customHeight="1">
      <c r="A5" s="83"/>
      <c r="B5" s="779"/>
      <c r="C5" s="779"/>
      <c r="D5" s="779"/>
      <c r="E5" s="779"/>
      <c r="F5" s="779"/>
      <c r="G5" s="779"/>
      <c r="H5" s="780"/>
      <c r="I5" s="85"/>
      <c r="J5" s="85"/>
      <c r="K5" s="85"/>
      <c r="L5" s="85"/>
      <c r="M5" s="85"/>
      <c r="N5" s="85"/>
      <c r="O5" s="85"/>
    </row>
    <row r="6" spans="1:20" ht="17.25" customHeight="1">
      <c r="A6" s="83"/>
      <c r="B6" s="537" t="s">
        <v>104</v>
      </c>
      <c r="C6" s="255"/>
      <c r="D6" s="255"/>
      <c r="E6" s="255"/>
      <c r="F6" s="255"/>
      <c r="G6" s="255"/>
      <c r="H6" s="538"/>
      <c r="I6" s="539"/>
      <c r="J6" s="539"/>
      <c r="K6" s="539"/>
      <c r="L6" s="539"/>
      <c r="M6" s="539"/>
      <c r="N6" s="539"/>
      <c r="O6" s="539"/>
    </row>
    <row r="7" spans="1:20" ht="17.25" customHeight="1">
      <c r="A7" s="135"/>
      <c r="B7" s="540" t="s">
        <v>207</v>
      </c>
      <c r="C7" s="541">
        <v>53.03090773083985</v>
      </c>
      <c r="D7" s="541">
        <v>55.038576089003442</v>
      </c>
      <c r="E7" s="541">
        <v>57.441962668527168</v>
      </c>
      <c r="F7" s="541">
        <v>59.629592383290834</v>
      </c>
      <c r="G7" s="541">
        <v>60.626449984005205</v>
      </c>
      <c r="H7" s="541">
        <v>61.220483204266422</v>
      </c>
      <c r="I7" s="541">
        <v>62.167356964921375</v>
      </c>
      <c r="J7" s="541">
        <v>61.048270403480586</v>
      </c>
      <c r="K7" s="541">
        <v>57.706184989313705</v>
      </c>
      <c r="L7" s="541">
        <v>58.982122646654425</v>
      </c>
      <c r="M7" s="541">
        <v>57.944999490492663</v>
      </c>
      <c r="N7" s="541">
        <v>56.617603343406564</v>
      </c>
      <c r="O7" s="541">
        <v>58.5</v>
      </c>
      <c r="P7" s="541">
        <v>59.123332139254074</v>
      </c>
      <c r="Q7" s="541">
        <v>51.634014740871471</v>
      </c>
      <c r="R7" s="541">
        <v>56.26734872159151</v>
      </c>
      <c r="S7" s="541">
        <v>59.512426708470592</v>
      </c>
      <c r="T7" s="541">
        <v>58.164777584767492</v>
      </c>
    </row>
    <row r="8" spans="1:20" ht="17.25" customHeight="1">
      <c r="A8" s="105"/>
      <c r="B8" s="540" t="s">
        <v>208</v>
      </c>
      <c r="C8" s="541">
        <v>54.031987812004111</v>
      </c>
      <c r="D8" s="541">
        <v>56.27478285479291</v>
      </c>
      <c r="E8" s="541">
        <v>57.747102653541639</v>
      </c>
      <c r="F8" s="541">
        <v>59.414327031389973</v>
      </c>
      <c r="G8" s="541">
        <v>59.183364419569656</v>
      </c>
      <c r="H8" s="541">
        <v>60.869587817388897</v>
      </c>
      <c r="I8" s="541">
        <v>59.953716132609735</v>
      </c>
      <c r="J8" s="541">
        <v>59.534914339839553</v>
      </c>
      <c r="K8" s="541">
        <v>60.062762376513909</v>
      </c>
      <c r="L8" s="541">
        <v>59.220376197607827</v>
      </c>
      <c r="M8" s="541">
        <v>56.551529541095491</v>
      </c>
      <c r="N8" s="541">
        <v>56.124354274651303</v>
      </c>
      <c r="O8" s="541">
        <v>56.6</v>
      </c>
      <c r="P8" s="541">
        <v>56.154794704752497</v>
      </c>
      <c r="Q8" s="541">
        <v>52.655299727667327</v>
      </c>
      <c r="R8" s="541">
        <v>53.263950963227842</v>
      </c>
      <c r="S8" s="541">
        <v>56.051522275768399</v>
      </c>
      <c r="T8" s="541">
        <v>58.046367246135425</v>
      </c>
    </row>
    <row r="9" spans="1:20" ht="17.25" customHeight="1">
      <c r="A9" s="105"/>
      <c r="B9" s="540"/>
      <c r="C9" s="541"/>
      <c r="D9" s="541"/>
      <c r="E9" s="541"/>
      <c r="F9" s="541"/>
      <c r="G9" s="541"/>
      <c r="H9" s="541"/>
      <c r="I9" s="541"/>
      <c r="J9" s="541"/>
      <c r="K9" s="541"/>
      <c r="L9" s="541"/>
      <c r="M9" s="541"/>
      <c r="N9" s="541"/>
      <c r="O9" s="541"/>
      <c r="P9" s="541"/>
      <c r="Q9" s="541"/>
      <c r="R9" s="541"/>
      <c r="S9" s="541"/>
      <c r="T9" s="541"/>
    </row>
    <row r="10" spans="1:20" ht="17.25" customHeight="1">
      <c r="A10" s="105"/>
      <c r="B10" s="537" t="s">
        <v>105</v>
      </c>
      <c r="C10" s="541"/>
      <c r="D10" s="541"/>
      <c r="E10" s="541"/>
      <c r="F10" s="541"/>
      <c r="G10" s="541"/>
      <c r="H10" s="541"/>
      <c r="I10" s="541"/>
      <c r="J10" s="541"/>
      <c r="K10" s="541"/>
      <c r="L10" s="541"/>
      <c r="M10" s="541"/>
      <c r="N10" s="541"/>
      <c r="O10" s="541"/>
      <c r="P10" s="541"/>
      <c r="Q10" s="541"/>
      <c r="R10" s="541"/>
      <c r="S10" s="541"/>
      <c r="T10" s="541"/>
    </row>
    <row r="11" spans="1:20" ht="17.25" customHeight="1">
      <c r="A11" s="135"/>
      <c r="B11" s="540" t="s">
        <v>207</v>
      </c>
      <c r="C11" s="541">
        <v>56.931831548376707</v>
      </c>
      <c r="D11" s="541">
        <v>60.870637755411977</v>
      </c>
      <c r="E11" s="541">
        <v>61.723005708761463</v>
      </c>
      <c r="F11" s="541">
        <v>64.211952457825305</v>
      </c>
      <c r="G11" s="541">
        <v>65.212214861654132</v>
      </c>
      <c r="H11" s="541">
        <v>64.424019751904098</v>
      </c>
      <c r="I11" s="541">
        <v>65.274451082082493</v>
      </c>
      <c r="J11" s="541">
        <v>63.582059735246219</v>
      </c>
      <c r="K11" s="541">
        <v>60.254269841108311</v>
      </c>
      <c r="L11" s="541">
        <v>60.521207252496446</v>
      </c>
      <c r="M11" s="541">
        <v>60.297672182128501</v>
      </c>
      <c r="N11" s="541">
        <v>57.207847127563731</v>
      </c>
      <c r="O11" s="541">
        <v>60.4</v>
      </c>
      <c r="P11" s="541">
        <v>60.548011332891015</v>
      </c>
      <c r="Q11" s="541">
        <v>51.657316565777997</v>
      </c>
      <c r="R11" s="541">
        <v>56.541129056183479</v>
      </c>
      <c r="S11" s="541">
        <v>59.826097375389416</v>
      </c>
      <c r="T11" s="541">
        <v>58.106726943475181</v>
      </c>
    </row>
    <row r="12" spans="1:20" ht="17.25" customHeight="1">
      <c r="A12" s="105"/>
      <c r="B12" s="540" t="s">
        <v>208</v>
      </c>
      <c r="C12" s="541">
        <v>59.576775855020081</v>
      </c>
      <c r="D12" s="541">
        <v>61.357792691722238</v>
      </c>
      <c r="E12" s="541">
        <v>62.882653273237906</v>
      </c>
      <c r="F12" s="541">
        <v>64.345171485639682</v>
      </c>
      <c r="G12" s="541">
        <v>63.366517736624132</v>
      </c>
      <c r="H12" s="541">
        <v>65.465270532938334</v>
      </c>
      <c r="I12" s="541">
        <v>62.748075768949128</v>
      </c>
      <c r="J12" s="541">
        <v>62.154408686360604</v>
      </c>
      <c r="K12" s="541">
        <v>62.658362961595572</v>
      </c>
      <c r="L12" s="541">
        <v>61.015136767879561</v>
      </c>
      <c r="M12" s="541">
        <v>58.249379415102254</v>
      </c>
      <c r="N12" s="541">
        <v>56.840103693564956</v>
      </c>
      <c r="O12" s="541">
        <v>57.4</v>
      </c>
      <c r="P12" s="541">
        <v>57.408210938668418</v>
      </c>
      <c r="Q12" s="541">
        <v>53.909669472723401</v>
      </c>
      <c r="R12" s="541">
        <v>52.647292054460856</v>
      </c>
      <c r="S12" s="541">
        <v>56.529754602648381</v>
      </c>
      <c r="T12" s="541">
        <v>58.030599960421888</v>
      </c>
    </row>
    <row r="13" spans="1:20" ht="17.25" customHeight="1">
      <c r="A13" s="105"/>
      <c r="B13" s="537" t="s">
        <v>106</v>
      </c>
      <c r="C13" s="541"/>
      <c r="D13" s="541"/>
      <c r="E13" s="541"/>
      <c r="F13" s="541"/>
      <c r="G13" s="541"/>
      <c r="H13" s="541"/>
      <c r="I13" s="541"/>
      <c r="J13" s="541"/>
      <c r="K13" s="541"/>
      <c r="L13" s="541"/>
      <c r="M13" s="541"/>
      <c r="N13" s="541"/>
      <c r="O13" s="541"/>
      <c r="P13" s="541"/>
      <c r="Q13" s="541"/>
      <c r="R13" s="541"/>
      <c r="S13" s="541"/>
      <c r="T13" s="541"/>
    </row>
    <row r="14" spans="1:20" ht="17.25" customHeight="1">
      <c r="A14" s="135"/>
      <c r="B14" s="540" t="s">
        <v>207</v>
      </c>
      <c r="C14" s="541">
        <v>45.509819049864419</v>
      </c>
      <c r="D14" s="541">
        <v>43.934315681350284</v>
      </c>
      <c r="E14" s="541">
        <v>48.801811178646403</v>
      </c>
      <c r="F14" s="541">
        <v>50.818155480008961</v>
      </c>
      <c r="G14" s="541">
        <v>51.284272236510816</v>
      </c>
      <c r="H14" s="541">
        <v>54.568080744972136</v>
      </c>
      <c r="I14" s="541">
        <v>55.64422772983243</v>
      </c>
      <c r="J14" s="541">
        <v>55.059011202151943</v>
      </c>
      <c r="K14" s="541">
        <v>51.836190891747982</v>
      </c>
      <c r="L14" s="541">
        <v>55.174555997861098</v>
      </c>
      <c r="M14" s="541">
        <v>52.092727767734381</v>
      </c>
      <c r="N14" s="541">
        <v>55.147718311454049</v>
      </c>
      <c r="O14" s="541">
        <v>54</v>
      </c>
      <c r="P14" s="541">
        <v>55.428233611685052</v>
      </c>
      <c r="Q14" s="541">
        <v>51.569630819162363</v>
      </c>
      <c r="R14" s="541">
        <v>55.418767784098122</v>
      </c>
      <c r="S14" s="541">
        <v>58.582217807686959</v>
      </c>
      <c r="T14" s="541">
        <v>58.348874932379999</v>
      </c>
    </row>
    <row r="15" spans="1:20" ht="17.25" customHeight="1">
      <c r="A15" s="110"/>
      <c r="B15" s="540" t="s">
        <v>208</v>
      </c>
      <c r="C15" s="541">
        <v>44.32205606752305</v>
      </c>
      <c r="D15" s="541">
        <v>46.284964082183613</v>
      </c>
      <c r="E15" s="541">
        <v>47.829834332877617</v>
      </c>
      <c r="F15" s="541">
        <v>49.460674214708014</v>
      </c>
      <c r="G15" s="541">
        <v>50.385561668959447</v>
      </c>
      <c r="H15" s="541">
        <v>51.85272163377946</v>
      </c>
      <c r="I15" s="541">
        <v>54.46705308955152</v>
      </c>
      <c r="J15" s="541">
        <v>53.438527731979626</v>
      </c>
      <c r="K15" s="541">
        <v>53.861191467368045</v>
      </c>
      <c r="L15" s="541">
        <v>54.969164493134215</v>
      </c>
      <c r="M15" s="541">
        <v>52.389633058205078</v>
      </c>
      <c r="N15" s="541">
        <v>54.184619970237073</v>
      </c>
      <c r="O15" s="541">
        <v>54.6</v>
      </c>
      <c r="P15" s="541">
        <v>52.928324767835768</v>
      </c>
      <c r="Q15" s="541">
        <v>49.200502722445151</v>
      </c>
      <c r="R15" s="541">
        <v>55.039762262074142</v>
      </c>
      <c r="S15" s="541">
        <v>54.681239913020768</v>
      </c>
      <c r="T15" s="541">
        <v>58.095544590022463</v>
      </c>
    </row>
    <row r="16" spans="1:20" ht="7.5" customHeight="1" thickBot="1">
      <c r="A16" s="79"/>
      <c r="B16" s="781"/>
      <c r="C16" s="782"/>
      <c r="D16" s="782"/>
      <c r="E16" s="782"/>
      <c r="F16" s="782"/>
      <c r="G16" s="782"/>
      <c r="H16" s="783"/>
      <c r="I16" s="784"/>
      <c r="J16" s="784"/>
      <c r="K16" s="784"/>
      <c r="L16" s="784"/>
      <c r="M16" s="784"/>
      <c r="N16" s="784"/>
      <c r="O16" s="784"/>
      <c r="P16" s="784"/>
      <c r="Q16" s="785"/>
      <c r="R16" s="785"/>
      <c r="S16" s="785"/>
      <c r="T16" s="785"/>
    </row>
    <row r="17" spans="1:11">
      <c r="A17" s="84"/>
      <c r="B17" s="136" t="s">
        <v>24</v>
      </c>
      <c r="C17" s="84"/>
      <c r="D17" s="84"/>
      <c r="E17" s="84"/>
      <c r="F17" s="84"/>
      <c r="G17" s="84"/>
      <c r="H17" s="84"/>
      <c r="I17" s="84"/>
      <c r="J17" s="84"/>
      <c r="K17" s="84"/>
    </row>
    <row r="18" spans="1:11" ht="24" customHeight="1">
      <c r="A18" s="85"/>
      <c r="B18" s="84"/>
      <c r="C18" s="85"/>
      <c r="D18" s="85"/>
      <c r="E18" s="87"/>
      <c r="F18" s="85"/>
      <c r="G18" s="85"/>
      <c r="H18" s="85"/>
      <c r="I18" s="85"/>
      <c r="J18" s="85"/>
      <c r="K18" s="85"/>
    </row>
  </sheetData>
  <mergeCells count="2">
    <mergeCell ref="B1:T1"/>
    <mergeCell ref="B2:T2"/>
  </mergeCells>
  <pageMargins left="0.35433070866141736" right="0.35433070866141736" top="0.98425196850393704" bottom="0.98425196850393704" header="0" footer="0"/>
  <pageSetup paperSize="9" scale="87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/>
  <dimension ref="A1:AB36"/>
  <sheetViews>
    <sheetView showGridLines="0" zoomScaleNormal="100" zoomScaleSheetLayoutView="85" workbookViewId="0">
      <selection activeCell="Z30" sqref="Z30"/>
    </sheetView>
  </sheetViews>
  <sheetFormatPr baseColWidth="10" defaultColWidth="11.42578125" defaultRowHeight="12.75"/>
  <cols>
    <col min="1" max="1" width="4.28515625" style="2" customWidth="1"/>
    <col min="2" max="2" width="21.85546875" style="2" customWidth="1"/>
    <col min="3" max="13" width="6.7109375" style="2" hidden="1" customWidth="1"/>
    <col min="14" max="24" width="6.7109375" style="2" customWidth="1"/>
    <col min="25" max="16384" width="11.42578125" style="2"/>
  </cols>
  <sheetData>
    <row r="1" spans="1:28" ht="75" customHeight="1">
      <c r="A1" s="397"/>
      <c r="B1" s="900" t="s">
        <v>317</v>
      </c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  <c r="N1" s="900"/>
      <c r="O1" s="900"/>
      <c r="P1" s="900"/>
      <c r="Q1" s="900"/>
      <c r="R1" s="900"/>
      <c r="S1" s="900"/>
      <c r="T1" s="900"/>
      <c r="U1" s="900"/>
      <c r="V1" s="900"/>
      <c r="W1" s="900"/>
      <c r="X1" s="900"/>
    </row>
    <row r="2" spans="1:28" ht="33" customHeight="1" thickBot="1">
      <c r="A2" s="261"/>
      <c r="B2" s="901" t="s">
        <v>27</v>
      </c>
      <c r="C2" s="901"/>
      <c r="D2" s="901"/>
      <c r="E2" s="901"/>
      <c r="F2" s="901"/>
      <c r="G2" s="901"/>
      <c r="H2" s="901"/>
      <c r="I2" s="901"/>
      <c r="J2" s="901"/>
      <c r="K2" s="901"/>
      <c r="L2" s="901"/>
      <c r="M2" s="901"/>
      <c r="N2" s="901"/>
      <c r="O2" s="901"/>
      <c r="P2" s="901"/>
      <c r="Q2" s="901"/>
      <c r="R2" s="901"/>
      <c r="S2" s="901"/>
      <c r="T2" s="901"/>
      <c r="U2" s="901"/>
      <c r="V2" s="901"/>
      <c r="W2" s="901"/>
      <c r="X2" s="901"/>
      <c r="Y2"/>
      <c r="Z2"/>
      <c r="AA2"/>
      <c r="AB2"/>
    </row>
    <row r="3" spans="1:28" ht="30.75" customHeight="1" thickBot="1">
      <c r="A3" s="81"/>
      <c r="B3" s="791" t="s">
        <v>260</v>
      </c>
      <c r="C3" s="791">
        <v>2001</v>
      </c>
      <c r="D3" s="791">
        <v>2002</v>
      </c>
      <c r="E3" s="791">
        <v>2003</v>
      </c>
      <c r="F3" s="791">
        <v>2004</v>
      </c>
      <c r="G3" s="791">
        <v>2005</v>
      </c>
      <c r="H3" s="791">
        <v>2006</v>
      </c>
      <c r="I3" s="791">
        <v>2007</v>
      </c>
      <c r="J3" s="791">
        <v>2008</v>
      </c>
      <c r="K3" s="791">
        <v>2009</v>
      </c>
      <c r="L3" s="791">
        <v>2010</v>
      </c>
      <c r="M3" s="791">
        <v>2011</v>
      </c>
      <c r="N3" s="702">
        <v>2013</v>
      </c>
      <c r="O3" s="702">
        <v>2014</v>
      </c>
      <c r="P3" s="702">
        <v>2015</v>
      </c>
      <c r="Q3" s="702">
        <v>2016</v>
      </c>
      <c r="R3" s="702">
        <v>2017</v>
      </c>
      <c r="S3" s="702">
        <v>2018</v>
      </c>
      <c r="T3" s="702">
        <v>2019</v>
      </c>
      <c r="U3" s="702">
        <v>2020</v>
      </c>
      <c r="V3" s="702">
        <v>2021</v>
      </c>
      <c r="W3" s="702">
        <v>2022</v>
      </c>
      <c r="X3" s="702">
        <v>2023</v>
      </c>
      <c r="Y3"/>
      <c r="Z3"/>
      <c r="AA3"/>
      <c r="AB3"/>
    </row>
    <row r="4" spans="1:28" ht="6" customHeight="1">
      <c r="A4" s="236"/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W4"/>
      <c r="Y4"/>
      <c r="Z4"/>
      <c r="AA4"/>
      <c r="AB4"/>
    </row>
    <row r="5" spans="1:28" ht="12.75" customHeight="1">
      <c r="A5" s="236"/>
      <c r="B5" s="75" t="s">
        <v>104</v>
      </c>
      <c r="C5" s="75"/>
      <c r="D5" s="75"/>
      <c r="E5" s="75"/>
      <c r="F5" s="75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W5"/>
      <c r="X5"/>
      <c r="Y5"/>
      <c r="Z5"/>
      <c r="AA5"/>
      <c r="AB5"/>
    </row>
    <row r="6" spans="1:28" ht="12.75" customHeight="1">
      <c r="A6" s="81"/>
      <c r="B6" s="273" t="s">
        <v>207</v>
      </c>
      <c r="C6" s="238">
        <v>46.475497078529479</v>
      </c>
      <c r="D6" s="239">
        <v>46.433635498967888</v>
      </c>
      <c r="E6" s="239">
        <v>56.982433395614365</v>
      </c>
      <c r="F6" s="239">
        <v>57.507249999999999</v>
      </c>
      <c r="G6" s="239">
        <v>64.673429999999996</v>
      </c>
      <c r="H6" s="239">
        <v>65.575919999999996</v>
      </c>
      <c r="I6" s="240">
        <v>62.371360000000003</v>
      </c>
      <c r="J6" s="240">
        <v>66.653289999999998</v>
      </c>
      <c r="K6" s="240">
        <v>68.185760000000002</v>
      </c>
      <c r="L6" s="240">
        <v>69.044600000000003</v>
      </c>
      <c r="M6" s="240">
        <v>71.262950000000004</v>
      </c>
      <c r="N6" s="240">
        <v>72.199326115220074</v>
      </c>
      <c r="O6" s="240">
        <v>71.971193386663856</v>
      </c>
      <c r="P6" s="240">
        <v>71.271976778659109</v>
      </c>
      <c r="Q6" s="240">
        <v>71.467425912302403</v>
      </c>
      <c r="R6" s="589">
        <v>73.458895712261281</v>
      </c>
      <c r="S6" s="589">
        <v>72.387207868880679</v>
      </c>
      <c r="T6" s="589">
        <v>68.616982931893631</v>
      </c>
      <c r="U6" s="589">
        <v>65.069491490709396</v>
      </c>
      <c r="V6" s="589">
        <v>64.429436038862178</v>
      </c>
      <c r="W6" s="589">
        <v>65.176125834337725</v>
      </c>
      <c r="X6" s="589">
        <v>65.141628348982934</v>
      </c>
      <c r="Y6"/>
      <c r="Z6"/>
      <c r="AA6"/>
      <c r="AB6"/>
    </row>
    <row r="7" spans="1:28" ht="12.75" customHeight="1">
      <c r="A7" s="75"/>
      <c r="B7" s="273" t="s">
        <v>208</v>
      </c>
      <c r="C7" s="238">
        <v>44.536864556668981</v>
      </c>
      <c r="D7" s="239">
        <v>42.738191605816588</v>
      </c>
      <c r="E7" s="239">
        <v>55.558550296401677</v>
      </c>
      <c r="F7" s="240">
        <v>58.844340000000003</v>
      </c>
      <c r="G7" s="239">
        <v>61.01932</v>
      </c>
      <c r="H7" s="240">
        <v>57.946249999999999</v>
      </c>
      <c r="I7" s="240">
        <v>63.345840000000003</v>
      </c>
      <c r="J7" s="240">
        <v>61.546080000000003</v>
      </c>
      <c r="K7" s="240">
        <v>65.736000000000004</v>
      </c>
      <c r="L7" s="240">
        <v>62.89967</v>
      </c>
      <c r="M7" s="240">
        <v>68.635869999999997</v>
      </c>
      <c r="N7" s="240">
        <v>67.660488296515254</v>
      </c>
      <c r="O7" s="240">
        <v>71.284071929489627</v>
      </c>
      <c r="P7" s="240">
        <v>70.946959821108962</v>
      </c>
      <c r="Q7" s="240">
        <v>69.33773330048777</v>
      </c>
      <c r="R7" s="589">
        <v>72.470919608291453</v>
      </c>
      <c r="S7" s="589">
        <v>68.925997297578377</v>
      </c>
      <c r="T7" s="589">
        <v>69.688945830396435</v>
      </c>
      <c r="U7" s="589">
        <v>61.119964321167956</v>
      </c>
      <c r="V7" s="589">
        <v>60.912695082412775</v>
      </c>
      <c r="W7" s="589">
        <v>61.892549014006647</v>
      </c>
      <c r="X7" s="589">
        <v>61.641667635335793</v>
      </c>
      <c r="Y7"/>
      <c r="Z7"/>
      <c r="AA7"/>
      <c r="AB7"/>
    </row>
    <row r="8" spans="1:28" ht="12.75" customHeight="1">
      <c r="A8" s="75"/>
      <c r="B8" s="273"/>
      <c r="C8" s="238"/>
      <c r="D8" s="239"/>
      <c r="E8" s="239"/>
      <c r="F8" s="240"/>
      <c r="G8" s="239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/>
      <c r="Z8"/>
      <c r="AA8"/>
      <c r="AB8"/>
    </row>
    <row r="9" spans="1:28" ht="12.75" hidden="1" customHeight="1">
      <c r="A9" s="75"/>
      <c r="B9" s="75" t="s">
        <v>120</v>
      </c>
      <c r="C9" s="75"/>
      <c r="D9" s="75"/>
      <c r="E9" s="75"/>
      <c r="F9" s="75"/>
      <c r="G9" s="241"/>
      <c r="H9" s="241"/>
      <c r="I9" s="241"/>
      <c r="J9" s="241"/>
      <c r="K9" s="241"/>
      <c r="L9" s="241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/>
      <c r="Z9"/>
      <c r="AA9"/>
      <c r="AB9"/>
    </row>
    <row r="10" spans="1:28" ht="12.75" hidden="1" customHeight="1">
      <c r="A10" s="4"/>
      <c r="B10" s="273" t="s">
        <v>207</v>
      </c>
      <c r="C10" s="243">
        <v>58.692505979974655</v>
      </c>
      <c r="D10" s="244">
        <v>56.015545223381963</v>
      </c>
      <c r="E10" s="244">
        <v>74.053788814068156</v>
      </c>
      <c r="F10" s="244">
        <v>71.103849999999994</v>
      </c>
      <c r="G10" s="244">
        <v>77.278589999999994</v>
      </c>
      <c r="H10" s="244">
        <v>79.655100000000004</v>
      </c>
      <c r="I10" s="245">
        <v>69.418689999999998</v>
      </c>
      <c r="J10" s="245">
        <v>85.365219999999994</v>
      </c>
      <c r="K10" s="245">
        <v>78.845789999999994</v>
      </c>
      <c r="L10" s="245">
        <v>92.030510000000007</v>
      </c>
      <c r="M10" s="245">
        <v>83.807169999999999</v>
      </c>
      <c r="N10" s="245">
        <v>85.396118769926204</v>
      </c>
      <c r="O10" s="245">
        <v>81.058297466080575</v>
      </c>
      <c r="P10" s="245">
        <v>76.452780146765235</v>
      </c>
      <c r="Q10" s="245">
        <v>77.790599890572992</v>
      </c>
      <c r="R10" s="588">
        <v>84.618888514756023</v>
      </c>
      <c r="S10" s="588"/>
      <c r="T10" s="588"/>
      <c r="U10" s="588"/>
      <c r="V10" s="588"/>
      <c r="W10" s="588"/>
      <c r="X10" s="588"/>
      <c r="Y10"/>
      <c r="Z10"/>
      <c r="AA10"/>
      <c r="AB10"/>
    </row>
    <row r="11" spans="1:28" ht="12.75" hidden="1" customHeight="1">
      <c r="A11" s="75"/>
      <c r="B11" s="273" t="s">
        <v>208</v>
      </c>
      <c r="C11" s="243">
        <v>58.571136673423197</v>
      </c>
      <c r="D11" s="244">
        <v>53.444741806616911</v>
      </c>
      <c r="E11" s="244">
        <v>66.355302492921666</v>
      </c>
      <c r="F11" s="245">
        <v>71.311840000000004</v>
      </c>
      <c r="G11" s="244">
        <v>68.656970000000001</v>
      </c>
      <c r="H11" s="245">
        <v>70.890519999999995</v>
      </c>
      <c r="I11" s="245">
        <v>73.368530000000007</v>
      </c>
      <c r="J11" s="245">
        <v>67.314049999999995</v>
      </c>
      <c r="K11" s="245">
        <v>75.185860000000005</v>
      </c>
      <c r="L11" s="245">
        <v>69.098569999999995</v>
      </c>
      <c r="M11" s="245">
        <v>76.756060000000005</v>
      </c>
      <c r="N11" s="245">
        <v>73.092090950419461</v>
      </c>
      <c r="O11" s="245">
        <v>83.741752809823396</v>
      </c>
      <c r="P11" s="245">
        <v>80.957022132618533</v>
      </c>
      <c r="Q11" s="245">
        <v>73.636185991598325</v>
      </c>
      <c r="R11" s="588">
        <v>77.754999813478818</v>
      </c>
      <c r="S11" s="588"/>
      <c r="T11" s="588"/>
      <c r="U11" s="588"/>
      <c r="V11" s="588"/>
      <c r="W11" s="588"/>
      <c r="X11" s="588"/>
      <c r="Y11"/>
      <c r="Z11"/>
      <c r="AA11"/>
      <c r="AB11"/>
    </row>
    <row r="12" spans="1:28" ht="12.75" hidden="1" customHeight="1">
      <c r="A12" s="75"/>
      <c r="B12" s="75" t="s">
        <v>130</v>
      </c>
      <c r="C12" s="75"/>
      <c r="D12" s="75"/>
      <c r="E12" s="75"/>
      <c r="F12" s="75"/>
      <c r="G12" s="246"/>
      <c r="H12" s="246"/>
      <c r="I12" s="246"/>
      <c r="J12" s="246"/>
      <c r="K12" s="246"/>
      <c r="L12" s="246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/>
      <c r="Z12"/>
      <c r="AA12"/>
      <c r="AB12"/>
    </row>
    <row r="13" spans="1:28" ht="12.75" hidden="1" customHeight="1">
      <c r="A13" s="4"/>
      <c r="B13" s="273" t="s">
        <v>207</v>
      </c>
      <c r="C13" s="243">
        <v>42.126621741650425</v>
      </c>
      <c r="D13" s="244">
        <v>42.914743003376152</v>
      </c>
      <c r="E13" s="244">
        <v>51.598792563680263</v>
      </c>
      <c r="F13" s="244">
        <v>52.506990000000002</v>
      </c>
      <c r="G13" s="244">
        <v>59.732039999999998</v>
      </c>
      <c r="H13" s="244">
        <v>59.852780000000003</v>
      </c>
      <c r="I13" s="245">
        <v>60.441789999999997</v>
      </c>
      <c r="J13" s="245">
        <v>60.412320000000001</v>
      </c>
      <c r="K13" s="245">
        <v>64.562380000000005</v>
      </c>
      <c r="L13" s="245">
        <v>61.474649999999997</v>
      </c>
      <c r="M13" s="245">
        <v>67.138949999999994</v>
      </c>
      <c r="N13" s="245">
        <v>68.333862733519453</v>
      </c>
      <c r="O13" s="245">
        <v>69.259081861839704</v>
      </c>
      <c r="P13" s="245">
        <v>69.747407117285334</v>
      </c>
      <c r="Q13" s="245">
        <v>68.825057023484888</v>
      </c>
      <c r="R13" s="588">
        <v>69.494106593313944</v>
      </c>
      <c r="S13" s="588"/>
      <c r="T13" s="588"/>
      <c r="U13" s="588"/>
      <c r="V13" s="588"/>
      <c r="W13" s="588"/>
      <c r="X13" s="588"/>
      <c r="Y13"/>
      <c r="Z13"/>
      <c r="AA13"/>
      <c r="AB13"/>
    </row>
    <row r="14" spans="1:28" ht="12.75" hidden="1" customHeight="1">
      <c r="A14" s="75"/>
      <c r="B14" s="273" t="s">
        <v>208</v>
      </c>
      <c r="C14" s="243">
        <v>39.9896202951631</v>
      </c>
      <c r="D14" s="244">
        <v>39.020584651412307</v>
      </c>
      <c r="E14" s="244">
        <v>52.68620602024918</v>
      </c>
      <c r="F14" s="245">
        <v>54.659039999999997</v>
      </c>
      <c r="G14" s="244">
        <v>58.660829999999997</v>
      </c>
      <c r="H14" s="245">
        <v>53.323889999999999</v>
      </c>
      <c r="I14" s="245">
        <v>60.008330000000001</v>
      </c>
      <c r="J14" s="245">
        <v>59.737259999999999</v>
      </c>
      <c r="K14" s="245">
        <v>62.367789999999999</v>
      </c>
      <c r="L14" s="245">
        <v>60.522779999999997</v>
      </c>
      <c r="M14" s="245">
        <v>66.107569999999996</v>
      </c>
      <c r="N14" s="245">
        <v>65.246675118633519</v>
      </c>
      <c r="O14" s="245">
        <v>67.250711394253599</v>
      </c>
      <c r="P14" s="245">
        <v>67.319748239862122</v>
      </c>
      <c r="Q14" s="245">
        <v>67.763088609105026</v>
      </c>
      <c r="R14" s="588">
        <v>70.330763123073766</v>
      </c>
      <c r="S14" s="588"/>
      <c r="T14" s="588"/>
      <c r="U14" s="588"/>
      <c r="V14" s="588"/>
      <c r="W14" s="588"/>
      <c r="X14" s="588"/>
      <c r="Y14"/>
      <c r="Z14"/>
      <c r="AA14"/>
      <c r="AB14"/>
    </row>
    <row r="15" spans="1:28" ht="15" hidden="1" customHeight="1">
      <c r="A15" s="75"/>
      <c r="B15" s="273"/>
      <c r="C15" s="243"/>
      <c r="D15" s="244"/>
      <c r="E15" s="244"/>
      <c r="F15" s="245"/>
      <c r="G15" s="244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/>
      <c r="Z15"/>
      <c r="AA15"/>
      <c r="AB15"/>
    </row>
    <row r="16" spans="1:28" ht="11.25" customHeight="1">
      <c r="A16" s="75"/>
      <c r="B16" s="75" t="s">
        <v>257</v>
      </c>
      <c r="C16" s="243"/>
      <c r="D16" s="244"/>
      <c r="E16" s="244"/>
      <c r="F16" s="245"/>
      <c r="G16" s="244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/>
      <c r="Z16"/>
      <c r="AA16"/>
      <c r="AB16"/>
    </row>
    <row r="17" spans="1:24" ht="12.75" customHeight="1">
      <c r="A17" s="75"/>
      <c r="B17" s="75" t="s">
        <v>105</v>
      </c>
      <c r="C17" s="75"/>
      <c r="D17" s="75"/>
      <c r="E17" s="75"/>
      <c r="F17" s="75"/>
      <c r="G17" s="246"/>
      <c r="H17" s="246"/>
      <c r="I17" s="246"/>
      <c r="J17" s="246"/>
      <c r="K17" s="246"/>
      <c r="L17" s="246"/>
      <c r="M17" s="247"/>
      <c r="N17" s="247"/>
      <c r="O17" s="247"/>
      <c r="P17" s="247"/>
      <c r="Q17" s="247"/>
      <c r="R17" s="247"/>
      <c r="S17" s="247"/>
      <c r="T17" s="247"/>
      <c r="U17" s="247"/>
      <c r="V17" s="247"/>
      <c r="W17" s="247"/>
      <c r="X17" s="247"/>
    </row>
    <row r="18" spans="1:24" ht="12.75" customHeight="1">
      <c r="A18" s="4"/>
      <c r="B18" s="273" t="s">
        <v>207</v>
      </c>
      <c r="C18" s="243">
        <v>59.572764398202644</v>
      </c>
      <c r="D18" s="244">
        <v>58.565715793885765</v>
      </c>
      <c r="E18" s="244">
        <v>69.169826269405021</v>
      </c>
      <c r="F18" s="245">
        <v>66.233500000000006</v>
      </c>
      <c r="G18" s="244">
        <v>73.582220000000007</v>
      </c>
      <c r="H18" s="245">
        <v>77.315730000000002</v>
      </c>
      <c r="I18" s="245">
        <v>70.905379999999994</v>
      </c>
      <c r="J18" s="245">
        <v>76.278049999999993</v>
      </c>
      <c r="K18" s="245">
        <v>77.473780000000005</v>
      </c>
      <c r="L18" s="245">
        <v>80.92962</v>
      </c>
      <c r="M18" s="245">
        <v>79.643330000000006</v>
      </c>
      <c r="N18" s="245">
        <v>80.249904234703422</v>
      </c>
      <c r="O18" s="245">
        <v>80.415515522071601</v>
      </c>
      <c r="P18" s="245">
        <v>77.875851330637047</v>
      </c>
      <c r="Q18" s="245">
        <v>76.726814610955046</v>
      </c>
      <c r="R18" s="245">
        <v>77.982570610584233</v>
      </c>
      <c r="S18" s="245">
        <v>78.344263397601267</v>
      </c>
      <c r="T18" s="245">
        <v>71.817305916547539</v>
      </c>
      <c r="U18" s="245">
        <v>65.908440877886136</v>
      </c>
      <c r="V18" s="245">
        <v>67.176264809351125</v>
      </c>
      <c r="W18" s="245">
        <v>65.458743469055577</v>
      </c>
      <c r="X18" s="245">
        <v>65.933017392397574</v>
      </c>
    </row>
    <row r="19" spans="1:24" ht="12.75" customHeight="1">
      <c r="A19" s="75"/>
      <c r="B19" s="273" t="s">
        <v>208</v>
      </c>
      <c r="C19" s="243">
        <v>56.36584345390871</v>
      </c>
      <c r="D19" s="244">
        <v>51.566912775766866</v>
      </c>
      <c r="E19" s="244">
        <v>67.966296662729306</v>
      </c>
      <c r="F19" s="244">
        <v>66.836219999999997</v>
      </c>
      <c r="G19" s="244">
        <v>70.355770000000007</v>
      </c>
      <c r="H19" s="244">
        <v>69.650999999999996</v>
      </c>
      <c r="I19" s="245">
        <v>71.689239999999998</v>
      </c>
      <c r="J19" s="245">
        <v>69.676240000000007</v>
      </c>
      <c r="K19" s="245">
        <v>75.063220000000001</v>
      </c>
      <c r="L19" s="245">
        <v>70.378900000000002</v>
      </c>
      <c r="M19" s="245">
        <v>77.385480000000001</v>
      </c>
      <c r="N19" s="245">
        <v>76.005818791944023</v>
      </c>
      <c r="O19" s="245">
        <v>77.941062048684145</v>
      </c>
      <c r="P19" s="245">
        <v>78.344310371918795</v>
      </c>
      <c r="Q19" s="245">
        <v>74.115316963741407</v>
      </c>
      <c r="R19" s="245">
        <v>76.94471641585227</v>
      </c>
      <c r="S19" s="245">
        <v>73.87965659101846</v>
      </c>
      <c r="T19" s="245">
        <v>74.309386756615893</v>
      </c>
      <c r="U19" s="245">
        <v>63.482640591183959</v>
      </c>
      <c r="V19" s="245">
        <v>62.189071284440345</v>
      </c>
      <c r="W19" s="245">
        <v>64.819432130988204</v>
      </c>
      <c r="X19" s="245">
        <v>63.469601723912916</v>
      </c>
    </row>
    <row r="20" spans="1:24" ht="12.75" customHeight="1">
      <c r="A20" s="75"/>
      <c r="B20" s="75" t="s">
        <v>106</v>
      </c>
      <c r="C20" s="75"/>
      <c r="D20" s="75"/>
      <c r="E20" s="75"/>
      <c r="F20" s="75"/>
      <c r="G20" s="247"/>
      <c r="H20" s="247"/>
      <c r="I20" s="246"/>
      <c r="J20" s="246"/>
      <c r="K20" s="246"/>
      <c r="L20" s="246"/>
      <c r="M20" s="246"/>
      <c r="N20" s="247"/>
      <c r="O20" s="247"/>
      <c r="P20" s="247"/>
      <c r="Q20" s="247"/>
      <c r="R20" s="247"/>
      <c r="S20" s="245"/>
      <c r="T20" s="245"/>
      <c r="U20" s="245"/>
      <c r="V20" s="245"/>
      <c r="W20" s="245"/>
      <c r="X20" s="245"/>
    </row>
    <row r="21" spans="1:24" ht="12.75" customHeight="1">
      <c r="A21" s="4"/>
      <c r="B21" s="273" t="s">
        <v>207</v>
      </c>
      <c r="C21" s="243">
        <v>22.36684679554017</v>
      </c>
      <c r="D21" s="244">
        <v>25.027476017741837</v>
      </c>
      <c r="E21" s="244">
        <v>33.518270363118013</v>
      </c>
      <c r="F21" s="245">
        <v>40.32056</v>
      </c>
      <c r="G21" s="244">
        <v>45.732419999999998</v>
      </c>
      <c r="H21" s="245">
        <v>41.25264</v>
      </c>
      <c r="I21" s="245">
        <v>47.129429999999999</v>
      </c>
      <c r="J21" s="245">
        <v>47.286140000000003</v>
      </c>
      <c r="K21" s="245">
        <v>49.589109999999998</v>
      </c>
      <c r="L21" s="245">
        <v>46.528010000000002</v>
      </c>
      <c r="M21" s="245">
        <v>54.933419999999998</v>
      </c>
      <c r="N21" s="245">
        <v>56.375241162273113</v>
      </c>
      <c r="O21" s="245">
        <v>56.594911061961717</v>
      </c>
      <c r="P21" s="245">
        <v>57.488880207713052</v>
      </c>
      <c r="Q21" s="245">
        <v>59.857719779559403</v>
      </c>
      <c r="R21" s="588">
        <v>63.750158383345074</v>
      </c>
      <c r="S21" s="245">
        <v>59.703292084551265</v>
      </c>
      <c r="T21" s="245">
        <v>61.348358005658213</v>
      </c>
      <c r="U21" s="245">
        <v>62.553864665046611</v>
      </c>
      <c r="V21" s="245">
        <v>56.75015022510501</v>
      </c>
      <c r="W21" s="245">
        <v>64.289316595772846</v>
      </c>
      <c r="X21" s="245">
        <v>62.611813630007539</v>
      </c>
    </row>
    <row r="22" spans="1:24" ht="12.75" customHeight="1">
      <c r="A22" s="75"/>
      <c r="B22" s="273" t="s">
        <v>208</v>
      </c>
      <c r="C22" s="243">
        <v>24.72788921048145</v>
      </c>
      <c r="D22" s="244">
        <v>25.54453913505299</v>
      </c>
      <c r="E22" s="244">
        <v>33.604604759688726</v>
      </c>
      <c r="F22" s="244">
        <v>42.772199999999998</v>
      </c>
      <c r="G22" s="244">
        <v>42.217089999999999</v>
      </c>
      <c r="H22" s="244">
        <v>34.353110000000001</v>
      </c>
      <c r="I22" s="245">
        <v>46.767449999999997</v>
      </c>
      <c r="J22" s="245">
        <v>46.459919999999997</v>
      </c>
      <c r="K22" s="245">
        <v>47.297020000000003</v>
      </c>
      <c r="L22" s="245">
        <v>47.312739999999998</v>
      </c>
      <c r="M22" s="245">
        <v>53.024639999999998</v>
      </c>
      <c r="N22" s="245">
        <v>49.793145733397949</v>
      </c>
      <c r="O22" s="245">
        <v>57.278602198236804</v>
      </c>
      <c r="P22" s="245">
        <v>55.939427372236182</v>
      </c>
      <c r="Q22" s="245">
        <v>58.489595041736266</v>
      </c>
      <c r="R22" s="588">
        <v>61.352974941762163</v>
      </c>
      <c r="S22" s="245">
        <v>57.475798655978657</v>
      </c>
      <c r="T22" s="245">
        <v>58.844178662882342</v>
      </c>
      <c r="U22" s="245">
        <v>54.024434874149954</v>
      </c>
      <c r="V22" s="245">
        <v>57.050075799201558</v>
      </c>
      <c r="W22" s="245">
        <v>52.907891339409353</v>
      </c>
      <c r="X22" s="245">
        <v>56.260085598586372</v>
      </c>
    </row>
    <row r="23" spans="1:24" ht="12.75" customHeight="1">
      <c r="A23" s="75"/>
      <c r="B23" s="273"/>
      <c r="C23" s="243"/>
      <c r="D23" s="244"/>
      <c r="E23" s="244"/>
      <c r="F23" s="244"/>
      <c r="G23" s="244"/>
      <c r="H23" s="244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</row>
    <row r="24" spans="1:24" ht="11.25" customHeight="1">
      <c r="A24" s="75"/>
      <c r="B24" s="75" t="s">
        <v>258</v>
      </c>
      <c r="C24" s="243"/>
      <c r="D24" s="244"/>
      <c r="E24" s="244"/>
      <c r="F24" s="244"/>
      <c r="G24" s="244"/>
      <c r="H24" s="244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</row>
    <row r="25" spans="1:24" ht="12.75" customHeight="1">
      <c r="A25" s="75"/>
      <c r="B25" s="75" t="s">
        <v>107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45"/>
      <c r="T25" s="245"/>
      <c r="U25" s="245"/>
      <c r="V25" s="245"/>
      <c r="W25" s="245"/>
      <c r="X25" s="245"/>
    </row>
    <row r="26" spans="1:24" ht="12.75" customHeight="1">
      <c r="A26" s="4"/>
      <c r="B26" s="273" t="s">
        <v>207</v>
      </c>
      <c r="C26" s="243">
        <v>57.558375405091375</v>
      </c>
      <c r="D26" s="244">
        <v>58.560111541665236</v>
      </c>
      <c r="E26" s="244">
        <v>69.338851730270662</v>
      </c>
      <c r="F26" s="245">
        <v>66.429310000000001</v>
      </c>
      <c r="G26" s="244">
        <v>74.133070000000004</v>
      </c>
      <c r="H26" s="245">
        <v>75.012590000000003</v>
      </c>
      <c r="I26" s="245">
        <v>70.459639999999993</v>
      </c>
      <c r="J26" s="245">
        <v>76.460859999999997</v>
      </c>
      <c r="K26" s="245">
        <v>77.159289999999999</v>
      </c>
      <c r="L26" s="245">
        <v>85.87227</v>
      </c>
      <c r="M26" s="245">
        <v>78.784030000000001</v>
      </c>
      <c r="N26" s="245">
        <v>81.476057605816891</v>
      </c>
      <c r="O26" s="245">
        <v>78.681429161116029</v>
      </c>
      <c r="P26" s="245">
        <v>75.689142617367096</v>
      </c>
      <c r="Q26" s="245">
        <v>77.385857641150494</v>
      </c>
      <c r="R26" s="588">
        <v>80.270744681926516</v>
      </c>
      <c r="S26" s="245">
        <v>79.377255389760478</v>
      </c>
      <c r="T26" s="245">
        <v>74.494470926158755</v>
      </c>
      <c r="U26" s="245">
        <v>66.376915923551422</v>
      </c>
      <c r="V26" s="245">
        <v>69.600723389473103</v>
      </c>
      <c r="W26" s="245">
        <v>64.893313915063672</v>
      </c>
      <c r="X26" s="245">
        <v>62.352029559173907</v>
      </c>
    </row>
    <row r="27" spans="1:24" ht="12.75" customHeight="1">
      <c r="A27" s="75"/>
      <c r="B27" s="273" t="s">
        <v>208</v>
      </c>
      <c r="C27" s="243">
        <v>53.593102573521435</v>
      </c>
      <c r="D27" s="244">
        <v>48.946491674908998</v>
      </c>
      <c r="E27" s="244">
        <v>62.811351347501763</v>
      </c>
      <c r="F27" s="244">
        <v>67.37997</v>
      </c>
      <c r="G27" s="244">
        <v>67.851050000000001</v>
      </c>
      <c r="H27" s="244">
        <v>69.688609999999997</v>
      </c>
      <c r="I27" s="245">
        <v>69.65943</v>
      </c>
      <c r="J27" s="245">
        <v>70.066749999999999</v>
      </c>
      <c r="K27" s="245">
        <v>74.617919999999998</v>
      </c>
      <c r="L27" s="245">
        <v>66.854770000000002</v>
      </c>
      <c r="M27" s="245">
        <v>74.782989999999998</v>
      </c>
      <c r="N27" s="245">
        <v>73.722267997218808</v>
      </c>
      <c r="O27" s="245">
        <v>78.124669302285994</v>
      </c>
      <c r="P27" s="245">
        <v>78.216525846055518</v>
      </c>
      <c r="Q27" s="245">
        <v>73.956901338133946</v>
      </c>
      <c r="R27" s="588">
        <v>76.613948529686752</v>
      </c>
      <c r="S27" s="245">
        <v>73.018874562962807</v>
      </c>
      <c r="T27" s="245">
        <v>71.806598646803806</v>
      </c>
      <c r="U27" s="245">
        <v>61.928483383593488</v>
      </c>
      <c r="V27" s="245">
        <v>63.636274488925835</v>
      </c>
      <c r="W27" s="245">
        <v>61.470653782301611</v>
      </c>
      <c r="X27" s="245">
        <v>60.614533545139338</v>
      </c>
    </row>
    <row r="28" spans="1:24" ht="12.75" customHeight="1">
      <c r="A28" s="75"/>
      <c r="B28" s="75" t="s">
        <v>108</v>
      </c>
      <c r="C28" s="75"/>
      <c r="D28" s="75"/>
      <c r="E28" s="75"/>
      <c r="F28" s="75"/>
      <c r="G28" s="247"/>
      <c r="H28" s="247"/>
      <c r="I28" s="246"/>
      <c r="J28" s="246"/>
      <c r="K28" s="246"/>
      <c r="L28" s="246"/>
      <c r="M28" s="247"/>
      <c r="N28" s="247"/>
      <c r="O28" s="247"/>
      <c r="P28" s="247"/>
      <c r="Q28" s="247"/>
      <c r="R28" s="247"/>
      <c r="S28" s="245"/>
      <c r="T28" s="245"/>
      <c r="U28" s="245"/>
      <c r="V28" s="245"/>
      <c r="W28" s="245"/>
      <c r="X28" s="245"/>
    </row>
    <row r="29" spans="1:24" ht="12.75" customHeight="1">
      <c r="A29" s="4"/>
      <c r="B29" s="273" t="s">
        <v>207</v>
      </c>
      <c r="C29" s="243">
        <v>37.955647416593493</v>
      </c>
      <c r="D29" s="244">
        <v>35.576841789368501</v>
      </c>
      <c r="E29" s="244">
        <v>44.730706296964364</v>
      </c>
      <c r="F29" s="245">
        <v>51.037190000000002</v>
      </c>
      <c r="G29" s="244">
        <v>56.290500000000002</v>
      </c>
      <c r="H29" s="245">
        <v>55.290089999999999</v>
      </c>
      <c r="I29" s="245">
        <v>56.820990000000002</v>
      </c>
      <c r="J29" s="245">
        <v>59.820169999999997</v>
      </c>
      <c r="K29" s="245">
        <v>60.699199999999998</v>
      </c>
      <c r="L29" s="245">
        <v>55.158360000000002</v>
      </c>
      <c r="M29" s="245">
        <v>66.850279999999998</v>
      </c>
      <c r="N29" s="245">
        <v>66.953607813293047</v>
      </c>
      <c r="O29" s="245">
        <v>70.44319249453963</v>
      </c>
      <c r="P29" s="245">
        <v>69.430261908629333</v>
      </c>
      <c r="Q29" s="245">
        <v>68.840715162411229</v>
      </c>
      <c r="R29" s="588">
        <v>69.978942881961402</v>
      </c>
      <c r="S29" s="245">
        <v>67.028919367894844</v>
      </c>
      <c r="T29" s="245">
        <v>64.117316519340918</v>
      </c>
      <c r="U29" s="245">
        <v>67.518920287615913</v>
      </c>
      <c r="V29" s="245">
        <v>63.062374659183014</v>
      </c>
      <c r="W29" s="245">
        <v>67.800056647183723</v>
      </c>
      <c r="X29" s="245">
        <v>68.849693792366836</v>
      </c>
    </row>
    <row r="30" spans="1:24" ht="12.75" customHeight="1">
      <c r="A30" s="75"/>
      <c r="B30" s="273" t="s">
        <v>208</v>
      </c>
      <c r="C30" s="243">
        <v>38.222036677280599</v>
      </c>
      <c r="D30" s="244">
        <v>35.603473608074346</v>
      </c>
      <c r="E30" s="244">
        <v>51.265214156110581</v>
      </c>
      <c r="F30" s="244">
        <v>55.23686</v>
      </c>
      <c r="G30" s="244">
        <v>56.150089999999999</v>
      </c>
      <c r="H30" s="244">
        <v>48.613529999999997</v>
      </c>
      <c r="I30" s="245">
        <v>60.670839999999998</v>
      </c>
      <c r="J30" s="245">
        <v>56.025550000000003</v>
      </c>
      <c r="K30" s="245">
        <v>59.705019999999998</v>
      </c>
      <c r="L30" s="245">
        <v>61.269950000000001</v>
      </c>
      <c r="M30" s="245">
        <v>65.099429999999998</v>
      </c>
      <c r="N30" s="245">
        <v>63.323789849571419</v>
      </c>
      <c r="O30" s="245">
        <v>67.759676480914777</v>
      </c>
      <c r="P30" s="245">
        <v>65.720082047190346</v>
      </c>
      <c r="Q30" s="245">
        <v>67.754930774797543</v>
      </c>
      <c r="R30" s="588">
        <v>73.085295596248159</v>
      </c>
      <c r="S30" s="245">
        <v>68.401613585062961</v>
      </c>
      <c r="T30" s="245">
        <v>69.684299798407508</v>
      </c>
      <c r="U30" s="245">
        <v>63.535150695227912</v>
      </c>
      <c r="V30" s="245">
        <v>63.880205138434889</v>
      </c>
      <c r="W30" s="245">
        <v>67.886318265806423</v>
      </c>
      <c r="X30" s="245">
        <v>65.289424996126172</v>
      </c>
    </row>
    <row r="31" spans="1:24" ht="12.75" customHeight="1">
      <c r="A31" s="75"/>
      <c r="B31" s="75" t="s">
        <v>109</v>
      </c>
      <c r="C31" s="75"/>
      <c r="D31" s="75"/>
      <c r="E31" s="75"/>
      <c r="F31" s="75"/>
      <c r="G31" s="247"/>
      <c r="H31" s="247"/>
      <c r="I31" s="246"/>
      <c r="J31" s="246"/>
      <c r="K31" s="246"/>
      <c r="L31" s="246"/>
      <c r="M31" s="247"/>
      <c r="N31" s="247"/>
      <c r="O31" s="247"/>
      <c r="P31" s="247"/>
      <c r="Q31" s="247"/>
      <c r="R31" s="247"/>
      <c r="S31" s="245"/>
      <c r="T31" s="245"/>
      <c r="U31" s="245"/>
      <c r="V31" s="245"/>
      <c r="W31" s="245"/>
      <c r="X31" s="245"/>
    </row>
    <row r="32" spans="1:24" ht="12.75" customHeight="1">
      <c r="A32" s="4"/>
      <c r="B32" s="273" t="s">
        <v>207</v>
      </c>
      <c r="C32" s="243">
        <v>31.406299515314316</v>
      </c>
      <c r="D32" s="244">
        <v>34.25813713165055</v>
      </c>
      <c r="E32" s="244">
        <v>47.468891677639235</v>
      </c>
      <c r="F32" s="245">
        <v>43.397829999999999</v>
      </c>
      <c r="G32" s="244">
        <v>56.303109999999997</v>
      </c>
      <c r="H32" s="245">
        <v>56.16554</v>
      </c>
      <c r="I32" s="245">
        <v>52.77516</v>
      </c>
      <c r="J32" s="245">
        <v>53.528109999999998</v>
      </c>
      <c r="K32" s="245">
        <v>57.490189999999998</v>
      </c>
      <c r="L32" s="245">
        <v>55.362050000000004</v>
      </c>
      <c r="M32" s="245">
        <v>59.91178</v>
      </c>
      <c r="N32" s="245">
        <v>59.706044684926106</v>
      </c>
      <c r="O32" s="245">
        <v>58.100457495826817</v>
      </c>
      <c r="P32" s="245">
        <v>61.915584201860007</v>
      </c>
      <c r="Q32" s="245">
        <v>55.894022206751551</v>
      </c>
      <c r="R32" s="588">
        <v>60.528485213462282</v>
      </c>
      <c r="S32" s="245">
        <v>62.551130896073225</v>
      </c>
      <c r="T32" s="245">
        <v>60.715779789613343</v>
      </c>
      <c r="U32" s="245">
        <v>55.943000815735722</v>
      </c>
      <c r="V32" s="245">
        <v>51.398981515502257</v>
      </c>
      <c r="W32" s="245">
        <v>60.076787359578752</v>
      </c>
      <c r="X32" s="245">
        <v>65.670867600796711</v>
      </c>
    </row>
    <row r="33" spans="1:24" ht="12.75" customHeight="1">
      <c r="A33" s="58"/>
      <c r="B33" s="273" t="s">
        <v>208</v>
      </c>
      <c r="C33" s="318">
        <v>32.949199352476249</v>
      </c>
      <c r="D33" s="319">
        <v>40.549283422357846</v>
      </c>
      <c r="E33" s="319">
        <v>45.672922336508556</v>
      </c>
      <c r="F33" s="319">
        <v>41.70993</v>
      </c>
      <c r="G33" s="319">
        <v>52.183610000000002</v>
      </c>
      <c r="H33" s="319">
        <v>43.380490000000002</v>
      </c>
      <c r="I33" s="320">
        <v>49.803890000000003</v>
      </c>
      <c r="J33" s="320">
        <v>49.874169999999999</v>
      </c>
      <c r="K33" s="320">
        <v>49.677010000000003</v>
      </c>
      <c r="L33" s="320">
        <v>52.588270000000001</v>
      </c>
      <c r="M33" s="320">
        <v>59.583199999999998</v>
      </c>
      <c r="N33" s="320">
        <v>57.181639971153174</v>
      </c>
      <c r="O33" s="320">
        <v>58.46774742748957</v>
      </c>
      <c r="P33" s="320">
        <v>61.751980286121096</v>
      </c>
      <c r="Q33" s="320">
        <v>55.684520736302332</v>
      </c>
      <c r="R33" s="588">
        <v>56.697467736985018</v>
      </c>
      <c r="S33" s="245">
        <v>58.700752977025182</v>
      </c>
      <c r="T33" s="245">
        <v>62.411358861558284</v>
      </c>
      <c r="U33" s="245">
        <v>51.974766448989676</v>
      </c>
      <c r="V33" s="245">
        <v>45.665572904818866</v>
      </c>
      <c r="W33" s="245">
        <v>49.888927438192198</v>
      </c>
      <c r="X33" s="245">
        <v>57.053242407343937</v>
      </c>
    </row>
    <row r="34" spans="1:24" ht="6.75" customHeight="1" thickBot="1">
      <c r="A34" s="58"/>
      <c r="B34" s="792"/>
      <c r="C34" s="793"/>
      <c r="D34" s="794"/>
      <c r="E34" s="794"/>
      <c r="F34" s="794"/>
      <c r="G34" s="794"/>
      <c r="H34" s="794"/>
      <c r="I34" s="795"/>
      <c r="J34" s="795"/>
      <c r="K34" s="795"/>
      <c r="L34" s="795"/>
      <c r="M34" s="795"/>
      <c r="N34" s="795"/>
      <c r="O34" s="795"/>
      <c r="P34" s="795"/>
      <c r="Q34" s="795"/>
      <c r="R34" s="795"/>
      <c r="S34" s="795"/>
      <c r="T34" s="795"/>
      <c r="U34" s="698"/>
      <c r="V34" s="698"/>
      <c r="W34" s="698"/>
      <c r="X34" s="698"/>
    </row>
    <row r="35" spans="1:24">
      <c r="A35" s="249"/>
      <c r="B35" s="248" t="s">
        <v>119</v>
      </c>
      <c r="C35" s="249"/>
      <c r="D35" s="249"/>
      <c r="E35" s="249"/>
      <c r="F35" s="249"/>
      <c r="G35" s="249"/>
    </row>
    <row r="36" spans="1:24" ht="36.75" customHeight="1">
      <c r="B36" s="249"/>
      <c r="C36" s="488"/>
      <c r="D36" s="488"/>
      <c r="E36" s="488"/>
      <c r="F36" s="488"/>
      <c r="G36" s="488"/>
      <c r="H36" s="488"/>
      <c r="I36" s="488"/>
      <c r="J36" s="488"/>
      <c r="K36" s="488"/>
      <c r="L36" s="488"/>
      <c r="M36" s="488"/>
      <c r="N36" s="488"/>
      <c r="O36" s="488"/>
      <c r="P36" s="488"/>
      <c r="Q36" s="488"/>
      <c r="R36" s="488"/>
      <c r="S36" s="488"/>
      <c r="T36" s="488"/>
    </row>
  </sheetData>
  <mergeCells count="2">
    <mergeCell ref="B1:X1"/>
    <mergeCell ref="B2:X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5"/>
  <dimension ref="A1:T17"/>
  <sheetViews>
    <sheetView showGridLines="0" zoomScaleNormal="100" zoomScaleSheetLayoutView="110" workbookViewId="0">
      <selection activeCell="Z30" sqref="Z30"/>
    </sheetView>
  </sheetViews>
  <sheetFormatPr baseColWidth="10" defaultColWidth="5.85546875" defaultRowHeight="12.75"/>
  <cols>
    <col min="1" max="1" width="4.28515625" style="89" customWidth="1"/>
    <col min="2" max="2" width="18.5703125" style="89" customWidth="1"/>
    <col min="3" max="9" width="6.7109375" style="89" hidden="1" customWidth="1"/>
    <col min="10" max="20" width="6.7109375" style="89" customWidth="1"/>
    <col min="21" max="255" width="11.42578125" style="89" customWidth="1"/>
    <col min="256" max="256" width="15.42578125" style="89" customWidth="1"/>
    <col min="257" max="16384" width="5.85546875" style="89"/>
  </cols>
  <sheetData>
    <row r="1" spans="1:20" ht="75.75" customHeight="1">
      <c r="A1" s="397"/>
      <c r="B1" s="891" t="s">
        <v>318</v>
      </c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  <c r="N1" s="891"/>
      <c r="O1" s="891"/>
      <c r="P1" s="891"/>
      <c r="Q1" s="891"/>
      <c r="R1" s="891"/>
      <c r="S1" s="891"/>
      <c r="T1" s="891"/>
    </row>
    <row r="2" spans="1:20" ht="18" customHeight="1">
      <c r="A2" s="310"/>
      <c r="B2" s="902" t="s">
        <v>25</v>
      </c>
      <c r="C2" s="902"/>
      <c r="D2" s="902"/>
      <c r="E2" s="902"/>
      <c r="F2" s="902"/>
      <c r="G2" s="902"/>
      <c r="H2" s="902"/>
      <c r="I2" s="902"/>
      <c r="J2" s="902"/>
      <c r="K2" s="902"/>
      <c r="L2" s="902"/>
      <c r="M2" s="902"/>
      <c r="N2" s="902"/>
      <c r="O2" s="902"/>
      <c r="P2" s="902"/>
      <c r="Q2" s="902"/>
      <c r="R2" s="902"/>
      <c r="S2" s="902"/>
      <c r="T2" s="902"/>
    </row>
    <row r="3" spans="1:20" ht="8.25" customHeight="1" thickBot="1">
      <c r="A3" s="310"/>
      <c r="B3" s="304"/>
      <c r="C3" s="311"/>
      <c r="D3" s="311"/>
      <c r="E3" s="311"/>
      <c r="F3" s="311"/>
      <c r="G3" s="311"/>
      <c r="H3" s="311"/>
      <c r="I3" s="311"/>
      <c r="J3" s="311"/>
      <c r="K3" s="311"/>
    </row>
    <row r="4" spans="1:20" ht="36" customHeight="1" thickBot="1">
      <c r="A4" s="131"/>
      <c r="B4" s="703" t="s">
        <v>261</v>
      </c>
      <c r="C4" s="703">
        <v>2005</v>
      </c>
      <c r="D4" s="703">
        <v>2006</v>
      </c>
      <c r="E4" s="703">
        <v>2007</v>
      </c>
      <c r="F4" s="703">
        <v>2008</v>
      </c>
      <c r="G4" s="703">
        <v>2009</v>
      </c>
      <c r="H4" s="703">
        <v>2010</v>
      </c>
      <c r="I4" s="703">
        <v>2011</v>
      </c>
      <c r="J4" s="702">
        <v>2013</v>
      </c>
      <c r="K4" s="702">
        <v>2014</v>
      </c>
      <c r="L4" s="702">
        <v>2015</v>
      </c>
      <c r="M4" s="702">
        <v>2016</v>
      </c>
      <c r="N4" s="702">
        <v>2017</v>
      </c>
      <c r="O4" s="702">
        <v>2018</v>
      </c>
      <c r="P4" s="702">
        <v>2019</v>
      </c>
      <c r="Q4" s="702">
        <v>2020</v>
      </c>
      <c r="R4" s="702">
        <v>2021</v>
      </c>
      <c r="S4" s="702">
        <v>2022</v>
      </c>
      <c r="T4" s="702">
        <v>2023</v>
      </c>
    </row>
    <row r="5" spans="1:20" ht="7.5" customHeight="1">
      <c r="A5" s="79"/>
      <c r="B5" s="79"/>
      <c r="C5" s="79"/>
      <c r="D5" s="79"/>
      <c r="E5" s="79"/>
      <c r="F5" s="79"/>
      <c r="G5" s="79"/>
      <c r="H5" s="132"/>
      <c r="I5" s="132"/>
      <c r="J5" s="132"/>
      <c r="K5" s="132"/>
      <c r="L5" s="132"/>
      <c r="M5" s="132"/>
      <c r="N5" s="132"/>
      <c r="O5" s="132"/>
      <c r="P5" s="132"/>
    </row>
    <row r="6" spans="1:20" ht="14.1" customHeight="1">
      <c r="A6" s="79"/>
      <c r="B6" s="542" t="s">
        <v>104</v>
      </c>
      <c r="C6" s="91"/>
      <c r="D6" s="91"/>
      <c r="E6" s="91"/>
      <c r="F6" s="91"/>
      <c r="G6" s="91"/>
      <c r="H6" s="132"/>
      <c r="I6" s="132"/>
      <c r="J6" s="132"/>
      <c r="K6" s="132"/>
      <c r="L6" s="132"/>
      <c r="M6" s="132"/>
      <c r="N6" s="132"/>
      <c r="O6" s="132"/>
      <c r="P6" s="132"/>
    </row>
    <row r="7" spans="1:20" ht="14.1" customHeight="1">
      <c r="A7" s="131"/>
      <c r="B7" s="419" t="s">
        <v>207</v>
      </c>
      <c r="C7" s="353">
        <v>12.698033350086281</v>
      </c>
      <c r="D7" s="353">
        <v>11.900589416025861</v>
      </c>
      <c r="E7" s="353">
        <v>12.949591935618121</v>
      </c>
      <c r="F7" s="353">
        <v>11.79737214145384</v>
      </c>
      <c r="G7" s="353">
        <v>11.809707713329274</v>
      </c>
      <c r="H7" s="353">
        <v>11.962289416650441</v>
      </c>
      <c r="I7" s="353">
        <v>10.586694261921584</v>
      </c>
      <c r="J7" s="353">
        <v>9.1676673487415297</v>
      </c>
      <c r="K7" s="353">
        <v>7.9766208047494862</v>
      </c>
      <c r="L7" s="353">
        <v>6.0192995440670511</v>
      </c>
      <c r="M7" s="353">
        <v>3.8239637141449854</v>
      </c>
      <c r="N7" s="353">
        <v>2.4668657996702601</v>
      </c>
      <c r="O7" s="353">
        <v>1.8</v>
      </c>
      <c r="P7" s="353">
        <v>1.1797991041101477</v>
      </c>
      <c r="Q7" s="353">
        <v>1.7717507903117065</v>
      </c>
      <c r="R7" s="353">
        <v>1.278397314570124</v>
      </c>
      <c r="S7" s="353">
        <v>1.7675840702878376</v>
      </c>
      <c r="T7" s="353">
        <v>1.2536143650135116</v>
      </c>
    </row>
    <row r="8" spans="1:20" ht="14.1" customHeight="1">
      <c r="A8" s="105"/>
      <c r="B8" s="419" t="s">
        <v>208</v>
      </c>
      <c r="C8" s="353">
        <v>10.08674738278147</v>
      </c>
      <c r="D8" s="353">
        <v>11.112162839314685</v>
      </c>
      <c r="E8" s="353">
        <v>12.131248635795256</v>
      </c>
      <c r="F8" s="353">
        <v>11.02704657708335</v>
      </c>
      <c r="G8" s="353">
        <v>11.754452265703906</v>
      </c>
      <c r="H8" s="353">
        <v>11.368667911501387</v>
      </c>
      <c r="I8" s="353">
        <v>10.886683982018603</v>
      </c>
      <c r="J8" s="353">
        <v>9.5952624505745483</v>
      </c>
      <c r="K8" s="353">
        <v>7.3869408961182037</v>
      </c>
      <c r="L8" s="353">
        <v>5.5027064645846187</v>
      </c>
      <c r="M8" s="353">
        <v>3.5619430202030213</v>
      </c>
      <c r="N8" s="353">
        <v>2.668447276058862</v>
      </c>
      <c r="O8" s="353">
        <v>1.8</v>
      </c>
      <c r="P8" s="353">
        <v>1.6897886216618048</v>
      </c>
      <c r="Q8" s="353">
        <v>2.1406447935990731</v>
      </c>
      <c r="R8" s="353">
        <v>1.7002774453582132</v>
      </c>
      <c r="S8" s="353">
        <v>1.5347149348787208</v>
      </c>
      <c r="T8" s="353">
        <v>1.3777678875992807</v>
      </c>
    </row>
    <row r="9" spans="1:20" ht="14.1" customHeight="1">
      <c r="A9" s="105"/>
      <c r="B9" s="419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3"/>
      <c r="Q9" s="353"/>
      <c r="R9" s="353"/>
      <c r="S9" s="353"/>
      <c r="T9" s="353"/>
    </row>
    <row r="10" spans="1:20" ht="14.1" customHeight="1">
      <c r="A10" s="105"/>
      <c r="B10" s="542" t="s">
        <v>105</v>
      </c>
      <c r="C10" s="353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</row>
    <row r="11" spans="1:20" ht="14.1" customHeight="1">
      <c r="A11" s="131"/>
      <c r="B11" s="419" t="s">
        <v>207</v>
      </c>
      <c r="C11" s="353">
        <v>14.92457382015937</v>
      </c>
      <c r="D11" s="353">
        <v>13.211839613907634</v>
      </c>
      <c r="E11" s="353">
        <v>14.303120388603642</v>
      </c>
      <c r="F11" s="353">
        <v>13.497468577700813</v>
      </c>
      <c r="G11" s="353">
        <v>13.028067651655917</v>
      </c>
      <c r="H11" s="353">
        <v>13.451860205154123</v>
      </c>
      <c r="I11" s="353">
        <v>11.59006012870408</v>
      </c>
      <c r="J11" s="353">
        <v>10.058852110916369</v>
      </c>
      <c r="K11" s="353">
        <v>8.9445403125550573</v>
      </c>
      <c r="L11" s="353">
        <v>6.6077898286683396</v>
      </c>
      <c r="M11" s="353">
        <v>4.1829957650181857</v>
      </c>
      <c r="N11" s="353">
        <v>2.6086834733967255</v>
      </c>
      <c r="O11" s="353">
        <v>1.9</v>
      </c>
      <c r="P11" s="353">
        <v>0.99274747664544438</v>
      </c>
      <c r="Q11" s="353">
        <v>1.7941844912696874</v>
      </c>
      <c r="R11" s="353">
        <v>1.1399410064283104</v>
      </c>
      <c r="S11" s="353">
        <v>1.6410632541718779</v>
      </c>
      <c r="T11" s="353">
        <v>1.354469522594123</v>
      </c>
    </row>
    <row r="12" spans="1:20" ht="14.1" customHeight="1">
      <c r="A12" s="105"/>
      <c r="B12" s="419" t="s">
        <v>208</v>
      </c>
      <c r="C12" s="353">
        <v>10.778156699083329</v>
      </c>
      <c r="D12" s="353">
        <v>12.323045971814258</v>
      </c>
      <c r="E12" s="353">
        <v>12.391642544546201</v>
      </c>
      <c r="F12" s="353">
        <v>12.338126296295647</v>
      </c>
      <c r="G12" s="353">
        <v>12.968223210597513</v>
      </c>
      <c r="H12" s="353">
        <v>12.163393802170686</v>
      </c>
      <c r="I12" s="353">
        <v>12.228289265853101</v>
      </c>
      <c r="J12" s="353">
        <v>10.462724946918513</v>
      </c>
      <c r="K12" s="353">
        <v>8.2314147275085201</v>
      </c>
      <c r="L12" s="353">
        <v>5.9404367289864952</v>
      </c>
      <c r="M12" s="353">
        <v>3.8989641548174538</v>
      </c>
      <c r="N12" s="353">
        <v>2.9565247455082422</v>
      </c>
      <c r="O12" s="353">
        <v>1.9</v>
      </c>
      <c r="P12" s="353">
        <v>1.8457010235820017</v>
      </c>
      <c r="Q12" s="353">
        <v>2.3417779415890934</v>
      </c>
      <c r="R12" s="353">
        <v>1.9321602047657165</v>
      </c>
      <c r="S12" s="353">
        <v>1.4109728658443506</v>
      </c>
      <c r="T12" s="353">
        <v>1.3604400649454678</v>
      </c>
    </row>
    <row r="13" spans="1:20" ht="14.1" customHeight="1">
      <c r="A13" s="105"/>
      <c r="B13" s="542" t="s">
        <v>106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</row>
    <row r="14" spans="1:20" ht="14.1" customHeight="1">
      <c r="A14" s="131"/>
      <c r="B14" s="419" t="s">
        <v>207</v>
      </c>
      <c r="C14" s="353">
        <v>8.4052019310475607</v>
      </c>
      <c r="D14" s="353">
        <v>9.4039656679040995</v>
      </c>
      <c r="E14" s="353">
        <v>10.217853251902612</v>
      </c>
      <c r="F14" s="353">
        <v>8.5282505024246564</v>
      </c>
      <c r="G14" s="353">
        <v>9.3276495599010456</v>
      </c>
      <c r="H14" s="353">
        <v>8.8690753298502081</v>
      </c>
      <c r="I14" s="353">
        <v>8.4801970100527573</v>
      </c>
      <c r="J14" s="353">
        <v>7.0611242079902183</v>
      </c>
      <c r="K14" s="353">
        <v>5.7468356413018551</v>
      </c>
      <c r="L14" s="353">
        <v>4.5634237772105815</v>
      </c>
      <c r="M14" s="353">
        <v>2.930871731414562</v>
      </c>
      <c r="N14" s="353">
        <v>2.1136970218330089</v>
      </c>
      <c r="O14" s="353">
        <v>1.4</v>
      </c>
      <c r="P14" s="353">
        <v>1.6649428447580163</v>
      </c>
      <c r="Q14" s="353">
        <v>1.7097655315640359</v>
      </c>
      <c r="R14" s="353">
        <v>1.7075420299491861</v>
      </c>
      <c r="S14" s="353">
        <v>2.142789027900061</v>
      </c>
      <c r="T14" s="353">
        <v>0.93377006027719078</v>
      </c>
    </row>
    <row r="15" spans="1:20" ht="14.1" customHeight="1">
      <c r="A15" s="110"/>
      <c r="B15" s="419" t="s">
        <v>208</v>
      </c>
      <c r="C15" s="353">
        <v>8.8759639918372315</v>
      </c>
      <c r="D15" s="353">
        <v>8.7323714486711435</v>
      </c>
      <c r="E15" s="353">
        <v>11.628401628067424</v>
      </c>
      <c r="F15" s="353">
        <v>8.3804345289613842</v>
      </c>
      <c r="G15" s="353">
        <v>9.2017087853112596</v>
      </c>
      <c r="H15" s="353">
        <v>9.8093920753849293</v>
      </c>
      <c r="I15" s="353">
        <v>8.2524718235471912</v>
      </c>
      <c r="J15" s="353">
        <v>7.5764045925473829</v>
      </c>
      <c r="K15" s="353">
        <v>5.3692713146017343</v>
      </c>
      <c r="L15" s="353">
        <v>4.4658639719143407</v>
      </c>
      <c r="M15" s="353">
        <v>2.7358116311533216</v>
      </c>
      <c r="N15" s="353">
        <v>1.9083857126790416</v>
      </c>
      <c r="O15" s="353">
        <v>1.6</v>
      </c>
      <c r="P15" s="353">
        <v>1.2884481379691892</v>
      </c>
      <c r="Q15" s="353">
        <v>1.586681976761704</v>
      </c>
      <c r="R15" s="353">
        <v>1.0325176541523111</v>
      </c>
      <c r="S15" s="353">
        <v>1.889273933083474</v>
      </c>
      <c r="T15" s="353">
        <v>1.4318124650200592</v>
      </c>
    </row>
    <row r="16" spans="1:20" ht="7.5" customHeight="1" thickBot="1">
      <c r="A16" s="79"/>
      <c r="B16" s="751"/>
      <c r="C16" s="753"/>
      <c r="D16" s="753"/>
      <c r="E16" s="753"/>
      <c r="F16" s="753"/>
      <c r="G16" s="753"/>
      <c r="H16" s="754"/>
      <c r="I16" s="754"/>
      <c r="J16" s="754"/>
      <c r="K16" s="754"/>
      <c r="L16" s="754"/>
      <c r="M16" s="754"/>
      <c r="N16" s="754"/>
      <c r="O16" s="754"/>
      <c r="P16" s="754"/>
      <c r="Q16" s="755"/>
      <c r="R16" s="755"/>
      <c r="S16" s="755"/>
      <c r="T16" s="755"/>
    </row>
    <row r="17" spans="1:16" ht="16.5" customHeight="1">
      <c r="A17" s="132"/>
      <c r="B17" s="106" t="s">
        <v>24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</row>
  </sheetData>
  <mergeCells count="2">
    <mergeCell ref="B1:T1"/>
    <mergeCell ref="B2:T2"/>
  </mergeCells>
  <pageMargins left="0.59055118110236227" right="0.39370078740157483" top="0.98425196850393704" bottom="0.19685039370078741" header="0" footer="0"/>
  <pageSetup paperSize="9" scale="84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6"/>
  <dimension ref="A1:T18"/>
  <sheetViews>
    <sheetView showGridLines="0" zoomScaleNormal="100" zoomScaleSheetLayoutView="90" workbookViewId="0">
      <selection activeCell="Z30" sqref="Z30"/>
    </sheetView>
  </sheetViews>
  <sheetFormatPr baseColWidth="10" defaultColWidth="6" defaultRowHeight="12.75"/>
  <cols>
    <col min="1" max="1" width="4.28515625" style="89" customWidth="1"/>
    <col min="2" max="2" width="19.5703125" style="89" customWidth="1"/>
    <col min="3" max="9" width="6.7109375" style="89" hidden="1" customWidth="1"/>
    <col min="10" max="20" width="6.7109375" style="89" customWidth="1"/>
    <col min="21" max="256" width="11.42578125" style="89" customWidth="1"/>
    <col min="257" max="257" width="12.5703125" style="89" customWidth="1"/>
    <col min="258" max="16384" width="6" style="89"/>
  </cols>
  <sheetData>
    <row r="1" spans="1:20" ht="75" customHeight="1">
      <c r="A1" s="397"/>
      <c r="B1" s="891" t="s">
        <v>319</v>
      </c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  <c r="N1" s="891"/>
      <c r="O1" s="891"/>
      <c r="P1" s="891"/>
      <c r="Q1" s="891"/>
      <c r="R1" s="891"/>
      <c r="S1" s="891"/>
      <c r="T1" s="891"/>
    </row>
    <row r="2" spans="1:20" ht="15" customHeight="1">
      <c r="A2" s="310"/>
      <c r="B2" s="304"/>
      <c r="C2" s="892" t="s">
        <v>25</v>
      </c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</row>
    <row r="3" spans="1:20" ht="7.5" customHeight="1" thickBot="1">
      <c r="A3" s="121"/>
      <c r="B3" s="79"/>
      <c r="C3" s="122"/>
      <c r="D3" s="122"/>
      <c r="E3" s="122"/>
      <c r="F3" s="122"/>
      <c r="G3" s="122"/>
      <c r="H3" s="122"/>
      <c r="I3" s="122"/>
      <c r="J3" s="122"/>
      <c r="K3" s="122"/>
    </row>
    <row r="4" spans="1:20" ht="30.75" customHeight="1" thickBot="1">
      <c r="A4" s="131"/>
      <c r="B4" s="702" t="s">
        <v>261</v>
      </c>
      <c r="C4" s="702">
        <v>2005</v>
      </c>
      <c r="D4" s="702">
        <v>2006</v>
      </c>
      <c r="E4" s="702">
        <v>2007</v>
      </c>
      <c r="F4" s="702">
        <v>2008</v>
      </c>
      <c r="G4" s="702">
        <v>2009</v>
      </c>
      <c r="H4" s="702">
        <v>2010</v>
      </c>
      <c r="I4" s="702">
        <v>2011</v>
      </c>
      <c r="J4" s="702">
        <v>2013</v>
      </c>
      <c r="K4" s="702">
        <v>2014</v>
      </c>
      <c r="L4" s="702">
        <v>2015</v>
      </c>
      <c r="M4" s="702">
        <v>2016</v>
      </c>
      <c r="N4" s="702">
        <v>2017</v>
      </c>
      <c r="O4" s="702">
        <v>2018</v>
      </c>
      <c r="P4" s="702">
        <v>2019</v>
      </c>
      <c r="Q4" s="702">
        <v>2020</v>
      </c>
      <c r="R4" s="702">
        <v>2021</v>
      </c>
      <c r="S4" s="702">
        <v>2022</v>
      </c>
      <c r="T4" s="702">
        <v>2023</v>
      </c>
    </row>
    <row r="5" spans="1:20" ht="6.75" customHeight="1">
      <c r="A5" s="134"/>
      <c r="B5" s="775"/>
      <c r="C5" s="775"/>
      <c r="D5" s="775"/>
      <c r="E5" s="775"/>
      <c r="F5" s="775"/>
      <c r="G5" s="775"/>
      <c r="H5" s="314"/>
      <c r="I5" s="315"/>
      <c r="J5" s="315"/>
      <c r="K5" s="315"/>
      <c r="L5" s="315"/>
      <c r="M5" s="315"/>
      <c r="N5" s="315"/>
      <c r="O5" s="315"/>
      <c r="P5" s="315"/>
    </row>
    <row r="6" spans="1:20" ht="14.1" customHeight="1">
      <c r="A6" s="134"/>
      <c r="B6" s="414" t="s">
        <v>104</v>
      </c>
      <c r="C6" s="415"/>
      <c r="D6" s="415"/>
      <c r="E6" s="415"/>
      <c r="F6" s="415"/>
      <c r="G6" s="415"/>
      <c r="H6" s="314"/>
      <c r="I6" s="315"/>
      <c r="J6" s="315"/>
      <c r="K6" s="315"/>
      <c r="L6" s="315"/>
      <c r="M6" s="315"/>
      <c r="N6" s="315"/>
      <c r="O6" s="315"/>
      <c r="P6" s="315"/>
    </row>
    <row r="7" spans="1:20" ht="14.1" customHeight="1">
      <c r="A7" s="131"/>
      <c r="B7" s="308" t="s">
        <v>207</v>
      </c>
      <c r="C7" s="271">
        <v>24.82279118484886</v>
      </c>
      <c r="D7" s="271">
        <v>25.117913604808649</v>
      </c>
      <c r="E7" s="271">
        <v>22.796759853297971</v>
      </c>
      <c r="F7" s="271">
        <v>22.260355458704659</v>
      </c>
      <c r="G7" s="271">
        <v>21.08000654116297</v>
      </c>
      <c r="H7" s="271">
        <v>20.130182053976863</v>
      </c>
      <c r="I7" s="416">
        <v>20.261499213779384</v>
      </c>
      <c r="J7" s="416">
        <v>22.617188854960258</v>
      </c>
      <c r="K7" s="416">
        <v>25.631912506276166</v>
      </c>
      <c r="L7" s="416">
        <v>25.893273132535548</v>
      </c>
      <c r="M7" s="416">
        <v>29.684357371584618</v>
      </c>
      <c r="N7" s="543">
        <v>32.14455751871678</v>
      </c>
      <c r="O7" s="543">
        <v>33.700000000000003</v>
      </c>
      <c r="P7" s="543">
        <v>33.485340873176135</v>
      </c>
      <c r="Q7" s="543">
        <v>36.611414319893136</v>
      </c>
      <c r="R7" s="543">
        <v>33.896161217231985</v>
      </c>
      <c r="S7" s="543">
        <v>32.353510695979644</v>
      </c>
      <c r="T7" s="543">
        <v>33.773407536567937</v>
      </c>
    </row>
    <row r="8" spans="1:20" ht="14.1" customHeight="1">
      <c r="A8" s="105"/>
      <c r="B8" s="308" t="s">
        <v>208</v>
      </c>
      <c r="C8" s="271">
        <v>27.602064957710148</v>
      </c>
      <c r="D8" s="416">
        <v>26.373324337160625</v>
      </c>
      <c r="E8" s="271">
        <v>23.803590729944649</v>
      </c>
      <c r="F8" s="271">
        <v>23.261194185177143</v>
      </c>
      <c r="G8" s="271">
        <v>23.545647670860433</v>
      </c>
      <c r="H8" s="271">
        <v>21.008116510887284</v>
      </c>
      <c r="I8" s="416">
        <v>22.212090542355661</v>
      </c>
      <c r="J8" s="416">
        <v>22.866805582699477</v>
      </c>
      <c r="K8" s="416">
        <v>24.93239751201347</v>
      </c>
      <c r="L8" s="416">
        <v>26.472562533692585</v>
      </c>
      <c r="M8" s="416">
        <v>30.684468652567826</v>
      </c>
      <c r="N8" s="543">
        <v>32.776864723754713</v>
      </c>
      <c r="O8" s="543">
        <v>34.299999999999997</v>
      </c>
      <c r="P8" s="543">
        <v>35.650952988707679</v>
      </c>
      <c r="Q8" s="543">
        <v>35.271118187094707</v>
      </c>
      <c r="R8" s="543">
        <v>36.150038594102462</v>
      </c>
      <c r="S8" s="543">
        <v>34.748310161010515</v>
      </c>
      <c r="T8" s="543">
        <v>33.069385203907146</v>
      </c>
    </row>
    <row r="9" spans="1:20" ht="14.1" customHeight="1">
      <c r="A9" s="105"/>
      <c r="B9" s="308"/>
      <c r="C9" s="271"/>
      <c r="D9" s="416"/>
      <c r="E9" s="271"/>
      <c r="F9" s="271"/>
      <c r="G9" s="271"/>
      <c r="H9" s="271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</row>
    <row r="10" spans="1:20" ht="14.1" customHeight="1">
      <c r="A10" s="105"/>
      <c r="B10" s="414" t="s">
        <v>105</v>
      </c>
      <c r="C10" s="271"/>
      <c r="D10" s="416"/>
      <c r="E10" s="271"/>
      <c r="F10" s="271"/>
      <c r="G10" s="271"/>
      <c r="H10" s="271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</row>
    <row r="11" spans="1:20" ht="14.1" customHeight="1">
      <c r="A11" s="131"/>
      <c r="B11" s="308" t="s">
        <v>207</v>
      </c>
      <c r="C11" s="271">
        <v>18.313514332258311</v>
      </c>
      <c r="D11" s="271">
        <v>18.695781457840706</v>
      </c>
      <c r="E11" s="271">
        <v>17.41149430597163</v>
      </c>
      <c r="F11" s="271">
        <v>16.857019705561683</v>
      </c>
      <c r="G11" s="271">
        <v>14.993837263894166</v>
      </c>
      <c r="H11" s="271">
        <v>15.469134747643725</v>
      </c>
      <c r="I11" s="416">
        <v>16.082310402164257</v>
      </c>
      <c r="J11" s="416">
        <v>18.8930095437128</v>
      </c>
      <c r="K11" s="416">
        <v>21.833268313418593</v>
      </c>
      <c r="L11" s="416">
        <v>23.226344218135733</v>
      </c>
      <c r="M11" s="416">
        <v>27.086124370508514</v>
      </c>
      <c r="N11" s="543">
        <v>30.824593622497972</v>
      </c>
      <c r="O11" s="543">
        <v>31.6</v>
      </c>
      <c r="P11" s="543">
        <v>32.239022959977106</v>
      </c>
      <c r="Q11" s="543">
        <v>36.703300596014287</v>
      </c>
      <c r="R11" s="543">
        <v>33.215508145216944</v>
      </c>
      <c r="S11" s="543">
        <v>31.96665146512639</v>
      </c>
      <c r="T11" s="543">
        <v>34.000437948870278</v>
      </c>
    </row>
    <row r="12" spans="1:20" ht="14.1" customHeight="1">
      <c r="A12" s="105"/>
      <c r="B12" s="308" t="s">
        <v>208</v>
      </c>
      <c r="C12" s="271">
        <v>21.225563892098997</v>
      </c>
      <c r="D12" s="271">
        <v>20.860366001171691</v>
      </c>
      <c r="E12" s="271">
        <v>18.531085516392491</v>
      </c>
      <c r="F12" s="271">
        <v>17.004084749109712</v>
      </c>
      <c r="G12" s="271">
        <v>17.788324466234076</v>
      </c>
      <c r="H12" s="271">
        <v>15.649110790773745</v>
      </c>
      <c r="I12" s="416">
        <v>17.528743869671271</v>
      </c>
      <c r="J12" s="416">
        <v>18.799247754217014</v>
      </c>
      <c r="K12" s="416">
        <v>21.871326855873914</v>
      </c>
      <c r="L12" s="416">
        <v>23.81503721790429</v>
      </c>
      <c r="M12" s="416">
        <v>28.121222861702933</v>
      </c>
      <c r="N12" s="543">
        <v>31.39796683072333</v>
      </c>
      <c r="O12" s="543">
        <v>33.4</v>
      </c>
      <c r="P12" s="543">
        <v>34.042738970190349</v>
      </c>
      <c r="Q12" s="543">
        <v>33.947688476537586</v>
      </c>
      <c r="R12" s="543">
        <v>35.693552589639452</v>
      </c>
      <c r="S12" s="543">
        <v>34.243521371881229</v>
      </c>
      <c r="T12" s="543">
        <v>32.740758398336204</v>
      </c>
    </row>
    <row r="13" spans="1:20" ht="14.1" customHeight="1">
      <c r="A13" s="105"/>
      <c r="B13" s="414" t="s">
        <v>106</v>
      </c>
      <c r="C13" s="271"/>
      <c r="D13" s="271"/>
      <c r="E13" s="271"/>
      <c r="F13" s="271"/>
      <c r="G13" s="271"/>
      <c r="H13" s="271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16"/>
    </row>
    <row r="14" spans="1:20" ht="14.1" customHeight="1">
      <c r="A14" s="131"/>
      <c r="B14" s="308" t="s">
        <v>207</v>
      </c>
      <c r="C14" s="271">
        <v>37.372856437920127</v>
      </c>
      <c r="D14" s="271">
        <v>37.345669724575224</v>
      </c>
      <c r="E14" s="271">
        <v>33.66549200684976</v>
      </c>
      <c r="F14" s="271">
        <v>32.650449489214132</v>
      </c>
      <c r="G14" s="271">
        <v>33.478826957513419</v>
      </c>
      <c r="H14" s="271">
        <v>29.809223357998199</v>
      </c>
      <c r="I14" s="416">
        <v>29.035417121646478</v>
      </c>
      <c r="J14" s="271">
        <v>31.420239261581322</v>
      </c>
      <c r="K14" s="271">
        <v>34.3828059371276</v>
      </c>
      <c r="L14" s="271">
        <v>32.491032313952587</v>
      </c>
      <c r="M14" s="271">
        <v>36.147460197314025</v>
      </c>
      <c r="N14" s="543">
        <v>35.431665703243461</v>
      </c>
      <c r="O14" s="543">
        <v>38.700000000000003</v>
      </c>
      <c r="P14" s="543">
        <v>36.717835252621818</v>
      </c>
      <c r="Q14" s="543">
        <v>36.357528676530166</v>
      </c>
      <c r="R14" s="543">
        <v>36.005842406785277</v>
      </c>
      <c r="S14" s="543">
        <v>33.500764608578152</v>
      </c>
      <c r="T14" s="543">
        <v>33.053420714686261</v>
      </c>
    </row>
    <row r="15" spans="1:20" ht="14.1" customHeight="1">
      <c r="A15" s="110"/>
      <c r="B15" s="308" t="s">
        <v>208</v>
      </c>
      <c r="C15" s="271">
        <v>38.768477385988128</v>
      </c>
      <c r="D15" s="271">
        <v>37.092086293330247</v>
      </c>
      <c r="E15" s="271">
        <v>33.985332240653747</v>
      </c>
      <c r="F15" s="271">
        <v>35.892112791608291</v>
      </c>
      <c r="G15" s="271">
        <v>35.654167270008791</v>
      </c>
      <c r="H15" s="271">
        <v>31.522645134013487</v>
      </c>
      <c r="I15" s="416">
        <v>31.40773764972306</v>
      </c>
      <c r="J15" s="416">
        <v>32.333291015352742</v>
      </c>
      <c r="K15" s="416">
        <v>32.246098564890119</v>
      </c>
      <c r="L15" s="416">
        <v>32.767386988019055</v>
      </c>
      <c r="M15" s="416">
        <v>36.967688273511612</v>
      </c>
      <c r="N15" s="543">
        <v>36.414939198381958</v>
      </c>
      <c r="O15" s="543">
        <v>36.700000000000003</v>
      </c>
      <c r="P15" s="543">
        <v>39.790722398477641</v>
      </c>
      <c r="Q15" s="543">
        <v>38.916120801894245</v>
      </c>
      <c r="R15" s="543">
        <v>37.464595139002597</v>
      </c>
      <c r="S15" s="543">
        <v>36.194684936988764</v>
      </c>
      <c r="T15" s="543">
        <v>34.094355114498498</v>
      </c>
    </row>
    <row r="16" spans="1:20" ht="6" customHeight="1" thickBot="1">
      <c r="A16" s="134"/>
      <c r="B16" s="776"/>
      <c r="C16" s="776"/>
      <c r="D16" s="776"/>
      <c r="E16" s="776"/>
      <c r="F16" s="776"/>
      <c r="G16" s="776"/>
      <c r="H16" s="777"/>
      <c r="I16" s="778"/>
      <c r="J16" s="778"/>
      <c r="K16" s="778"/>
      <c r="L16" s="778"/>
      <c r="M16" s="778"/>
      <c r="N16" s="778"/>
      <c r="O16" s="778"/>
      <c r="P16" s="778"/>
      <c r="Q16" s="755"/>
      <c r="R16" s="755"/>
      <c r="S16" s="755"/>
      <c r="T16" s="755"/>
    </row>
    <row r="17" spans="1:16" ht="15.75" customHeight="1">
      <c r="A17" s="131"/>
      <c r="B17" s="402" t="s">
        <v>24</v>
      </c>
      <c r="C17" s="490"/>
      <c r="D17" s="490"/>
      <c r="E17" s="490"/>
      <c r="F17" s="490"/>
      <c r="G17" s="490"/>
      <c r="H17" s="490"/>
      <c r="I17" s="490"/>
      <c r="J17" s="490"/>
      <c r="K17" s="490"/>
      <c r="L17" s="490"/>
      <c r="M17" s="490"/>
      <c r="N17" s="490"/>
      <c r="O17" s="490"/>
      <c r="P17" s="490"/>
    </row>
    <row r="18" spans="1:16">
      <c r="A18" s="90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</row>
  </sheetData>
  <mergeCells count="2">
    <mergeCell ref="C2:T2"/>
    <mergeCell ref="B1:T1"/>
  </mergeCells>
  <pageMargins left="0.55118110236220474" right="0.55118110236220474" top="0.98425196850393704" bottom="0.98425196850393704" header="0" footer="0"/>
  <pageSetup paperSize="9" scale="84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AN239"/>
  <sheetViews>
    <sheetView showGridLines="0" topLeftCell="A105" zoomScaleNormal="100" zoomScaleSheetLayoutView="120" workbookViewId="0">
      <selection activeCell="Z37" sqref="Z37"/>
    </sheetView>
  </sheetViews>
  <sheetFormatPr baseColWidth="10" defaultColWidth="11.42578125" defaultRowHeight="12.75"/>
  <cols>
    <col min="1" max="1" width="4.28515625" style="4" customWidth="1"/>
    <col min="2" max="2" width="18.7109375" style="4" customWidth="1"/>
    <col min="3" max="3" width="4.42578125" style="4" customWidth="1"/>
    <col min="4" max="5" width="6.5703125" style="4" hidden="1" customWidth="1"/>
    <col min="6" max="10" width="6.7109375" style="4" hidden="1" customWidth="1"/>
    <col min="11" max="21" width="6.7109375" style="4" customWidth="1"/>
    <col min="22" max="197" width="11.42578125" style="4"/>
    <col min="198" max="198" width="22" style="4" customWidth="1"/>
    <col min="199" max="211" width="5.28515625" style="4" customWidth="1"/>
    <col min="212" max="16384" width="11.42578125" style="4"/>
  </cols>
  <sheetData>
    <row r="1" spans="1:21" ht="69" customHeight="1">
      <c r="A1" s="397"/>
      <c r="B1" s="884" t="s">
        <v>320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</row>
    <row r="2" spans="1:21" ht="14.25" customHeight="1">
      <c r="A2" s="310"/>
      <c r="B2" s="903" t="s">
        <v>25</v>
      </c>
      <c r="C2" s="903"/>
      <c r="D2" s="903"/>
      <c r="E2" s="903"/>
      <c r="F2" s="903"/>
      <c r="G2" s="903"/>
      <c r="H2" s="903"/>
      <c r="I2" s="903"/>
      <c r="J2" s="903"/>
      <c r="K2" s="903"/>
      <c r="L2" s="903"/>
      <c r="M2" s="903"/>
      <c r="N2" s="903"/>
      <c r="O2" s="903"/>
      <c r="P2" s="903"/>
      <c r="Q2" s="903"/>
      <c r="R2" s="903"/>
      <c r="S2" s="903"/>
      <c r="T2" s="903"/>
      <c r="U2" s="903"/>
    </row>
    <row r="3" spans="1:21" ht="7.5" customHeight="1" thickBot="1">
      <c r="A3" s="121"/>
      <c r="B3" s="79"/>
      <c r="C3" s="79"/>
      <c r="D3" s="133"/>
      <c r="E3" s="133"/>
      <c r="F3" s="133"/>
      <c r="G3" s="133"/>
      <c r="H3" s="133"/>
      <c r="I3" s="133"/>
      <c r="J3" s="133"/>
      <c r="K3" s="133"/>
      <c r="L3" s="133"/>
    </row>
    <row r="4" spans="1:21" s="5" customFormat="1" ht="32.25" customHeight="1" thickBot="1">
      <c r="A4" s="144"/>
      <c r="B4" s="904" t="s">
        <v>260</v>
      </c>
      <c r="C4" s="904"/>
      <c r="D4" s="703">
        <v>2005</v>
      </c>
      <c r="E4" s="703">
        <v>2006</v>
      </c>
      <c r="F4" s="703">
        <v>2007</v>
      </c>
      <c r="G4" s="703">
        <v>2008</v>
      </c>
      <c r="H4" s="703">
        <v>2009</v>
      </c>
      <c r="I4" s="703">
        <v>2010</v>
      </c>
      <c r="J4" s="703">
        <v>2011</v>
      </c>
      <c r="K4" s="702">
        <v>2013</v>
      </c>
      <c r="L4" s="702">
        <v>2014</v>
      </c>
      <c r="M4" s="702">
        <v>2015</v>
      </c>
      <c r="N4" s="702">
        <v>2016</v>
      </c>
      <c r="O4" s="702">
        <v>2017</v>
      </c>
      <c r="P4" s="702">
        <v>2018</v>
      </c>
      <c r="Q4" s="702">
        <v>2019</v>
      </c>
      <c r="R4" s="702">
        <v>2020</v>
      </c>
      <c r="S4" s="702">
        <v>2021</v>
      </c>
      <c r="T4" s="702">
        <v>2022</v>
      </c>
      <c r="U4" s="702">
        <v>2023</v>
      </c>
    </row>
    <row r="5" spans="1:21" ht="6.75" customHeight="1">
      <c r="A5" s="144"/>
      <c r="B5" s="144"/>
      <c r="C5" s="144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6" spans="1:21" s="147" customFormat="1" ht="11.25" customHeight="1">
      <c r="A6" s="145"/>
      <c r="B6" s="116" t="s">
        <v>104</v>
      </c>
      <c r="C6" s="116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559"/>
      <c r="S6" s="559"/>
    </row>
    <row r="7" spans="1:21" s="149" customFormat="1" ht="11.25" customHeight="1">
      <c r="A7" s="148"/>
      <c r="B7" s="222" t="s">
        <v>194</v>
      </c>
      <c r="C7" s="222"/>
      <c r="D7" s="508">
        <v>85.212060716663686</v>
      </c>
      <c r="E7" s="508">
        <v>88.080350723391433</v>
      </c>
      <c r="F7" s="508">
        <v>88.194960099053375</v>
      </c>
      <c r="G7" s="508">
        <v>88.690521821602047</v>
      </c>
      <c r="H7" s="508">
        <v>89.709978646705565</v>
      </c>
      <c r="I7" s="508">
        <v>90.274867068645221</v>
      </c>
      <c r="J7" s="508">
        <v>91.630389800357463</v>
      </c>
      <c r="K7" s="508">
        <v>92.104287973404951</v>
      </c>
      <c r="L7" s="508">
        <v>92.733765285840661</v>
      </c>
      <c r="M7" s="508">
        <v>93.58241798379305</v>
      </c>
      <c r="N7" s="508">
        <v>93.135201044807488</v>
      </c>
      <c r="O7" s="508">
        <v>93.240929004743151</v>
      </c>
      <c r="P7" s="508">
        <v>94.4</v>
      </c>
      <c r="Q7" s="508">
        <v>95.457417693500517</v>
      </c>
      <c r="R7" s="508">
        <v>92.546821211855146</v>
      </c>
      <c r="S7" s="508">
        <v>95.008255852289778</v>
      </c>
      <c r="T7" s="508">
        <v>96.554020111075545</v>
      </c>
      <c r="U7" s="508">
        <v>96.366659287610119</v>
      </c>
    </row>
    <row r="8" spans="1:21" s="149" customFormat="1" ht="11.25" customHeight="1">
      <c r="A8" s="116"/>
      <c r="B8" s="222" t="s">
        <v>195</v>
      </c>
      <c r="C8" s="222"/>
      <c r="D8" s="508">
        <v>86.404754752757455</v>
      </c>
      <c r="E8" s="508">
        <v>89.992868259642464</v>
      </c>
      <c r="F8" s="508">
        <v>90.222920215736892</v>
      </c>
      <c r="G8" s="508">
        <v>89.934200662638403</v>
      </c>
      <c r="H8" s="508">
        <v>90.860841073309828</v>
      </c>
      <c r="I8" s="508">
        <v>91.188497553535598</v>
      </c>
      <c r="J8" s="508">
        <v>91.36473792543778</v>
      </c>
      <c r="K8" s="508">
        <v>92.344294820532255</v>
      </c>
      <c r="L8" s="508">
        <v>92.643527249665226</v>
      </c>
      <c r="M8" s="508">
        <v>93.458175134709762</v>
      </c>
      <c r="N8" s="508">
        <v>94.392199064297856</v>
      </c>
      <c r="O8" s="508">
        <v>95.05791907698179</v>
      </c>
      <c r="P8" s="508">
        <v>95.6</v>
      </c>
      <c r="Q8" s="508">
        <v>94.958794726500614</v>
      </c>
      <c r="R8" s="508">
        <v>92.118091088414701</v>
      </c>
      <c r="S8" s="508">
        <v>93.318967712185255</v>
      </c>
      <c r="T8" s="508">
        <v>95.173315923899793</v>
      </c>
      <c r="U8" s="508">
        <v>96.405231535832613</v>
      </c>
    </row>
    <row r="9" spans="1:21" s="149" customFormat="1" ht="14.1" customHeight="1">
      <c r="A9" s="116"/>
      <c r="B9" s="222"/>
      <c r="C9" s="222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</row>
    <row r="10" spans="1:21" s="149" customFormat="1" ht="14.1" hidden="1" customHeight="1">
      <c r="A10" s="116"/>
      <c r="B10" s="216" t="s">
        <v>112</v>
      </c>
      <c r="C10" s="216"/>
      <c r="D10" s="508"/>
      <c r="E10" s="508"/>
      <c r="F10" s="508"/>
      <c r="G10" s="508"/>
      <c r="H10" s="508"/>
      <c r="I10" s="508"/>
      <c r="J10" s="508"/>
      <c r="K10" s="508"/>
      <c r="L10" s="508"/>
      <c r="M10" s="508"/>
      <c r="N10" s="508"/>
      <c r="O10" s="508"/>
      <c r="P10" s="508"/>
      <c r="Q10" s="508"/>
      <c r="R10" s="508"/>
      <c r="S10" s="508"/>
      <c r="T10" s="508"/>
      <c r="U10" s="508"/>
    </row>
    <row r="11" spans="1:21" s="147" customFormat="1" ht="14.1" hidden="1" customHeight="1">
      <c r="A11" s="150"/>
      <c r="B11" s="222" t="s">
        <v>194</v>
      </c>
      <c r="C11" s="222"/>
      <c r="D11" s="509">
        <v>87.871872186347588</v>
      </c>
      <c r="E11" s="509">
        <v>95.589264361987858</v>
      </c>
      <c r="F11" s="509">
        <v>93.032210246393461</v>
      </c>
      <c r="G11" s="509">
        <v>92.743561618058024</v>
      </c>
      <c r="H11" s="509">
        <v>92.341207670005275</v>
      </c>
      <c r="I11" s="509">
        <v>91.69801881487632</v>
      </c>
      <c r="J11" s="509">
        <v>93.121598230758465</v>
      </c>
      <c r="K11" s="509">
        <v>93.592743679663371</v>
      </c>
      <c r="L11" s="509">
        <v>92.995496616412439</v>
      </c>
      <c r="M11" s="509">
        <v>93.685623550953295</v>
      </c>
      <c r="N11" s="509">
        <v>93.631016192358857</v>
      </c>
      <c r="O11" s="509">
        <v>94.044799931064276</v>
      </c>
      <c r="P11" s="509"/>
      <c r="Q11" s="509"/>
      <c r="R11" s="509"/>
      <c r="S11" s="509"/>
      <c r="T11" s="509"/>
      <c r="U11" s="509"/>
    </row>
    <row r="12" spans="1:21" s="147" customFormat="1" ht="14.1" hidden="1" customHeight="1">
      <c r="A12" s="116"/>
      <c r="B12" s="222" t="s">
        <v>195</v>
      </c>
      <c r="C12" s="222"/>
      <c r="D12" s="509">
        <v>88.42894005669713</v>
      </c>
      <c r="E12" s="509">
        <v>93.223146372742903</v>
      </c>
      <c r="F12" s="509">
        <v>91.589671314930584</v>
      </c>
      <c r="G12" s="509">
        <v>95.74956298595913</v>
      </c>
      <c r="H12" s="509">
        <v>96.258860682587454</v>
      </c>
      <c r="I12" s="509">
        <v>91.909253676808717</v>
      </c>
      <c r="J12" s="509">
        <v>93.246962625287495</v>
      </c>
      <c r="K12" s="509">
        <v>93.54898661163152</v>
      </c>
      <c r="L12" s="509">
        <v>93.347709905770913</v>
      </c>
      <c r="M12" s="509">
        <v>93.781517949008617</v>
      </c>
      <c r="N12" s="509">
        <v>94.424858577162865</v>
      </c>
      <c r="O12" s="509">
        <v>97.946898068757491</v>
      </c>
      <c r="P12" s="509"/>
      <c r="Q12" s="509"/>
      <c r="R12" s="509"/>
      <c r="S12" s="509"/>
      <c r="T12" s="509"/>
      <c r="U12" s="509"/>
    </row>
    <row r="13" spans="1:21" s="147" customFormat="1" ht="14.1" hidden="1" customHeight="1">
      <c r="A13" s="116"/>
      <c r="B13" s="216" t="s">
        <v>133</v>
      </c>
      <c r="C13" s="216"/>
      <c r="D13" s="509"/>
      <c r="E13" s="509"/>
      <c r="F13" s="509"/>
      <c r="G13" s="509"/>
      <c r="H13" s="509"/>
      <c r="I13" s="509"/>
      <c r="J13" s="509"/>
      <c r="K13" s="509"/>
      <c r="L13" s="509"/>
      <c r="M13" s="509"/>
      <c r="N13" s="509"/>
      <c r="O13" s="509"/>
      <c r="P13" s="509"/>
      <c r="Q13" s="509"/>
      <c r="R13" s="509"/>
      <c r="S13" s="509"/>
      <c r="T13" s="509"/>
      <c r="U13" s="509"/>
    </row>
    <row r="14" spans="1:21" s="147" customFormat="1" ht="14.1" hidden="1" customHeight="1">
      <c r="A14" s="150"/>
      <c r="B14" s="222" t="s">
        <v>194</v>
      </c>
      <c r="C14" s="222"/>
      <c r="D14" s="509">
        <v>84.3531636418777</v>
      </c>
      <c r="E14" s="509">
        <v>85.406602383048821</v>
      </c>
      <c r="F14" s="509">
        <v>86.709528687711725</v>
      </c>
      <c r="G14" s="509">
        <v>87.454170771457399</v>
      </c>
      <c r="H14" s="509">
        <v>88.803805882354226</v>
      </c>
      <c r="I14" s="509">
        <v>89.781230438382636</v>
      </c>
      <c r="J14" s="509">
        <v>91.148066921563213</v>
      </c>
      <c r="K14" s="509">
        <v>91.612946627820477</v>
      </c>
      <c r="L14" s="509">
        <v>92.636833301429874</v>
      </c>
      <c r="M14" s="509">
        <v>93.546935482875256</v>
      </c>
      <c r="N14" s="509">
        <v>92.966274122900558</v>
      </c>
      <c r="O14" s="509">
        <v>92.934605730684524</v>
      </c>
      <c r="P14" s="509"/>
      <c r="Q14" s="509"/>
      <c r="R14" s="509"/>
      <c r="S14" s="509"/>
      <c r="T14" s="509"/>
      <c r="U14" s="509"/>
    </row>
    <row r="15" spans="1:21" s="147" customFormat="1" ht="11.25" hidden="1" customHeight="1">
      <c r="A15" s="116"/>
      <c r="B15" s="222" t="s">
        <v>195</v>
      </c>
      <c r="C15" s="222"/>
      <c r="D15" s="509">
        <v>85.781914481337964</v>
      </c>
      <c r="E15" s="509">
        <v>88.94464326561112</v>
      </c>
      <c r="F15" s="509">
        <v>89.78264057003355</v>
      </c>
      <c r="G15" s="509">
        <v>88.19643267171503</v>
      </c>
      <c r="H15" s="509">
        <v>89.008163824586703</v>
      </c>
      <c r="I15" s="509">
        <v>90.948378395124863</v>
      </c>
      <c r="J15" s="509">
        <v>90.741676478584921</v>
      </c>
      <c r="K15" s="509">
        <v>91.924488294738296</v>
      </c>
      <c r="L15" s="509">
        <v>92.418128820303281</v>
      </c>
      <c r="M15" s="509">
        <v>93.357088622282674</v>
      </c>
      <c r="N15" s="509">
        <v>94.381588107306783</v>
      </c>
      <c r="O15" s="509">
        <v>94.030944701677328</v>
      </c>
      <c r="P15" s="509"/>
      <c r="Q15" s="509"/>
      <c r="R15" s="509"/>
      <c r="S15" s="509"/>
      <c r="T15" s="509"/>
      <c r="U15" s="509"/>
    </row>
    <row r="16" spans="1:21" s="147" customFormat="1" ht="7.5" hidden="1" customHeight="1">
      <c r="A16" s="116"/>
      <c r="B16" s="222"/>
      <c r="C16" s="222"/>
      <c r="D16" s="509"/>
      <c r="E16" s="509"/>
      <c r="F16" s="509"/>
      <c r="G16" s="509"/>
      <c r="H16" s="509"/>
      <c r="I16" s="509"/>
      <c r="J16" s="509"/>
      <c r="K16" s="509"/>
      <c r="L16" s="509"/>
      <c r="M16" s="509"/>
      <c r="N16" s="509"/>
      <c r="O16" s="509"/>
      <c r="P16" s="509"/>
      <c r="Q16" s="509"/>
      <c r="R16" s="509"/>
      <c r="S16" s="509"/>
      <c r="T16" s="509"/>
      <c r="U16" s="509"/>
    </row>
    <row r="17" spans="1:21" s="147" customFormat="1" ht="13.5" customHeight="1">
      <c r="A17" s="116"/>
      <c r="B17" s="216" t="s">
        <v>257</v>
      </c>
      <c r="C17" s="222"/>
      <c r="D17" s="509"/>
      <c r="E17" s="509"/>
      <c r="F17" s="509"/>
      <c r="G17" s="509"/>
      <c r="H17" s="509"/>
      <c r="I17" s="509"/>
      <c r="J17" s="509"/>
      <c r="K17" s="509"/>
      <c r="L17" s="509"/>
      <c r="M17" s="509"/>
      <c r="N17" s="509"/>
      <c r="O17" s="509"/>
      <c r="P17" s="509"/>
      <c r="Q17" s="509"/>
      <c r="R17" s="509"/>
      <c r="S17" s="509"/>
      <c r="T17" s="509"/>
      <c r="U17" s="509"/>
    </row>
    <row r="18" spans="1:21" s="147" customFormat="1" ht="11.25" customHeight="1">
      <c r="A18" s="116"/>
      <c r="B18" s="216" t="s">
        <v>134</v>
      </c>
      <c r="C18" s="216"/>
      <c r="D18" s="509"/>
      <c r="E18" s="509"/>
      <c r="F18" s="509"/>
      <c r="G18" s="509"/>
      <c r="H18" s="509"/>
      <c r="I18" s="509"/>
      <c r="J18" s="509"/>
      <c r="K18" s="509"/>
      <c r="L18" s="509"/>
      <c r="M18" s="509"/>
      <c r="N18" s="509"/>
      <c r="O18" s="509"/>
      <c r="P18" s="509"/>
      <c r="Q18" s="509"/>
      <c r="R18" s="509"/>
      <c r="S18" s="509"/>
      <c r="T18" s="509"/>
      <c r="U18" s="509"/>
    </row>
    <row r="19" spans="1:21" s="147" customFormat="1" ht="11.25" customHeight="1">
      <c r="A19" s="150"/>
      <c r="B19" s="222" t="s">
        <v>194</v>
      </c>
      <c r="C19" s="222"/>
      <c r="D19" s="509">
        <v>90.29638229762665</v>
      </c>
      <c r="E19" s="509">
        <v>94.113123062334097</v>
      </c>
      <c r="F19" s="509">
        <v>91.727293289760894</v>
      </c>
      <c r="G19" s="509">
        <v>91.764148097404302</v>
      </c>
      <c r="H19" s="509">
        <v>92.389458099748438</v>
      </c>
      <c r="I19" s="509">
        <v>92.596651773272498</v>
      </c>
      <c r="J19" s="509">
        <v>93.582616536781288</v>
      </c>
      <c r="K19" s="509">
        <v>93.588162811592014</v>
      </c>
      <c r="L19" s="509">
        <v>93.829796206468757</v>
      </c>
      <c r="M19" s="509">
        <v>94.674810845400543</v>
      </c>
      <c r="N19" s="509">
        <v>94.452527380521786</v>
      </c>
      <c r="O19" s="509">
        <v>93.574254295047837</v>
      </c>
      <c r="P19" s="509">
        <v>95.1</v>
      </c>
      <c r="Q19" s="509">
        <v>96.510749145553362</v>
      </c>
      <c r="R19" s="509">
        <v>93.217895951258413</v>
      </c>
      <c r="S19" s="509">
        <v>95.698548362308017</v>
      </c>
      <c r="T19" s="509">
        <v>97.317358186441439</v>
      </c>
      <c r="U19" s="509">
        <v>97.160210669212816</v>
      </c>
    </row>
    <row r="20" spans="1:21" s="147" customFormat="1" ht="11.25" customHeight="1">
      <c r="A20" s="116"/>
      <c r="B20" s="222" t="s">
        <v>195</v>
      </c>
      <c r="C20" s="222"/>
      <c r="D20" s="509">
        <v>88.503447146580058</v>
      </c>
      <c r="E20" s="509">
        <v>92.496802901451275</v>
      </c>
      <c r="F20" s="509">
        <v>92.327985039223194</v>
      </c>
      <c r="G20" s="509">
        <v>92.348616763616931</v>
      </c>
      <c r="H20" s="509">
        <v>93.192554186519715</v>
      </c>
      <c r="I20" s="509">
        <v>92.351148931193208</v>
      </c>
      <c r="J20" s="509">
        <v>92.745405417988664</v>
      </c>
      <c r="K20" s="509">
        <v>93.135173661241481</v>
      </c>
      <c r="L20" s="509">
        <v>93.170308921540979</v>
      </c>
      <c r="M20" s="509">
        <v>94.091494927575624</v>
      </c>
      <c r="N20" s="509">
        <v>94.929581771017993</v>
      </c>
      <c r="O20" s="509">
        <v>95.295918909529703</v>
      </c>
      <c r="P20" s="509">
        <v>95.8</v>
      </c>
      <c r="Q20" s="509">
        <v>95.486854545484476</v>
      </c>
      <c r="R20" s="509">
        <v>92.988511965296212</v>
      </c>
      <c r="S20" s="509">
        <v>93.843455586431006</v>
      </c>
      <c r="T20" s="509">
        <v>95.474808518659259</v>
      </c>
      <c r="U20" s="509">
        <v>96.676344861697089</v>
      </c>
    </row>
    <row r="21" spans="1:21" s="147" customFormat="1" ht="11.25" customHeight="1">
      <c r="A21" s="116"/>
      <c r="B21" s="216" t="s">
        <v>135</v>
      </c>
      <c r="C21" s="216"/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9"/>
      <c r="T21" s="509"/>
      <c r="U21" s="509"/>
    </row>
    <row r="22" spans="1:21" s="147" customFormat="1" ht="11.25" customHeight="1">
      <c r="A22" s="150"/>
      <c r="B22" s="222" t="s">
        <v>194</v>
      </c>
      <c r="C22" s="222"/>
      <c r="D22" s="509">
        <v>75.171095055462246</v>
      </c>
      <c r="E22" s="509">
        <v>76.157039662852952</v>
      </c>
      <c r="F22" s="509">
        <v>81.515390419717846</v>
      </c>
      <c r="G22" s="509">
        <v>82.539183672099043</v>
      </c>
      <c r="H22" s="509">
        <v>84.36305951809905</v>
      </c>
      <c r="I22" s="509">
        <v>85.552867884059609</v>
      </c>
      <c r="J22" s="509">
        <v>87.624624896464596</v>
      </c>
      <c r="K22" s="509">
        <v>88.823038008633304</v>
      </c>
      <c r="L22" s="509">
        <v>90.283107421852392</v>
      </c>
      <c r="M22" s="509">
        <v>91.033787762098441</v>
      </c>
      <c r="N22" s="509">
        <v>90.132605090179638</v>
      </c>
      <c r="O22" s="509">
        <v>92.408811050581505</v>
      </c>
      <c r="P22" s="509">
        <v>92.6</v>
      </c>
      <c r="Q22" s="509">
        <v>92.802180884199359</v>
      </c>
      <c r="R22" s="509">
        <v>90.563809511550133</v>
      </c>
      <c r="S22" s="509">
        <v>92.912508702372648</v>
      </c>
      <c r="T22" s="509">
        <v>94.241665604883465</v>
      </c>
      <c r="U22" s="509">
        <v>93.944156970589333</v>
      </c>
    </row>
    <row r="23" spans="1:21" s="147" customFormat="1" ht="11.25" customHeight="1">
      <c r="A23" s="116"/>
      <c r="B23" s="222" t="s">
        <v>195</v>
      </c>
      <c r="C23" s="222"/>
      <c r="D23" s="509">
        <v>82.42509643298493</v>
      </c>
      <c r="E23" s="509">
        <v>85.09190649163142</v>
      </c>
      <c r="F23" s="509">
        <v>86.027173761710927</v>
      </c>
      <c r="G23" s="509">
        <v>85.499772984015848</v>
      </c>
      <c r="H23" s="509">
        <v>86.397226591553022</v>
      </c>
      <c r="I23" s="509">
        <v>88.821501529161964</v>
      </c>
      <c r="J23" s="509">
        <v>88.609084873767543</v>
      </c>
      <c r="K23" s="509">
        <v>90.748376053701847</v>
      </c>
      <c r="L23" s="509">
        <v>91.499864560375798</v>
      </c>
      <c r="M23" s="509">
        <v>92.056131974547995</v>
      </c>
      <c r="N23" s="509">
        <v>93.173476067326689</v>
      </c>
      <c r="O23" s="509">
        <v>94.496116621455485</v>
      </c>
      <c r="P23" s="509">
        <v>95.4</v>
      </c>
      <c r="Q23" s="509">
        <v>93.740790828547887</v>
      </c>
      <c r="R23" s="509">
        <v>89.696945536282485</v>
      </c>
      <c r="S23" s="509">
        <v>91.843317891691541</v>
      </c>
      <c r="T23" s="509">
        <v>94.30143501972816</v>
      </c>
      <c r="U23" s="509">
        <v>95.616463952412118</v>
      </c>
    </row>
    <row r="24" spans="1:21" s="147" customFormat="1" ht="7.5" customHeight="1">
      <c r="A24" s="116"/>
      <c r="B24" s="222"/>
      <c r="C24" s="222"/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9"/>
      <c r="T24" s="509"/>
      <c r="U24" s="509"/>
    </row>
    <row r="25" spans="1:21" s="147" customFormat="1" ht="12" customHeight="1">
      <c r="A25" s="116"/>
      <c r="B25" s="216" t="s">
        <v>258</v>
      </c>
      <c r="C25" s="222"/>
      <c r="D25" s="509"/>
      <c r="E25" s="509"/>
      <c r="F25" s="509"/>
      <c r="G25" s="509"/>
      <c r="H25" s="509"/>
      <c r="I25" s="509"/>
      <c r="J25" s="509"/>
      <c r="K25" s="509"/>
      <c r="L25" s="619"/>
      <c r="M25" s="619"/>
      <c r="N25" s="619"/>
      <c r="O25" s="619"/>
      <c r="P25" s="619"/>
      <c r="Q25" s="619"/>
      <c r="R25" s="619"/>
      <c r="S25" s="619"/>
      <c r="T25" s="619"/>
      <c r="U25" s="619"/>
    </row>
    <row r="26" spans="1:21" s="147" customFormat="1" ht="11.25" customHeight="1">
      <c r="A26" s="116"/>
      <c r="B26" s="216" t="s">
        <v>136</v>
      </c>
      <c r="C26" s="216"/>
      <c r="D26" s="509"/>
      <c r="E26" s="509"/>
      <c r="F26" s="509"/>
      <c r="G26" s="509"/>
      <c r="H26" s="509"/>
      <c r="I26" s="509"/>
      <c r="J26" s="509"/>
      <c r="K26" s="509"/>
      <c r="L26" s="509"/>
      <c r="M26" s="509"/>
      <c r="N26" s="509"/>
      <c r="O26" s="509"/>
      <c r="P26" s="509"/>
      <c r="Q26" s="509"/>
      <c r="R26" s="509"/>
      <c r="S26" s="509"/>
      <c r="T26" s="509"/>
      <c r="U26" s="509"/>
    </row>
    <row r="27" spans="1:21" s="147" customFormat="1" ht="11.25" customHeight="1">
      <c r="A27" s="150"/>
      <c r="B27" s="222" t="s">
        <v>194</v>
      </c>
      <c r="C27" s="222"/>
      <c r="D27" s="509">
        <v>88.235759697734451</v>
      </c>
      <c r="E27" s="509">
        <v>91.960276665958148</v>
      </c>
      <c r="F27" s="509">
        <v>90.87792223604535</v>
      </c>
      <c r="G27" s="509">
        <v>90.520611640587532</v>
      </c>
      <c r="H27" s="509">
        <v>91.722876542083938</v>
      </c>
      <c r="I27" s="509">
        <v>91.725161761186683</v>
      </c>
      <c r="J27" s="509">
        <v>93.169946332843622</v>
      </c>
      <c r="K27" s="509">
        <v>92.826259978619049</v>
      </c>
      <c r="L27" s="509">
        <v>93.304080141566814</v>
      </c>
      <c r="M27" s="509">
        <v>93.79232057734643</v>
      </c>
      <c r="N27" s="509">
        <v>93.990398421882475</v>
      </c>
      <c r="O27" s="509">
        <v>92.857348879541405</v>
      </c>
      <c r="P27" s="509">
        <v>94.9</v>
      </c>
      <c r="Q27" s="509">
        <v>96.295932955157568</v>
      </c>
      <c r="R27" s="509">
        <v>92.697596043428248</v>
      </c>
      <c r="S27" s="509">
        <v>95.806084117380152</v>
      </c>
      <c r="T27" s="509">
        <v>97.484507037916856</v>
      </c>
      <c r="U27" s="509">
        <v>97.158946802671977</v>
      </c>
    </row>
    <row r="28" spans="1:21" s="147" customFormat="1" ht="11.25" customHeight="1">
      <c r="A28" s="116"/>
      <c r="B28" s="222" t="s">
        <v>195</v>
      </c>
      <c r="C28" s="222"/>
      <c r="D28" s="509">
        <v>86.70556931405676</v>
      </c>
      <c r="E28" s="509">
        <v>91.03658595055542</v>
      </c>
      <c r="F28" s="509">
        <v>90.565443298686318</v>
      </c>
      <c r="G28" s="509">
        <v>91.304906093975035</v>
      </c>
      <c r="H28" s="509">
        <v>93.438920389501646</v>
      </c>
      <c r="I28" s="509">
        <v>91.48217173343734</v>
      </c>
      <c r="J28" s="509">
        <v>91.776916838361771</v>
      </c>
      <c r="K28" s="509">
        <v>92.86028060666878</v>
      </c>
      <c r="L28" s="509">
        <v>92.747556345459699</v>
      </c>
      <c r="M28" s="509">
        <v>93.902964641539725</v>
      </c>
      <c r="N28" s="509">
        <v>94.926351558896059</v>
      </c>
      <c r="O28" s="509">
        <v>95.334054000774572</v>
      </c>
      <c r="P28" s="509">
        <v>95.7</v>
      </c>
      <c r="Q28" s="509">
        <v>94.924258115279372</v>
      </c>
      <c r="R28" s="509">
        <v>92.856592849475106</v>
      </c>
      <c r="S28" s="509">
        <v>93.66933955875129</v>
      </c>
      <c r="T28" s="509">
        <v>95.590270504083449</v>
      </c>
      <c r="U28" s="509">
        <v>96.361625608796132</v>
      </c>
    </row>
    <row r="29" spans="1:21" s="147" customFormat="1" ht="11.25" customHeight="1">
      <c r="A29" s="116"/>
      <c r="B29" s="216" t="s">
        <v>137</v>
      </c>
      <c r="C29" s="216"/>
      <c r="D29" s="509"/>
      <c r="E29" s="509"/>
      <c r="F29" s="509"/>
      <c r="G29" s="509"/>
      <c r="H29" s="509"/>
      <c r="I29" s="509"/>
      <c r="J29" s="509"/>
      <c r="K29" s="509"/>
      <c r="L29" s="509"/>
      <c r="M29" s="509"/>
      <c r="N29" s="509"/>
      <c r="O29" s="509"/>
      <c r="P29" s="509"/>
      <c r="Q29" s="509"/>
      <c r="R29" s="509"/>
      <c r="S29" s="509"/>
      <c r="T29" s="509"/>
      <c r="U29" s="509"/>
    </row>
    <row r="30" spans="1:21" s="147" customFormat="1" ht="11.25" customHeight="1">
      <c r="A30" s="150"/>
      <c r="B30" s="222" t="s">
        <v>194</v>
      </c>
      <c r="C30" s="222"/>
      <c r="D30" s="509">
        <v>83.392692375689975</v>
      </c>
      <c r="E30" s="509">
        <v>84.708155877011407</v>
      </c>
      <c r="F30" s="509">
        <v>87.62193940771823</v>
      </c>
      <c r="G30" s="509">
        <v>88.029389132117998</v>
      </c>
      <c r="H30" s="509">
        <v>89.24483024844578</v>
      </c>
      <c r="I30" s="509">
        <v>90.425250318190365</v>
      </c>
      <c r="J30" s="509">
        <v>92.371329879240392</v>
      </c>
      <c r="K30" s="509">
        <v>92.588793816952418</v>
      </c>
      <c r="L30" s="509">
        <v>93.531801525867323</v>
      </c>
      <c r="M30" s="509">
        <v>95.380817013720147</v>
      </c>
      <c r="N30" s="509">
        <v>93.899684631817507</v>
      </c>
      <c r="O30" s="509">
        <v>94.535278659174878</v>
      </c>
      <c r="P30" s="509">
        <v>95</v>
      </c>
      <c r="Q30" s="509">
        <v>95.425872059281147</v>
      </c>
      <c r="R30" s="509">
        <v>94.484043441417285</v>
      </c>
      <c r="S30" s="509">
        <v>95.98098821661651</v>
      </c>
      <c r="T30" s="509">
        <v>96.681030445025073</v>
      </c>
      <c r="U30" s="509">
        <v>95.83640840163963</v>
      </c>
    </row>
    <row r="31" spans="1:21" s="147" customFormat="1" ht="11.25" customHeight="1">
      <c r="A31" s="116"/>
      <c r="B31" s="222" t="s">
        <v>195</v>
      </c>
      <c r="C31" s="222"/>
      <c r="D31" s="509">
        <v>88.059185088633527</v>
      </c>
      <c r="E31" s="509">
        <v>91.280374135133272</v>
      </c>
      <c r="F31" s="509">
        <v>92.078839783784531</v>
      </c>
      <c r="G31" s="509">
        <v>91.350956630842589</v>
      </c>
      <c r="H31" s="509">
        <v>91.151548973871016</v>
      </c>
      <c r="I31" s="509">
        <v>93.131625003701743</v>
      </c>
      <c r="J31" s="509">
        <v>93.157735360566306</v>
      </c>
      <c r="K31" s="509">
        <v>93.930464328388894</v>
      </c>
      <c r="L31" s="509">
        <v>94.889452462843067</v>
      </c>
      <c r="M31" s="509">
        <v>94.251234249039371</v>
      </c>
      <c r="N31" s="509">
        <v>95.404471916425862</v>
      </c>
      <c r="O31" s="509">
        <v>96.618533064418685</v>
      </c>
      <c r="P31" s="509">
        <v>97</v>
      </c>
      <c r="Q31" s="509">
        <v>96.004293338120732</v>
      </c>
      <c r="R31" s="509">
        <v>94.035604742217799</v>
      </c>
      <c r="S31" s="509">
        <v>95.618305855935205</v>
      </c>
      <c r="T31" s="509">
        <v>96.508326732481976</v>
      </c>
      <c r="U31" s="509">
        <v>97.170519091679068</v>
      </c>
    </row>
    <row r="32" spans="1:21" s="147" customFormat="1" ht="11.25" customHeight="1">
      <c r="A32" s="116"/>
      <c r="B32" s="216" t="s">
        <v>138</v>
      </c>
      <c r="C32" s="216"/>
      <c r="D32" s="509"/>
      <c r="E32" s="509"/>
      <c r="F32" s="509"/>
      <c r="G32" s="509"/>
      <c r="H32" s="509"/>
      <c r="I32" s="509"/>
      <c r="J32" s="509"/>
      <c r="K32" s="509"/>
      <c r="L32" s="509"/>
      <c r="M32" s="509"/>
      <c r="N32" s="509"/>
      <c r="O32" s="509"/>
      <c r="P32" s="509"/>
      <c r="Q32" s="509"/>
      <c r="R32" s="509"/>
      <c r="S32" s="509"/>
      <c r="T32" s="509"/>
      <c r="U32" s="509"/>
    </row>
    <row r="33" spans="1:21" s="147" customFormat="1" ht="11.25" customHeight="1">
      <c r="A33" s="150"/>
      <c r="B33" s="222" t="s">
        <v>194</v>
      </c>
      <c r="C33" s="222"/>
      <c r="D33" s="509">
        <v>80.256214942429651</v>
      </c>
      <c r="E33" s="509">
        <v>82.716739078195602</v>
      </c>
      <c r="F33" s="509">
        <v>80.972165108848287</v>
      </c>
      <c r="G33" s="509">
        <v>84.648962072189761</v>
      </c>
      <c r="H33" s="509">
        <v>83.886936968589538</v>
      </c>
      <c r="I33" s="509">
        <v>84.627549616003861</v>
      </c>
      <c r="J33" s="509">
        <v>84.699067539943954</v>
      </c>
      <c r="K33" s="509">
        <v>88.486265498853555</v>
      </c>
      <c r="L33" s="509">
        <v>88.915205932799594</v>
      </c>
      <c r="M33" s="509">
        <v>88.715164748537532</v>
      </c>
      <c r="N33" s="509">
        <v>88.267960236560015</v>
      </c>
      <c r="O33" s="509">
        <v>91.239875384177708</v>
      </c>
      <c r="P33" s="509">
        <v>90.9</v>
      </c>
      <c r="Q33" s="509">
        <v>92.716533710966814</v>
      </c>
      <c r="R33" s="509">
        <v>87.497859663648683</v>
      </c>
      <c r="S33" s="509">
        <v>89.914546577067398</v>
      </c>
      <c r="T33" s="509">
        <v>93.173963844618342</v>
      </c>
      <c r="U33" s="509">
        <v>94.890794428935578</v>
      </c>
    </row>
    <row r="34" spans="1:21" s="147" customFormat="1" ht="11.25" customHeight="1">
      <c r="A34" s="151"/>
      <c r="B34" s="222" t="s">
        <v>195</v>
      </c>
      <c r="C34" s="222"/>
      <c r="D34" s="509">
        <v>81.166299378358161</v>
      </c>
      <c r="E34" s="509">
        <v>83.723463222472148</v>
      </c>
      <c r="F34" s="509">
        <v>84.299427865763278</v>
      </c>
      <c r="G34" s="509">
        <v>82.307777689494259</v>
      </c>
      <c r="H34" s="509">
        <v>81.335605721643333</v>
      </c>
      <c r="I34" s="509">
        <v>85.016444684936076</v>
      </c>
      <c r="J34" s="509">
        <v>85.187418105067835</v>
      </c>
      <c r="K34" s="509">
        <v>86.71351179892666</v>
      </c>
      <c r="L34" s="509">
        <v>86.562755481339565</v>
      </c>
      <c r="M34" s="509">
        <v>90.365370650378196</v>
      </c>
      <c r="N34" s="509">
        <v>90.28882723749642</v>
      </c>
      <c r="O34" s="509">
        <v>90.308846996723389</v>
      </c>
      <c r="P34" s="509">
        <v>92.1</v>
      </c>
      <c r="Q34" s="509">
        <v>92.598795658909552</v>
      </c>
      <c r="R34" s="509">
        <v>84.865037058980903</v>
      </c>
      <c r="S34" s="509">
        <v>86.993688550055523</v>
      </c>
      <c r="T34" s="509">
        <v>90.773797190937358</v>
      </c>
      <c r="U34" s="509">
        <v>94.880402551687297</v>
      </c>
    </row>
    <row r="35" spans="1:21" s="147" customFormat="1" ht="7.5" customHeight="1">
      <c r="A35" s="152"/>
      <c r="B35" s="222"/>
      <c r="C35" s="222"/>
      <c r="D35" s="509"/>
      <c r="E35" s="509"/>
      <c r="F35" s="509"/>
      <c r="G35" s="509"/>
      <c r="H35" s="509"/>
      <c r="I35" s="509"/>
      <c r="J35" s="509"/>
      <c r="K35" s="509"/>
      <c r="L35" s="509"/>
      <c r="M35" s="509"/>
      <c r="N35" s="509"/>
      <c r="O35" s="509"/>
      <c r="P35" s="509"/>
      <c r="Q35" s="509"/>
      <c r="R35" s="509"/>
      <c r="S35" s="509"/>
      <c r="T35" s="509"/>
      <c r="U35" s="509"/>
    </row>
    <row r="36" spans="1:21" s="147" customFormat="1" ht="11.25" customHeight="1">
      <c r="A36" s="145"/>
      <c r="B36" s="216" t="s">
        <v>139</v>
      </c>
      <c r="C36" s="216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509"/>
      <c r="P36" s="509"/>
      <c r="Q36" s="509"/>
      <c r="R36" s="509"/>
      <c r="S36" s="509"/>
      <c r="T36" s="509"/>
      <c r="U36" s="509"/>
    </row>
    <row r="37" spans="1:21" s="41" customFormat="1" ht="11.25" customHeight="1">
      <c r="A37" s="116"/>
      <c r="B37" s="216" t="s">
        <v>140</v>
      </c>
      <c r="C37" s="331"/>
      <c r="D37" s="508"/>
      <c r="E37" s="508"/>
      <c r="F37" s="508"/>
      <c r="G37" s="508"/>
      <c r="H37" s="508"/>
      <c r="I37" s="508"/>
      <c r="J37" s="508"/>
      <c r="K37" s="508"/>
      <c r="L37" s="508"/>
      <c r="M37" s="508"/>
      <c r="N37" s="508"/>
      <c r="O37" s="509"/>
      <c r="P37" s="509"/>
      <c r="Q37" s="509"/>
      <c r="R37" s="509"/>
      <c r="S37" s="509"/>
      <c r="T37" s="509"/>
      <c r="U37" s="509"/>
    </row>
    <row r="38" spans="1:21" s="42" customFormat="1" ht="11.25" customHeight="1">
      <c r="A38" s="145"/>
      <c r="B38" s="222" t="s">
        <v>194</v>
      </c>
      <c r="C38" s="222"/>
      <c r="D38" s="338">
        <v>76.190850943323738</v>
      </c>
      <c r="E38" s="339">
        <v>81.272265543000174</v>
      </c>
      <c r="F38" s="340">
        <v>73.394755925109479</v>
      </c>
      <c r="G38" s="341">
        <v>79.139652935786145</v>
      </c>
      <c r="H38" s="342">
        <v>84.422374054381692</v>
      </c>
      <c r="I38" s="343">
        <v>82.14555125701672</v>
      </c>
      <c r="J38" s="344">
        <v>83.752548962969371</v>
      </c>
      <c r="K38" s="346">
        <v>86.210020282919885</v>
      </c>
      <c r="L38" s="346">
        <v>90.074452252628561</v>
      </c>
      <c r="M38" s="346">
        <v>88.409031590216358</v>
      </c>
      <c r="N38" s="346">
        <v>88.038564237481296</v>
      </c>
      <c r="O38" s="509">
        <v>94.563157563987858</v>
      </c>
      <c r="P38" s="509">
        <v>94.6</v>
      </c>
      <c r="Q38" s="509">
        <v>92.590896339812062</v>
      </c>
      <c r="R38" s="509">
        <v>86.726688020687078</v>
      </c>
      <c r="S38" s="509">
        <v>92.839181413591717</v>
      </c>
      <c r="T38" s="509">
        <v>90.476361631290885</v>
      </c>
      <c r="U38" s="509">
        <v>93.400409273736017</v>
      </c>
    </row>
    <row r="39" spans="1:21" s="42" customFormat="1" ht="11.25" customHeight="1">
      <c r="A39" s="146"/>
      <c r="B39" s="222" t="s">
        <v>195</v>
      </c>
      <c r="C39" s="222"/>
      <c r="D39" s="338">
        <v>79.286061862292598</v>
      </c>
      <c r="E39" s="339">
        <v>78.909244229688724</v>
      </c>
      <c r="F39" s="340">
        <v>83.585131111477835</v>
      </c>
      <c r="G39" s="341">
        <v>82.203425986549661</v>
      </c>
      <c r="H39" s="342">
        <v>77.598624160060083</v>
      </c>
      <c r="I39" s="343">
        <v>81.817599216154179</v>
      </c>
      <c r="J39" s="344">
        <v>80.454982648405064</v>
      </c>
      <c r="K39" s="346">
        <v>86.980929120338175</v>
      </c>
      <c r="L39" s="346">
        <v>90.920526046340115</v>
      </c>
      <c r="M39" s="346">
        <v>91.375042080286036</v>
      </c>
      <c r="N39" s="346">
        <v>91.950252364336166</v>
      </c>
      <c r="O39" s="509">
        <v>90.61241687897828</v>
      </c>
      <c r="P39" s="509">
        <v>94.8</v>
      </c>
      <c r="Q39" s="509">
        <v>96.448511888917935</v>
      </c>
      <c r="R39" s="509">
        <v>90.537256594996094</v>
      </c>
      <c r="S39" s="509">
        <v>93.149344354222322</v>
      </c>
      <c r="T39" s="509">
        <v>95.724199523613478</v>
      </c>
      <c r="U39" s="509">
        <v>97.883943110368392</v>
      </c>
    </row>
    <row r="40" spans="1:21" s="42" customFormat="1" ht="11.25" customHeight="1">
      <c r="A40" s="146"/>
      <c r="B40" s="216" t="s">
        <v>141</v>
      </c>
      <c r="C40" s="331"/>
      <c r="D40" s="338"/>
      <c r="E40" s="339"/>
      <c r="F40" s="340"/>
      <c r="G40" s="341"/>
      <c r="H40" s="342"/>
      <c r="I40" s="343"/>
      <c r="J40" s="344"/>
      <c r="K40" s="346"/>
      <c r="L40" s="346"/>
      <c r="M40" s="346"/>
      <c r="N40" s="346"/>
      <c r="O40" s="509"/>
      <c r="P40" s="509"/>
      <c r="Q40" s="509"/>
      <c r="R40" s="509"/>
      <c r="S40" s="509"/>
      <c r="T40" s="509"/>
      <c r="U40" s="509"/>
    </row>
    <row r="41" spans="1:21" s="42" customFormat="1" ht="11.25" customHeight="1">
      <c r="A41" s="145"/>
      <c r="B41" s="222" t="s">
        <v>194</v>
      </c>
      <c r="C41" s="222"/>
      <c r="D41" s="338">
        <v>84.090915376024199</v>
      </c>
      <c r="E41" s="339">
        <v>81.806430429491883</v>
      </c>
      <c r="F41" s="340">
        <v>92.85211812199033</v>
      </c>
      <c r="G41" s="341">
        <v>92.238232099404144</v>
      </c>
      <c r="H41" s="342">
        <v>94.287884389467266</v>
      </c>
      <c r="I41" s="343">
        <v>94.353394043994186</v>
      </c>
      <c r="J41" s="344">
        <v>94.716490573203615</v>
      </c>
      <c r="K41" s="346">
        <v>97.6077542521993</v>
      </c>
      <c r="L41" s="346">
        <v>96.649472025887761</v>
      </c>
      <c r="M41" s="346">
        <v>96.707352815252662</v>
      </c>
      <c r="N41" s="346">
        <v>93.91151586958992</v>
      </c>
      <c r="O41" s="509">
        <v>94.231224645654578</v>
      </c>
      <c r="P41" s="509">
        <v>94.4</v>
      </c>
      <c r="Q41" s="509">
        <v>98.13015259197158</v>
      </c>
      <c r="R41" s="509">
        <v>93.20563661876443</v>
      </c>
      <c r="S41" s="509">
        <v>94.331681099426319</v>
      </c>
      <c r="T41" s="509">
        <v>97.085174916537014</v>
      </c>
      <c r="U41" s="509">
        <v>98.043463641274215</v>
      </c>
    </row>
    <row r="42" spans="1:21" s="42" customFormat="1" ht="11.25" customHeight="1">
      <c r="A42" s="146"/>
      <c r="B42" s="222" t="s">
        <v>195</v>
      </c>
      <c r="C42" s="222"/>
      <c r="D42" s="338">
        <v>86.779571247655468</v>
      </c>
      <c r="E42" s="339">
        <v>93.014751281639704</v>
      </c>
      <c r="F42" s="340">
        <v>92.257380306789344</v>
      </c>
      <c r="G42" s="341">
        <v>96.735524780815155</v>
      </c>
      <c r="H42" s="342">
        <v>93.297473479394966</v>
      </c>
      <c r="I42" s="343">
        <v>95.913400774764284</v>
      </c>
      <c r="J42" s="344">
        <v>93.480924827027309</v>
      </c>
      <c r="K42" s="346">
        <v>94.906241524333709</v>
      </c>
      <c r="L42" s="346">
        <v>96.133881421027382</v>
      </c>
      <c r="M42" s="346">
        <v>95.25628234669486</v>
      </c>
      <c r="N42" s="346">
        <v>94.478924800396754</v>
      </c>
      <c r="O42" s="509">
        <v>97.290788859720067</v>
      </c>
      <c r="P42" s="509">
        <v>98.4</v>
      </c>
      <c r="Q42" s="509">
        <v>97.037463405478377</v>
      </c>
      <c r="R42" s="509">
        <v>94.709597429756073</v>
      </c>
      <c r="S42" s="509">
        <v>94.707869837539334</v>
      </c>
      <c r="T42" s="509">
        <v>96.217393157634987</v>
      </c>
      <c r="U42" s="509">
        <v>96.672113793671272</v>
      </c>
    </row>
    <row r="43" spans="1:21" s="42" customFormat="1" ht="11.25" customHeight="1">
      <c r="A43" s="146"/>
      <c r="B43" s="216" t="s">
        <v>142</v>
      </c>
      <c r="C43" s="331"/>
      <c r="D43" s="338"/>
      <c r="E43" s="339"/>
      <c r="F43" s="340"/>
      <c r="G43" s="341"/>
      <c r="H43" s="342"/>
      <c r="I43" s="343"/>
      <c r="J43" s="344"/>
      <c r="K43" s="346"/>
      <c r="L43" s="346"/>
      <c r="M43" s="346"/>
      <c r="N43" s="346"/>
      <c r="O43" s="509"/>
      <c r="P43" s="509"/>
      <c r="Q43" s="509"/>
      <c r="R43" s="509"/>
      <c r="S43" s="509"/>
      <c r="T43" s="509"/>
      <c r="U43" s="509"/>
    </row>
    <row r="44" spans="1:21" s="42" customFormat="1" ht="11.25" customHeight="1">
      <c r="A44" s="145"/>
      <c r="B44" s="222" t="s">
        <v>194</v>
      </c>
      <c r="C44" s="222"/>
      <c r="D44" s="338">
        <v>91.227205226997512</v>
      </c>
      <c r="E44" s="339">
        <v>93.313661506652991</v>
      </c>
      <c r="F44" s="340">
        <v>94.883092504845266</v>
      </c>
      <c r="G44" s="341">
        <v>92.814001185111053</v>
      </c>
      <c r="H44" s="342">
        <v>97.491616720955065</v>
      </c>
      <c r="I44" s="343">
        <v>96.1878478779782</v>
      </c>
      <c r="J44" s="344">
        <v>96.176852591295628</v>
      </c>
      <c r="K44" s="346">
        <v>98.091165815693657</v>
      </c>
      <c r="L44" s="346">
        <v>94.191233943893067</v>
      </c>
      <c r="M44" s="346">
        <v>95.938543809089765</v>
      </c>
      <c r="N44" s="346">
        <v>97.781554740945495</v>
      </c>
      <c r="O44" s="509">
        <v>95.450735409543242</v>
      </c>
      <c r="P44" s="509">
        <v>98.7</v>
      </c>
      <c r="Q44" s="509">
        <v>96.765571472212272</v>
      </c>
      <c r="R44" s="509">
        <v>96.835649547405254</v>
      </c>
      <c r="S44" s="509">
        <v>97.560067731192262</v>
      </c>
      <c r="T44" s="509">
        <v>97.738064386570983</v>
      </c>
      <c r="U44" s="509">
        <v>100</v>
      </c>
    </row>
    <row r="45" spans="1:21" s="42" customFormat="1" ht="11.25" customHeight="1">
      <c r="A45" s="146"/>
      <c r="B45" s="222" t="s">
        <v>195</v>
      </c>
      <c r="C45" s="222"/>
      <c r="D45" s="338">
        <v>90.044200253969933</v>
      </c>
      <c r="E45" s="339">
        <v>97.163844372209113</v>
      </c>
      <c r="F45" s="340">
        <v>97.782048603459089</v>
      </c>
      <c r="G45" s="341">
        <v>97.839725336901097</v>
      </c>
      <c r="H45" s="342">
        <v>92.780753659638521</v>
      </c>
      <c r="I45" s="343">
        <v>90.83204573063</v>
      </c>
      <c r="J45" s="344">
        <v>96.62073500920539</v>
      </c>
      <c r="K45" s="346">
        <v>96.014355966592092</v>
      </c>
      <c r="L45" s="346">
        <v>94.905740952773343</v>
      </c>
      <c r="M45" s="346">
        <v>97.437387259509961</v>
      </c>
      <c r="N45" s="346">
        <v>97.530909320436024</v>
      </c>
      <c r="O45" s="509">
        <v>97.924409359523708</v>
      </c>
      <c r="P45" s="509">
        <v>98.8</v>
      </c>
      <c r="Q45" s="509">
        <v>96.608867869524218</v>
      </c>
      <c r="R45" s="509">
        <v>97.313934951427541</v>
      </c>
      <c r="S45" s="509">
        <v>96.302759098837228</v>
      </c>
      <c r="T45" s="509">
        <v>97.904259122897869</v>
      </c>
      <c r="U45" s="509">
        <v>96.918541278886821</v>
      </c>
    </row>
    <row r="46" spans="1:21" s="42" customFormat="1" ht="11.25" customHeight="1">
      <c r="A46" s="146"/>
      <c r="B46" s="216" t="s">
        <v>143</v>
      </c>
      <c r="C46" s="331"/>
      <c r="D46" s="338"/>
      <c r="E46" s="339"/>
      <c r="F46" s="340"/>
      <c r="G46" s="341"/>
      <c r="H46" s="342"/>
      <c r="I46" s="343"/>
      <c r="J46" s="344"/>
      <c r="K46" s="346"/>
      <c r="L46" s="346"/>
      <c r="M46" s="346"/>
      <c r="N46" s="346"/>
      <c r="O46" s="509"/>
      <c r="P46" s="509"/>
      <c r="Q46" s="509"/>
      <c r="R46" s="509"/>
      <c r="S46" s="509"/>
      <c r="T46" s="509"/>
      <c r="U46" s="509"/>
    </row>
    <row r="47" spans="1:21" s="42" customFormat="1" ht="11.25" customHeight="1">
      <c r="A47" s="145"/>
      <c r="B47" s="222" t="s">
        <v>194</v>
      </c>
      <c r="C47" s="222"/>
      <c r="D47" s="338">
        <v>94.878094290334602</v>
      </c>
      <c r="E47" s="339">
        <v>94.391268698959962</v>
      </c>
      <c r="F47" s="340">
        <v>92.790554773182095</v>
      </c>
      <c r="G47" s="341">
        <v>95.110915768554548</v>
      </c>
      <c r="H47" s="342">
        <v>92.83492561707493</v>
      </c>
      <c r="I47" s="343">
        <v>95.197170752625468</v>
      </c>
      <c r="J47" s="344">
        <v>96.913640119771344</v>
      </c>
      <c r="K47" s="346">
        <v>93.665619404060138</v>
      </c>
      <c r="L47" s="346">
        <v>98.122775669725002</v>
      </c>
      <c r="M47" s="346">
        <v>98.281009354109045</v>
      </c>
      <c r="N47" s="346">
        <v>99.043064593582926</v>
      </c>
      <c r="O47" s="509">
        <v>96.960002893118414</v>
      </c>
      <c r="P47" s="509">
        <v>96.3</v>
      </c>
      <c r="Q47" s="509">
        <v>99.031145333890152</v>
      </c>
      <c r="R47" s="509">
        <v>95.579370511015711</v>
      </c>
      <c r="S47" s="509">
        <v>98.199315019239563</v>
      </c>
      <c r="T47" s="509">
        <v>99.048285016372532</v>
      </c>
      <c r="U47" s="509">
        <v>95.420194759657946</v>
      </c>
    </row>
    <row r="48" spans="1:21" s="42" customFormat="1" ht="11.25" customHeight="1">
      <c r="A48" s="146"/>
      <c r="B48" s="222" t="s">
        <v>195</v>
      </c>
      <c r="C48" s="222"/>
      <c r="D48" s="338">
        <v>95.910396189802171</v>
      </c>
      <c r="E48" s="339">
        <v>96.392750091707072</v>
      </c>
      <c r="F48" s="340">
        <v>98.017043390638776</v>
      </c>
      <c r="G48" s="341">
        <v>95.344523771268953</v>
      </c>
      <c r="H48" s="342">
        <v>93.210458974129438</v>
      </c>
      <c r="I48" s="343">
        <v>98.184870539511763</v>
      </c>
      <c r="J48" s="344">
        <v>93.969112084526699</v>
      </c>
      <c r="K48" s="346">
        <v>96.91097182550881</v>
      </c>
      <c r="L48" s="346">
        <v>96.498516490510568</v>
      </c>
      <c r="M48" s="346">
        <v>97.009226031240615</v>
      </c>
      <c r="N48" s="346">
        <v>96.767685490114346</v>
      </c>
      <c r="O48" s="509">
        <v>98.283098049614466</v>
      </c>
      <c r="P48" s="509">
        <v>99.6</v>
      </c>
      <c r="Q48" s="509">
        <v>98.47374419585708</v>
      </c>
      <c r="R48" s="509">
        <v>94.213281891867794</v>
      </c>
      <c r="S48" s="509">
        <v>98.725567892888137</v>
      </c>
      <c r="T48" s="509">
        <v>95.360853133066996</v>
      </c>
      <c r="U48" s="509">
        <v>98.223317262409154</v>
      </c>
    </row>
    <row r="49" spans="1:21" s="42" customFormat="1" ht="11.25" customHeight="1">
      <c r="A49" s="146"/>
      <c r="B49" s="216" t="s">
        <v>144</v>
      </c>
      <c r="C49" s="331"/>
      <c r="D49" s="338"/>
      <c r="E49" s="339"/>
      <c r="F49" s="340"/>
      <c r="G49" s="341"/>
      <c r="H49" s="342"/>
      <c r="I49" s="343"/>
      <c r="J49" s="344"/>
      <c r="K49" s="346"/>
      <c r="L49" s="346"/>
      <c r="M49" s="346"/>
      <c r="N49" s="346"/>
      <c r="O49" s="509"/>
      <c r="P49" s="509"/>
      <c r="Q49" s="509"/>
      <c r="R49" s="509"/>
      <c r="S49" s="509"/>
      <c r="T49" s="509"/>
      <c r="U49" s="509"/>
    </row>
    <row r="50" spans="1:21" s="42" customFormat="1" ht="11.25" customHeight="1">
      <c r="A50" s="145"/>
      <c r="B50" s="222" t="s">
        <v>194</v>
      </c>
      <c r="C50" s="222"/>
      <c r="D50" s="338">
        <v>87.62473270989689</v>
      </c>
      <c r="E50" s="339">
        <v>91.239359402551884</v>
      </c>
      <c r="F50" s="340">
        <v>91.069516542938715</v>
      </c>
      <c r="G50" s="341">
        <v>90.864872064920803</v>
      </c>
      <c r="H50" s="342">
        <v>92.98342834822769</v>
      </c>
      <c r="I50" s="343">
        <v>92.194170027773893</v>
      </c>
      <c r="J50" s="344">
        <v>92.811327381213957</v>
      </c>
      <c r="K50" s="346">
        <v>92.925801880029496</v>
      </c>
      <c r="L50" s="346">
        <v>90.064800240338471</v>
      </c>
      <c r="M50" s="346">
        <v>95.600075640346134</v>
      </c>
      <c r="N50" s="346">
        <v>97.958296965750918</v>
      </c>
      <c r="O50" s="509">
        <v>94.232319847780914</v>
      </c>
      <c r="P50" s="509">
        <v>95.2</v>
      </c>
      <c r="Q50" s="509">
        <v>97.463091982106505</v>
      </c>
      <c r="R50" s="509">
        <v>90.037762696648016</v>
      </c>
      <c r="S50" s="509">
        <v>97.035385110224667</v>
      </c>
      <c r="T50" s="509">
        <v>95.333612103497117</v>
      </c>
      <c r="U50" s="509">
        <v>95.061781050180315</v>
      </c>
    </row>
    <row r="51" spans="1:21" s="42" customFormat="1" ht="11.25" customHeight="1">
      <c r="A51" s="146"/>
      <c r="B51" s="222" t="s">
        <v>195</v>
      </c>
      <c r="C51" s="222"/>
      <c r="D51" s="338">
        <v>89.46947972830101</v>
      </c>
      <c r="E51" s="339">
        <v>91.714360864350979</v>
      </c>
      <c r="F51" s="340">
        <v>93.800965301804922</v>
      </c>
      <c r="G51" s="341">
        <v>91.612025761402009</v>
      </c>
      <c r="H51" s="342">
        <v>95.249432693388556</v>
      </c>
      <c r="I51" s="343">
        <v>95.251409538053267</v>
      </c>
      <c r="J51" s="344">
        <v>93.08196218795328</v>
      </c>
      <c r="K51" s="346">
        <v>91.175300912903779</v>
      </c>
      <c r="L51" s="346">
        <v>94.807082191661834</v>
      </c>
      <c r="M51" s="346">
        <v>95.437906405279278</v>
      </c>
      <c r="N51" s="346">
        <v>98.441260625940686</v>
      </c>
      <c r="O51" s="509">
        <v>99.254947886667125</v>
      </c>
      <c r="P51" s="509">
        <v>95.4</v>
      </c>
      <c r="Q51" s="509">
        <v>98.250963777986982</v>
      </c>
      <c r="R51" s="509">
        <v>94.20570469871798</v>
      </c>
      <c r="S51" s="509">
        <v>93.083555467607752</v>
      </c>
      <c r="T51" s="509">
        <v>98.88841469258503</v>
      </c>
      <c r="U51" s="509">
        <v>99.046270552730178</v>
      </c>
    </row>
    <row r="52" spans="1:21" s="42" customFormat="1" ht="11.25" customHeight="1">
      <c r="A52" s="146"/>
      <c r="B52" s="216" t="s">
        <v>145</v>
      </c>
      <c r="C52" s="331"/>
      <c r="D52" s="338"/>
      <c r="E52" s="339"/>
      <c r="F52" s="340"/>
      <c r="G52" s="341"/>
      <c r="H52" s="342"/>
      <c r="I52" s="343"/>
      <c r="J52" s="344"/>
      <c r="K52" s="346"/>
      <c r="L52" s="346"/>
      <c r="M52" s="346"/>
      <c r="N52" s="346"/>
      <c r="O52" s="509"/>
      <c r="P52" s="509"/>
      <c r="Q52" s="509"/>
      <c r="R52" s="509"/>
      <c r="S52" s="509"/>
      <c r="T52" s="509"/>
      <c r="U52" s="509"/>
    </row>
    <row r="53" spans="1:21" s="42" customFormat="1" ht="11.25" customHeight="1">
      <c r="A53" s="145"/>
      <c r="B53" s="222" t="s">
        <v>194</v>
      </c>
      <c r="C53" s="222"/>
      <c r="D53" s="338">
        <v>73.999518416319091</v>
      </c>
      <c r="E53" s="339">
        <v>76.23113388326172</v>
      </c>
      <c r="F53" s="340">
        <v>75.163511213173649</v>
      </c>
      <c r="G53" s="341">
        <v>78.767001613019985</v>
      </c>
      <c r="H53" s="342">
        <v>73.285077686695814</v>
      </c>
      <c r="I53" s="343">
        <v>81.130221986910399</v>
      </c>
      <c r="J53" s="344">
        <v>88.99192878180817</v>
      </c>
      <c r="K53" s="346">
        <v>86.432104574785512</v>
      </c>
      <c r="L53" s="346">
        <v>90.391871414270568</v>
      </c>
      <c r="M53" s="346">
        <v>90.869282708900414</v>
      </c>
      <c r="N53" s="346">
        <v>86.185709645275992</v>
      </c>
      <c r="O53" s="509">
        <v>92.007360187419408</v>
      </c>
      <c r="P53" s="509">
        <v>90.5</v>
      </c>
      <c r="Q53" s="509">
        <v>91.791320453990593</v>
      </c>
      <c r="R53" s="509">
        <v>94.63831856418183</v>
      </c>
      <c r="S53" s="509">
        <v>95.956690258239263</v>
      </c>
      <c r="T53" s="509">
        <v>94.689412422721716</v>
      </c>
      <c r="U53" s="509">
        <v>92.880244759451941</v>
      </c>
    </row>
    <row r="54" spans="1:21" s="42" customFormat="1" ht="11.25" customHeight="1">
      <c r="A54" s="146"/>
      <c r="B54" s="222" t="s">
        <v>195</v>
      </c>
      <c r="C54" s="222"/>
      <c r="D54" s="338">
        <v>81.695224180981654</v>
      </c>
      <c r="E54" s="339">
        <v>87.043137089878087</v>
      </c>
      <c r="F54" s="340">
        <v>82.620403224680516</v>
      </c>
      <c r="G54" s="341">
        <v>84.017394742536709</v>
      </c>
      <c r="H54" s="342">
        <v>83.364193781758516</v>
      </c>
      <c r="I54" s="343">
        <v>93.119749111959706</v>
      </c>
      <c r="J54" s="344">
        <v>89.916811975599757</v>
      </c>
      <c r="K54" s="346">
        <v>90.686410725351649</v>
      </c>
      <c r="L54" s="346">
        <v>92.167052868034787</v>
      </c>
      <c r="M54" s="346">
        <v>92.464187123727797</v>
      </c>
      <c r="N54" s="346">
        <v>93.329375942800723</v>
      </c>
      <c r="O54" s="509">
        <v>95.266588290985084</v>
      </c>
      <c r="P54" s="509">
        <v>95.7</v>
      </c>
      <c r="Q54" s="509">
        <v>94.325403259002599</v>
      </c>
      <c r="R54" s="509">
        <v>90.366925961429317</v>
      </c>
      <c r="S54" s="509">
        <v>93.560694094423596</v>
      </c>
      <c r="T54" s="509">
        <v>95.582763417566937</v>
      </c>
      <c r="U54" s="509">
        <v>97.098791326531511</v>
      </c>
    </row>
    <row r="55" spans="1:21" s="42" customFormat="1" ht="11.25" customHeight="1">
      <c r="A55" s="146"/>
      <c r="B55" s="288" t="s">
        <v>273</v>
      </c>
      <c r="C55" s="331"/>
      <c r="D55" s="338"/>
      <c r="E55" s="339"/>
      <c r="F55" s="340"/>
      <c r="G55" s="341"/>
      <c r="H55" s="342"/>
      <c r="I55" s="343"/>
      <c r="J55" s="344"/>
      <c r="K55" s="346"/>
      <c r="L55" s="346"/>
      <c r="M55" s="346"/>
      <c r="N55" s="346"/>
      <c r="O55" s="509"/>
      <c r="P55" s="509"/>
      <c r="Q55" s="509"/>
      <c r="R55" s="509"/>
      <c r="S55" s="509"/>
      <c r="T55" s="509"/>
      <c r="U55" s="509"/>
    </row>
    <row r="56" spans="1:21" s="42" customFormat="1" ht="11.25" customHeight="1">
      <c r="A56" s="145"/>
      <c r="B56" s="222" t="s">
        <v>194</v>
      </c>
      <c r="C56" s="222"/>
      <c r="D56" s="302" t="s">
        <v>6</v>
      </c>
      <c r="E56" s="302" t="s">
        <v>6</v>
      </c>
      <c r="F56" s="340">
        <v>92.831746641407634</v>
      </c>
      <c r="G56" s="341">
        <v>94.331042004162882</v>
      </c>
      <c r="H56" s="342">
        <v>95.741399078714679</v>
      </c>
      <c r="I56" s="343">
        <v>92.144240590448831</v>
      </c>
      <c r="J56" s="344">
        <v>93.347356845970154</v>
      </c>
      <c r="K56" s="346">
        <v>90.503424457759465</v>
      </c>
      <c r="L56" s="346">
        <v>93.326680290749266</v>
      </c>
      <c r="M56" s="346">
        <v>94.490710620953905</v>
      </c>
      <c r="N56" s="346">
        <v>92.715718799948476</v>
      </c>
      <c r="O56" s="509">
        <v>92.458150297130331</v>
      </c>
      <c r="P56" s="509">
        <v>95.3</v>
      </c>
      <c r="Q56" s="509">
        <v>97.203237760283699</v>
      </c>
      <c r="R56" s="509">
        <v>93.517541505422344</v>
      </c>
      <c r="S56" s="509">
        <v>97.984399058556292</v>
      </c>
      <c r="T56" s="509">
        <v>98.940850934368015</v>
      </c>
      <c r="U56" s="509">
        <v>95.165310933774421</v>
      </c>
    </row>
    <row r="57" spans="1:21" s="42" customFormat="1" ht="11.25" customHeight="1">
      <c r="A57" s="146"/>
      <c r="B57" s="222" t="s">
        <v>195</v>
      </c>
      <c r="C57" s="222"/>
      <c r="D57" s="303" t="s">
        <v>6</v>
      </c>
      <c r="E57" s="303" t="s">
        <v>6</v>
      </c>
      <c r="F57" s="340">
        <v>87.235323077913591</v>
      </c>
      <c r="G57" s="341">
        <v>92.034325580550828</v>
      </c>
      <c r="H57" s="342">
        <v>94.667732071078348</v>
      </c>
      <c r="I57" s="343">
        <v>93.547702357194652</v>
      </c>
      <c r="J57" s="344">
        <v>91.079218901793922</v>
      </c>
      <c r="K57" s="346">
        <v>90.110787069879066</v>
      </c>
      <c r="L57" s="346">
        <v>92.655672721989063</v>
      </c>
      <c r="M57" s="346">
        <v>95.146399754088833</v>
      </c>
      <c r="N57" s="346">
        <v>94.682558447180242</v>
      </c>
      <c r="O57" s="509">
        <v>92.93481666297842</v>
      </c>
      <c r="P57" s="509">
        <v>97.8</v>
      </c>
      <c r="Q57" s="509">
        <v>93.258330374283076</v>
      </c>
      <c r="R57" s="509">
        <v>92.695910106589579</v>
      </c>
      <c r="S57" s="509">
        <v>93.951857017913866</v>
      </c>
      <c r="T57" s="509">
        <v>97.352413540067261</v>
      </c>
      <c r="U57" s="509">
        <v>95.666665313517058</v>
      </c>
    </row>
    <row r="58" spans="1:21" s="42" customFormat="1" ht="11.25" customHeight="1">
      <c r="A58" s="146"/>
      <c r="B58" s="216" t="s">
        <v>146</v>
      </c>
      <c r="C58" s="331"/>
      <c r="D58" s="303"/>
      <c r="E58" s="303"/>
      <c r="F58" s="340"/>
      <c r="G58" s="341"/>
      <c r="H58" s="342"/>
      <c r="I58" s="343"/>
      <c r="J58" s="344"/>
      <c r="K58" s="346"/>
      <c r="L58" s="346"/>
      <c r="M58" s="346"/>
      <c r="N58" s="346"/>
      <c r="O58" s="509"/>
      <c r="P58" s="509"/>
      <c r="Q58" s="509"/>
      <c r="R58" s="509"/>
      <c r="S58" s="509"/>
      <c r="T58" s="509"/>
      <c r="U58" s="509"/>
    </row>
    <row r="59" spans="1:21" s="42" customFormat="1" ht="11.25" customHeight="1">
      <c r="A59" s="145"/>
      <c r="B59" s="222" t="s">
        <v>194</v>
      </c>
      <c r="C59" s="222"/>
      <c r="D59" s="338">
        <v>81.216593428695077</v>
      </c>
      <c r="E59" s="339">
        <v>86.796910073163772</v>
      </c>
      <c r="F59" s="340">
        <v>96.473509263615796</v>
      </c>
      <c r="G59" s="341">
        <v>91.681887141530524</v>
      </c>
      <c r="H59" s="342">
        <v>97.160030975277763</v>
      </c>
      <c r="I59" s="343">
        <v>96.543034433604078</v>
      </c>
      <c r="J59" s="344">
        <v>97.770608546389454</v>
      </c>
      <c r="K59" s="346">
        <v>95.880485844091154</v>
      </c>
      <c r="L59" s="346">
        <v>96.99301348309271</v>
      </c>
      <c r="M59" s="346">
        <v>96.750693337847935</v>
      </c>
      <c r="N59" s="346">
        <v>97.332845414843376</v>
      </c>
      <c r="O59" s="509">
        <v>95.4982848634519</v>
      </c>
      <c r="P59" s="509">
        <v>95.9</v>
      </c>
      <c r="Q59" s="509">
        <v>96.096683017260091</v>
      </c>
      <c r="R59" s="509">
        <v>97.453295588224435</v>
      </c>
      <c r="S59" s="509">
        <v>97.572387617293643</v>
      </c>
      <c r="T59" s="509">
        <v>98.118853487802596</v>
      </c>
      <c r="U59" s="509">
        <v>97.608473414407385</v>
      </c>
    </row>
    <row r="60" spans="1:21" s="42" customFormat="1" ht="11.25" customHeight="1">
      <c r="A60" s="146"/>
      <c r="B60" s="222" t="s">
        <v>195</v>
      </c>
      <c r="C60" s="222"/>
      <c r="D60" s="338">
        <v>94.575952800305373</v>
      </c>
      <c r="E60" s="339">
        <v>96.539955741332648</v>
      </c>
      <c r="F60" s="340">
        <v>94.379377941429382</v>
      </c>
      <c r="G60" s="341">
        <v>96.901653462201864</v>
      </c>
      <c r="H60" s="342">
        <v>96.142409310026196</v>
      </c>
      <c r="I60" s="343">
        <v>96.403500478881909</v>
      </c>
      <c r="J60" s="344">
        <v>96.542577894759702</v>
      </c>
      <c r="K60" s="346">
        <v>95.945618916351975</v>
      </c>
      <c r="L60" s="346">
        <v>94.444854470607822</v>
      </c>
      <c r="M60" s="346">
        <v>97.793984357176583</v>
      </c>
      <c r="N60" s="346">
        <v>96.261769951807153</v>
      </c>
      <c r="O60" s="509">
        <v>97.805953033445121</v>
      </c>
      <c r="P60" s="509">
        <v>95</v>
      </c>
      <c r="Q60" s="509">
        <v>96.882875709247273</v>
      </c>
      <c r="R60" s="509">
        <v>95.630607543178229</v>
      </c>
      <c r="S60" s="509">
        <v>96.551218591984252</v>
      </c>
      <c r="T60" s="509">
        <v>97.160985898202924</v>
      </c>
      <c r="U60" s="509">
        <v>98.272522687078109</v>
      </c>
    </row>
    <row r="61" spans="1:21" s="42" customFormat="1" ht="11.25" customHeight="1">
      <c r="A61" s="146"/>
      <c r="B61" s="216" t="s">
        <v>147</v>
      </c>
      <c r="C61" s="331"/>
      <c r="D61" s="338"/>
      <c r="E61" s="339"/>
      <c r="F61" s="340"/>
      <c r="G61" s="341"/>
      <c r="H61" s="342"/>
      <c r="I61" s="343"/>
      <c r="J61" s="344"/>
      <c r="K61" s="346"/>
      <c r="L61" s="346"/>
      <c r="M61" s="346"/>
      <c r="N61" s="346"/>
      <c r="O61" s="509"/>
      <c r="P61" s="509"/>
      <c r="Q61" s="509"/>
      <c r="R61" s="509"/>
      <c r="S61" s="509"/>
      <c r="T61" s="509"/>
      <c r="U61" s="509"/>
    </row>
    <row r="62" spans="1:21" s="42" customFormat="1" ht="11.25" customHeight="1">
      <c r="A62" s="145"/>
      <c r="B62" s="222" t="s">
        <v>194</v>
      </c>
      <c r="C62" s="222"/>
      <c r="D62" s="338">
        <v>80.7865641101573</v>
      </c>
      <c r="E62" s="339">
        <v>87.345000595239128</v>
      </c>
      <c r="F62" s="340">
        <v>89.767145472335926</v>
      </c>
      <c r="G62" s="341">
        <v>94.904082560421841</v>
      </c>
      <c r="H62" s="342">
        <v>92.546212564498106</v>
      </c>
      <c r="I62" s="343">
        <v>95.986028024086622</v>
      </c>
      <c r="J62" s="344">
        <v>94.250753677865262</v>
      </c>
      <c r="K62" s="346">
        <v>94.40855714260384</v>
      </c>
      <c r="L62" s="346">
        <v>96.469407158836688</v>
      </c>
      <c r="M62" s="346">
        <v>96.462688317552576</v>
      </c>
      <c r="N62" s="346">
        <v>97.399485714723639</v>
      </c>
      <c r="O62" s="509">
        <v>96.680094069702989</v>
      </c>
      <c r="P62" s="509">
        <v>97.5</v>
      </c>
      <c r="Q62" s="509">
        <v>96.905520399334264</v>
      </c>
      <c r="R62" s="509">
        <v>95.93609854270106</v>
      </c>
      <c r="S62" s="509">
        <v>99.126920837036323</v>
      </c>
      <c r="T62" s="509">
        <v>96.844054986307412</v>
      </c>
      <c r="U62" s="509">
        <v>91.841752157050948</v>
      </c>
    </row>
    <row r="63" spans="1:21" s="42" customFormat="1" ht="11.25" customHeight="1">
      <c r="A63" s="146"/>
      <c r="B63" s="222" t="s">
        <v>195</v>
      </c>
      <c r="C63" s="222"/>
      <c r="D63" s="338">
        <v>92.257903988716436</v>
      </c>
      <c r="E63" s="339">
        <v>92.139715121781805</v>
      </c>
      <c r="F63" s="340">
        <v>95.90121388147881</v>
      </c>
      <c r="G63" s="341">
        <v>94.069560977733957</v>
      </c>
      <c r="H63" s="342">
        <v>97.709416474262071</v>
      </c>
      <c r="I63" s="343">
        <v>96.358238604663569</v>
      </c>
      <c r="J63" s="344">
        <v>96.284945897190141</v>
      </c>
      <c r="K63" s="346">
        <v>96.376683183417654</v>
      </c>
      <c r="L63" s="346">
        <v>97.134228145680467</v>
      </c>
      <c r="M63" s="346">
        <v>95.93919903429169</v>
      </c>
      <c r="N63" s="346">
        <v>96.073390595334104</v>
      </c>
      <c r="O63" s="509">
        <v>97.430651042740323</v>
      </c>
      <c r="P63" s="509">
        <v>98.7</v>
      </c>
      <c r="Q63" s="509">
        <v>97.297377666197448</v>
      </c>
      <c r="R63" s="509">
        <v>95.481882745701967</v>
      </c>
      <c r="S63" s="509">
        <v>96.855959815816888</v>
      </c>
      <c r="T63" s="509">
        <v>98.893420246672193</v>
      </c>
      <c r="U63" s="509">
        <v>97.518769728025745</v>
      </c>
    </row>
    <row r="64" spans="1:21" s="42" customFormat="1" ht="7.5" customHeight="1" thickBot="1">
      <c r="A64" s="146"/>
      <c r="B64" s="712"/>
      <c r="C64" s="712"/>
      <c r="D64" s="722"/>
      <c r="E64" s="723"/>
      <c r="F64" s="724"/>
      <c r="G64" s="725"/>
      <c r="H64" s="726"/>
      <c r="I64" s="727"/>
      <c r="J64" s="728"/>
      <c r="K64" s="729"/>
      <c r="L64" s="730"/>
      <c r="M64" s="730"/>
      <c r="N64" s="730"/>
      <c r="O64" s="730"/>
      <c r="P64" s="730"/>
      <c r="Q64" s="730"/>
      <c r="R64" s="731"/>
      <c r="S64" s="731"/>
      <c r="T64" s="731"/>
      <c r="U64" s="731"/>
    </row>
    <row r="65" spans="1:21" s="2" customFormat="1" ht="18" customHeight="1">
      <c r="A65" s="110"/>
      <c r="B65" s="275"/>
      <c r="C65" s="325"/>
      <c r="D65" s="301"/>
      <c r="E65" s="325"/>
      <c r="F65" s="325"/>
      <c r="G65" s="325"/>
      <c r="H65" s="325"/>
      <c r="I65" s="325"/>
      <c r="J65" s="510"/>
      <c r="K65" s="503"/>
      <c r="L65" s="503"/>
      <c r="M65" s="503"/>
      <c r="N65" s="503"/>
      <c r="O65" s="503"/>
      <c r="P65" s="602"/>
      <c r="R65" s="602"/>
      <c r="U65" s="602" t="s">
        <v>175</v>
      </c>
    </row>
    <row r="66" spans="1:21" s="2" customFormat="1" ht="16.5" thickBot="1">
      <c r="A66" s="79"/>
      <c r="B66" s="32"/>
      <c r="C66" s="199"/>
      <c r="D66" s="199"/>
      <c r="E66" s="199"/>
      <c r="F66" s="199"/>
      <c r="G66" s="199"/>
      <c r="H66" s="199"/>
      <c r="I66" s="199"/>
      <c r="J66" s="510"/>
      <c r="K66" s="503"/>
      <c r="L66" s="503"/>
      <c r="M66" s="503"/>
      <c r="N66" s="503"/>
      <c r="O66" s="503"/>
      <c r="P66" s="602"/>
      <c r="R66" s="602"/>
      <c r="U66" s="602" t="s">
        <v>111</v>
      </c>
    </row>
    <row r="67" spans="1:21" s="5" customFormat="1" ht="32.25" customHeight="1" thickBot="1">
      <c r="A67" s="144"/>
      <c r="B67" s="881" t="str">
        <f>+B4</f>
        <v>Ámbito Geográfico / Sexo</v>
      </c>
      <c r="C67" s="881"/>
      <c r="D67" s="702">
        <v>2005</v>
      </c>
      <c r="E67" s="702">
        <v>2006</v>
      </c>
      <c r="F67" s="702">
        <v>2007</v>
      </c>
      <c r="G67" s="702">
        <v>2008</v>
      </c>
      <c r="H67" s="702">
        <v>2009</v>
      </c>
      <c r="I67" s="702">
        <v>2010</v>
      </c>
      <c r="J67" s="702">
        <v>2011</v>
      </c>
      <c r="K67" s="702">
        <v>2013</v>
      </c>
      <c r="L67" s="702">
        <v>2014</v>
      </c>
      <c r="M67" s="702">
        <v>2015</v>
      </c>
      <c r="N67" s="702">
        <v>2016</v>
      </c>
      <c r="O67" s="702">
        <v>2017</v>
      </c>
      <c r="P67" s="702">
        <v>2018</v>
      </c>
      <c r="Q67" s="702">
        <v>2019</v>
      </c>
      <c r="R67" s="702">
        <v>2020</v>
      </c>
      <c r="S67" s="702">
        <v>2021</v>
      </c>
      <c r="T67" s="702">
        <v>2022</v>
      </c>
      <c r="U67" s="702">
        <v>2023</v>
      </c>
    </row>
    <row r="68" spans="1:21" ht="6.75" customHeight="1">
      <c r="A68" s="144"/>
      <c r="B68" s="721"/>
      <c r="C68" s="721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</row>
    <row r="69" spans="1:21" s="42" customFormat="1" ht="11.25" customHeight="1">
      <c r="A69" s="146"/>
      <c r="B69" s="216" t="s">
        <v>148</v>
      </c>
      <c r="C69" s="331"/>
      <c r="D69" s="338"/>
      <c r="E69" s="339"/>
      <c r="F69" s="340"/>
      <c r="G69" s="341"/>
      <c r="H69" s="342"/>
      <c r="I69" s="343"/>
      <c r="J69" s="344"/>
      <c r="K69" s="345"/>
      <c r="L69" s="346"/>
      <c r="M69" s="346"/>
      <c r="N69" s="346"/>
      <c r="O69" s="346"/>
      <c r="P69" s="346"/>
    </row>
    <row r="70" spans="1:21" s="42" customFormat="1" ht="11.25" customHeight="1">
      <c r="A70" s="145"/>
      <c r="B70" s="222" t="s">
        <v>194</v>
      </c>
      <c r="C70" s="222"/>
      <c r="D70" s="338">
        <v>84.364012130863543</v>
      </c>
      <c r="E70" s="339">
        <v>81.723137172628412</v>
      </c>
      <c r="F70" s="340">
        <v>87.079661253547968</v>
      </c>
      <c r="G70" s="341">
        <v>86.031004638567424</v>
      </c>
      <c r="H70" s="342">
        <v>86.2545118291807</v>
      </c>
      <c r="I70" s="343">
        <v>90.882785704224332</v>
      </c>
      <c r="J70" s="344">
        <v>88.105227949091656</v>
      </c>
      <c r="K70" s="346">
        <v>90.296738248250549</v>
      </c>
      <c r="L70" s="346">
        <v>92.926536577251582</v>
      </c>
      <c r="M70" s="346">
        <v>91.906932155710265</v>
      </c>
      <c r="N70" s="346">
        <v>91.351577664092929</v>
      </c>
      <c r="O70" s="346">
        <v>95.90174733562381</v>
      </c>
      <c r="P70" s="346">
        <v>92.4</v>
      </c>
      <c r="Q70" s="346">
        <v>95.281697740489037</v>
      </c>
      <c r="R70" s="346">
        <v>94.494332090661132</v>
      </c>
      <c r="S70" s="346">
        <v>92.088795898370591</v>
      </c>
      <c r="T70" s="346">
        <v>95.762789398046948</v>
      </c>
      <c r="U70" s="346">
        <v>96.640571857476715</v>
      </c>
    </row>
    <row r="71" spans="1:21" s="42" customFormat="1" ht="11.25" customHeight="1">
      <c r="A71" s="146"/>
      <c r="B71" s="222" t="s">
        <v>195</v>
      </c>
      <c r="C71" s="222"/>
      <c r="D71" s="338">
        <v>88.7151658044816</v>
      </c>
      <c r="E71" s="339">
        <v>90.474304227270196</v>
      </c>
      <c r="F71" s="340">
        <v>90.4873759684654</v>
      </c>
      <c r="G71" s="341">
        <v>91.607799282706466</v>
      </c>
      <c r="H71" s="342">
        <v>84.558663580973615</v>
      </c>
      <c r="I71" s="343">
        <v>90.27447736261405</v>
      </c>
      <c r="J71" s="344">
        <v>91.849540573959629</v>
      </c>
      <c r="K71" s="346">
        <v>91.398313125408194</v>
      </c>
      <c r="L71" s="346">
        <v>90.983040705432089</v>
      </c>
      <c r="M71" s="346">
        <v>92.675107486388171</v>
      </c>
      <c r="N71" s="346">
        <v>91.62336437671361</v>
      </c>
      <c r="O71" s="346">
        <v>96.307058714830504</v>
      </c>
      <c r="P71" s="346">
        <v>93.1</v>
      </c>
      <c r="Q71" s="346">
        <v>91.314350522539144</v>
      </c>
      <c r="R71" s="346">
        <v>90.419782185155199</v>
      </c>
      <c r="S71" s="346">
        <v>93.157176817418033</v>
      </c>
      <c r="T71" s="346">
        <v>90.886502171585448</v>
      </c>
      <c r="U71" s="346">
        <v>92.636711967699199</v>
      </c>
    </row>
    <row r="72" spans="1:21" s="42" customFormat="1" ht="11.25" customHeight="1">
      <c r="A72" s="146"/>
      <c r="B72" s="216" t="s">
        <v>149</v>
      </c>
      <c r="C72" s="331"/>
      <c r="D72" s="338"/>
      <c r="E72" s="339"/>
      <c r="F72" s="340"/>
      <c r="G72" s="341"/>
      <c r="H72" s="342"/>
      <c r="I72" s="343"/>
      <c r="J72" s="344"/>
      <c r="K72" s="346"/>
      <c r="L72" s="346"/>
      <c r="M72" s="346"/>
      <c r="N72" s="346"/>
      <c r="O72" s="346"/>
      <c r="P72" s="346"/>
      <c r="Q72" s="346"/>
      <c r="R72" s="346"/>
      <c r="S72" s="346"/>
      <c r="T72" s="346"/>
      <c r="U72" s="346"/>
    </row>
    <row r="73" spans="1:21" s="42" customFormat="1" ht="11.25" customHeight="1">
      <c r="A73" s="145"/>
      <c r="B73" s="222" t="s">
        <v>194</v>
      </c>
      <c r="C73" s="222"/>
      <c r="D73" s="338">
        <v>96.536173171433958</v>
      </c>
      <c r="E73" s="339">
        <v>96.356219073477462</v>
      </c>
      <c r="F73" s="340">
        <v>91.202833890879162</v>
      </c>
      <c r="G73" s="341">
        <v>95.899902624538399</v>
      </c>
      <c r="H73" s="342">
        <v>91.853134842659458</v>
      </c>
      <c r="I73" s="343">
        <v>94.607974620971703</v>
      </c>
      <c r="J73" s="344">
        <v>89.847948945924315</v>
      </c>
      <c r="K73" s="346">
        <v>93.041979426551492</v>
      </c>
      <c r="L73" s="346">
        <v>93.55168015091688</v>
      </c>
      <c r="M73" s="346">
        <v>97.168616849324621</v>
      </c>
      <c r="N73" s="346">
        <v>97.541820980405035</v>
      </c>
      <c r="O73" s="346">
        <v>95.88933616400243</v>
      </c>
      <c r="P73" s="346">
        <v>97.4</v>
      </c>
      <c r="Q73" s="346">
        <v>97.574681190131159</v>
      </c>
      <c r="R73" s="346">
        <v>95.499873178946828</v>
      </c>
      <c r="S73" s="346">
        <v>95.863683089891339</v>
      </c>
      <c r="T73" s="346">
        <v>98.169977300597523</v>
      </c>
      <c r="U73" s="346">
        <v>98.772416395247163</v>
      </c>
    </row>
    <row r="74" spans="1:21" s="42" customFormat="1" ht="11.25" customHeight="1">
      <c r="A74" s="146"/>
      <c r="B74" s="222" t="s">
        <v>195</v>
      </c>
      <c r="C74" s="222"/>
      <c r="D74" s="338">
        <v>88.921670167306445</v>
      </c>
      <c r="E74" s="339">
        <v>95.786447913737049</v>
      </c>
      <c r="F74" s="340">
        <v>94.744286509794136</v>
      </c>
      <c r="G74" s="341">
        <v>95.240206537520123</v>
      </c>
      <c r="H74" s="342">
        <v>93.651341812579744</v>
      </c>
      <c r="I74" s="343">
        <v>92.006407957732662</v>
      </c>
      <c r="J74" s="344">
        <v>95.157035914969526</v>
      </c>
      <c r="K74" s="346">
        <v>95.876863233727647</v>
      </c>
      <c r="L74" s="346">
        <v>92.403794109066368</v>
      </c>
      <c r="M74" s="346">
        <v>94.118918807399183</v>
      </c>
      <c r="N74" s="346">
        <v>97.82385428401372</v>
      </c>
      <c r="O74" s="346">
        <v>98.537879853303664</v>
      </c>
      <c r="P74" s="346">
        <v>97.6</v>
      </c>
      <c r="Q74" s="346">
        <v>94.41668313113577</v>
      </c>
      <c r="R74" s="346">
        <v>93.755535128435767</v>
      </c>
      <c r="S74" s="346">
        <v>92.77143064217492</v>
      </c>
      <c r="T74" s="346">
        <v>93.605764545239708</v>
      </c>
      <c r="U74" s="346">
        <v>96.717958875309577</v>
      </c>
    </row>
    <row r="75" spans="1:21" s="42" customFormat="1" ht="11.25" customHeight="1">
      <c r="A75" s="146"/>
      <c r="B75" s="216" t="s">
        <v>150</v>
      </c>
      <c r="C75" s="331"/>
      <c r="D75" s="338"/>
      <c r="E75" s="339"/>
      <c r="F75" s="340"/>
      <c r="G75" s="341"/>
      <c r="H75" s="342"/>
      <c r="I75" s="343"/>
      <c r="J75" s="344"/>
      <c r="K75" s="346"/>
      <c r="L75" s="346"/>
      <c r="M75" s="346"/>
      <c r="N75" s="346"/>
      <c r="O75" s="346"/>
      <c r="P75" s="346"/>
      <c r="Q75" s="346"/>
      <c r="R75" s="346"/>
      <c r="S75" s="346"/>
      <c r="T75" s="346"/>
      <c r="U75" s="346"/>
    </row>
    <row r="76" spans="1:21" s="42" customFormat="1" ht="11.25" customHeight="1">
      <c r="A76" s="145"/>
      <c r="B76" s="222" t="s">
        <v>194</v>
      </c>
      <c r="C76" s="222"/>
      <c r="D76" s="338">
        <v>88.388812122356342</v>
      </c>
      <c r="E76" s="339">
        <v>87.637631590423283</v>
      </c>
      <c r="F76" s="340">
        <v>90.95783843702722</v>
      </c>
      <c r="G76" s="341">
        <v>92.037492784887974</v>
      </c>
      <c r="H76" s="342">
        <v>93.65463402466284</v>
      </c>
      <c r="I76" s="343">
        <v>94.41096376396689</v>
      </c>
      <c r="J76" s="344">
        <v>94.521292361265765</v>
      </c>
      <c r="K76" s="346">
        <v>96.385828078173418</v>
      </c>
      <c r="L76" s="346">
        <v>88.510731713377083</v>
      </c>
      <c r="M76" s="346">
        <v>93.225996329633645</v>
      </c>
      <c r="N76" s="346">
        <v>94.152918781040057</v>
      </c>
      <c r="O76" s="346">
        <v>95.158603695462006</v>
      </c>
      <c r="P76" s="346">
        <v>92.8</v>
      </c>
      <c r="Q76" s="346">
        <v>98.989110786200726</v>
      </c>
      <c r="R76" s="346">
        <v>91.545079997935602</v>
      </c>
      <c r="S76" s="346">
        <v>95.113449485848221</v>
      </c>
      <c r="T76" s="346">
        <v>97.031409527624163</v>
      </c>
      <c r="U76" s="346">
        <v>97.512638685359804</v>
      </c>
    </row>
    <row r="77" spans="1:21" s="42" customFormat="1" ht="11.25" customHeight="1">
      <c r="A77" s="146"/>
      <c r="B77" s="222" t="s">
        <v>195</v>
      </c>
      <c r="C77" s="222"/>
      <c r="D77" s="338">
        <v>85.37887406294891</v>
      </c>
      <c r="E77" s="339">
        <v>89.492665179750745</v>
      </c>
      <c r="F77" s="340">
        <v>92.010400048942813</v>
      </c>
      <c r="G77" s="341">
        <v>88.161472541855701</v>
      </c>
      <c r="H77" s="342">
        <v>94.650060378982857</v>
      </c>
      <c r="I77" s="343">
        <v>91.070342687020997</v>
      </c>
      <c r="J77" s="344">
        <v>96.00465367110894</v>
      </c>
      <c r="K77" s="346">
        <v>92.700825658190737</v>
      </c>
      <c r="L77" s="346">
        <v>93.698120611570886</v>
      </c>
      <c r="M77" s="346">
        <v>94.335775109184823</v>
      </c>
      <c r="N77" s="346">
        <v>93.159615616055262</v>
      </c>
      <c r="O77" s="346">
        <v>96.313233131366914</v>
      </c>
      <c r="P77" s="346">
        <v>96.5</v>
      </c>
      <c r="Q77" s="346">
        <v>95.014620925736622</v>
      </c>
      <c r="R77" s="346">
        <v>93.112732749567826</v>
      </c>
      <c r="S77" s="346">
        <v>88.404558984277017</v>
      </c>
      <c r="T77" s="346">
        <v>93.31893150717552</v>
      </c>
      <c r="U77" s="346">
        <v>94.457930941372965</v>
      </c>
    </row>
    <row r="78" spans="1:21" s="42" customFormat="1" ht="11.25" customHeight="1">
      <c r="A78" s="146"/>
      <c r="B78" s="216" t="s">
        <v>151</v>
      </c>
      <c r="C78" s="331"/>
      <c r="D78" s="338"/>
      <c r="E78" s="339"/>
      <c r="F78" s="340"/>
      <c r="G78" s="341"/>
      <c r="H78" s="342"/>
      <c r="I78" s="343"/>
      <c r="J78" s="344"/>
      <c r="K78" s="346"/>
      <c r="L78" s="346"/>
      <c r="M78" s="346"/>
      <c r="N78" s="346"/>
      <c r="O78" s="346"/>
      <c r="P78" s="346"/>
      <c r="Q78" s="346"/>
      <c r="R78" s="346"/>
      <c r="S78" s="346"/>
      <c r="T78" s="346"/>
      <c r="U78" s="346"/>
    </row>
    <row r="79" spans="1:21" s="42" customFormat="1" ht="11.25" customHeight="1">
      <c r="A79" s="145"/>
      <c r="B79" s="222" t="s">
        <v>194</v>
      </c>
      <c r="C79" s="222"/>
      <c r="D79" s="338">
        <v>75.131797785150596</v>
      </c>
      <c r="E79" s="339">
        <v>77.437975208383747</v>
      </c>
      <c r="F79" s="340">
        <v>80.1637918933001</v>
      </c>
      <c r="G79" s="341">
        <v>87.309888747265092</v>
      </c>
      <c r="H79" s="342">
        <v>84.05428652421476</v>
      </c>
      <c r="I79" s="343">
        <v>85.543992307274195</v>
      </c>
      <c r="J79" s="344">
        <v>87.709572838859287</v>
      </c>
      <c r="K79" s="346">
        <v>87.45372412971615</v>
      </c>
      <c r="L79" s="346">
        <v>89.162200877707349</v>
      </c>
      <c r="M79" s="346">
        <v>92.604107227119499</v>
      </c>
      <c r="N79" s="346">
        <v>90.434559652619086</v>
      </c>
      <c r="O79" s="346">
        <v>89.764166053879975</v>
      </c>
      <c r="P79" s="346">
        <v>94</v>
      </c>
      <c r="Q79" s="346">
        <v>89.18113539853374</v>
      </c>
      <c r="R79" s="346">
        <v>89.554701688762734</v>
      </c>
      <c r="S79" s="346">
        <v>91.504349907032704</v>
      </c>
      <c r="T79" s="346">
        <v>90.584784293693232</v>
      </c>
      <c r="U79" s="346">
        <v>94.418921673497977</v>
      </c>
    </row>
    <row r="80" spans="1:21" s="42" customFormat="1" ht="11.25" customHeight="1">
      <c r="A80" s="146"/>
      <c r="B80" s="222" t="s">
        <v>195</v>
      </c>
      <c r="C80" s="222"/>
      <c r="D80" s="338">
        <v>81.895277995961607</v>
      </c>
      <c r="E80" s="339">
        <v>81.92945366830358</v>
      </c>
      <c r="F80" s="340">
        <v>84.919717061276714</v>
      </c>
      <c r="G80" s="341">
        <v>82.466428118872557</v>
      </c>
      <c r="H80" s="342">
        <v>82.049517097276222</v>
      </c>
      <c r="I80" s="343">
        <v>87.56290551548085</v>
      </c>
      <c r="J80" s="344">
        <v>84.691649751705214</v>
      </c>
      <c r="K80" s="346">
        <v>87.603150570568147</v>
      </c>
      <c r="L80" s="346">
        <v>91.176860505319283</v>
      </c>
      <c r="M80" s="346">
        <v>93.954402901657204</v>
      </c>
      <c r="N80" s="346">
        <v>91.92326705782969</v>
      </c>
      <c r="O80" s="346">
        <v>93.198951699363676</v>
      </c>
      <c r="P80" s="346">
        <v>91.1</v>
      </c>
      <c r="Q80" s="346">
        <v>89.313508910273583</v>
      </c>
      <c r="R80" s="346">
        <v>88.037428090841104</v>
      </c>
      <c r="S80" s="346">
        <v>89.322096483145742</v>
      </c>
      <c r="T80" s="346">
        <v>94.262745941487964</v>
      </c>
      <c r="U80" s="346">
        <v>94.110451947571406</v>
      </c>
    </row>
    <row r="81" spans="1:21" s="42" customFormat="1" ht="11.25" customHeight="1">
      <c r="A81" s="146"/>
      <c r="B81" s="216" t="s">
        <v>152</v>
      </c>
      <c r="C81" s="331"/>
      <c r="D81" s="338"/>
      <c r="E81" s="339"/>
      <c r="F81" s="340"/>
      <c r="G81" s="341"/>
      <c r="H81" s="342"/>
      <c r="I81" s="343"/>
      <c r="J81" s="344"/>
      <c r="K81" s="346"/>
      <c r="L81" s="346"/>
      <c r="M81" s="346"/>
      <c r="N81" s="346"/>
      <c r="O81" s="346"/>
      <c r="P81" s="346"/>
      <c r="Q81" s="346"/>
      <c r="R81" s="346"/>
      <c r="S81" s="346"/>
      <c r="T81" s="346"/>
      <c r="U81" s="346"/>
    </row>
    <row r="82" spans="1:21" s="42" customFormat="1" ht="11.25" customHeight="1">
      <c r="A82" s="145"/>
      <c r="B82" s="222" t="s">
        <v>194</v>
      </c>
      <c r="C82" s="222"/>
      <c r="D82" s="338">
        <v>82.307359486433569</v>
      </c>
      <c r="E82" s="339">
        <v>87.044830149381383</v>
      </c>
      <c r="F82" s="340">
        <v>84.877482608078282</v>
      </c>
      <c r="G82" s="341">
        <v>84.836126682834816</v>
      </c>
      <c r="H82" s="342">
        <v>91.475650123317948</v>
      </c>
      <c r="I82" s="343">
        <v>91.228477368105658</v>
      </c>
      <c r="J82" s="344">
        <v>91.7118133887125</v>
      </c>
      <c r="K82" s="346">
        <v>90.522445384088144</v>
      </c>
      <c r="L82" s="346">
        <v>92.067982093792949</v>
      </c>
      <c r="M82" s="346">
        <v>87.222614399800207</v>
      </c>
      <c r="N82" s="346">
        <v>89.9995791406226</v>
      </c>
      <c r="O82" s="346">
        <v>87.547666069293612</v>
      </c>
      <c r="P82" s="346">
        <v>93.2</v>
      </c>
      <c r="Q82" s="346">
        <v>93.876695455711413</v>
      </c>
      <c r="R82" s="346">
        <v>90.631452953106006</v>
      </c>
      <c r="S82" s="346">
        <v>92.506921441995274</v>
      </c>
      <c r="T82" s="346">
        <v>97.238052829924101</v>
      </c>
      <c r="U82" s="346">
        <v>97.937742796649545</v>
      </c>
    </row>
    <row r="83" spans="1:21" s="42" customFormat="1" ht="12">
      <c r="A83" s="146"/>
      <c r="B83" s="222" t="s">
        <v>195</v>
      </c>
      <c r="C83" s="222"/>
      <c r="D83" s="338">
        <v>86.160121451438556</v>
      </c>
      <c r="E83" s="339">
        <v>82.290427606625443</v>
      </c>
      <c r="F83" s="340">
        <v>89.45725303842481</v>
      </c>
      <c r="G83" s="341">
        <v>81.108222011576203</v>
      </c>
      <c r="H83" s="342">
        <v>84.856566429484275</v>
      </c>
      <c r="I83" s="343">
        <v>90.447490384169981</v>
      </c>
      <c r="J83" s="344">
        <v>89.314851763933433</v>
      </c>
      <c r="K83" s="346">
        <v>88.127143570553315</v>
      </c>
      <c r="L83" s="346">
        <v>92.768192973892837</v>
      </c>
      <c r="M83" s="346">
        <v>92.380867552248048</v>
      </c>
      <c r="N83" s="346">
        <v>94.290273592246749</v>
      </c>
      <c r="O83" s="346">
        <v>86.870397270626029</v>
      </c>
      <c r="P83" s="346">
        <v>94.3</v>
      </c>
      <c r="Q83" s="346">
        <v>96.1179651173846</v>
      </c>
      <c r="R83" s="346">
        <v>92.741214015589762</v>
      </c>
      <c r="S83" s="346">
        <v>91.827317243520895</v>
      </c>
      <c r="T83" s="346">
        <v>92.456259038565591</v>
      </c>
      <c r="U83" s="346">
        <v>93.261460173992177</v>
      </c>
    </row>
    <row r="84" spans="1:21" s="42" customFormat="1" ht="12" hidden="1">
      <c r="A84" s="146"/>
      <c r="B84" s="216" t="s">
        <v>271</v>
      </c>
      <c r="C84" s="331"/>
      <c r="D84" s="338"/>
      <c r="E84" s="339"/>
      <c r="F84" s="340"/>
      <c r="G84" s="341"/>
      <c r="H84" s="342"/>
      <c r="I84" s="343"/>
      <c r="J84" s="344"/>
      <c r="K84" s="346"/>
      <c r="L84" s="346"/>
      <c r="M84" s="346"/>
      <c r="N84" s="346"/>
      <c r="O84" s="346"/>
      <c r="P84" s="346"/>
      <c r="Q84" s="346"/>
      <c r="R84" s="346"/>
      <c r="S84" s="346"/>
      <c r="T84" s="346"/>
      <c r="U84" s="346"/>
    </row>
    <row r="85" spans="1:21" s="42" customFormat="1" ht="12" hidden="1">
      <c r="A85" s="146"/>
      <c r="B85" s="222" t="s">
        <v>194</v>
      </c>
      <c r="C85" s="222"/>
      <c r="D85" s="302" t="s">
        <v>6</v>
      </c>
      <c r="E85" s="302" t="s">
        <v>6</v>
      </c>
      <c r="F85" s="340">
        <v>92.863999592241569</v>
      </c>
      <c r="G85" s="341">
        <v>91.918771372611673</v>
      </c>
      <c r="H85" s="342">
        <v>91.796348821141635</v>
      </c>
      <c r="I85" s="343">
        <v>91.693087535886846</v>
      </c>
      <c r="J85" s="344">
        <v>93.099174797450587</v>
      </c>
      <c r="K85" s="346">
        <v>93.618557632143379</v>
      </c>
      <c r="L85" s="346">
        <v>93.051976333435533</v>
      </c>
      <c r="M85" s="346">
        <v>93.936162446173029</v>
      </c>
      <c r="N85" s="346">
        <v>93.90221408844593</v>
      </c>
      <c r="O85" s="346">
        <v>94.220130087887384</v>
      </c>
      <c r="P85" s="346">
        <v>95.2</v>
      </c>
      <c r="Q85" s="346">
        <v>96.758311216901376</v>
      </c>
      <c r="R85" s="346">
        <v>92.78790465185098</v>
      </c>
      <c r="S85" s="346"/>
      <c r="T85" s="346"/>
      <c r="U85" s="346"/>
    </row>
    <row r="86" spans="1:21" s="42" customFormat="1" ht="12" hidden="1">
      <c r="A86" s="146"/>
      <c r="B86" s="222" t="s">
        <v>195</v>
      </c>
      <c r="C86" s="222"/>
      <c r="D86" s="303" t="s">
        <v>6</v>
      </c>
      <c r="E86" s="303" t="s">
        <v>6</v>
      </c>
      <c r="F86" s="340">
        <v>92.186221865658069</v>
      </c>
      <c r="G86" s="341">
        <v>95.170233335435768</v>
      </c>
      <c r="H86" s="342">
        <v>95.993336793692691</v>
      </c>
      <c r="I86" s="343">
        <v>91.48242619949805</v>
      </c>
      <c r="J86" s="344">
        <v>93.246169234796426</v>
      </c>
      <c r="K86" s="346">
        <v>94.09017886242016</v>
      </c>
      <c r="L86" s="346">
        <v>93.773494851528071</v>
      </c>
      <c r="M86" s="346">
        <v>93.826052201672354</v>
      </c>
      <c r="N86" s="346">
        <v>94.494765521857389</v>
      </c>
      <c r="O86" s="346">
        <v>97.734447370955152</v>
      </c>
      <c r="P86" s="346">
        <v>96.2</v>
      </c>
      <c r="Q86" s="346">
        <v>95.58171924397314</v>
      </c>
      <c r="R86" s="346">
        <v>93.275719471861109</v>
      </c>
      <c r="S86" s="346"/>
      <c r="T86" s="346"/>
      <c r="U86" s="346"/>
    </row>
    <row r="87" spans="1:21" s="42" customFormat="1" ht="12">
      <c r="A87" s="146"/>
      <c r="B87" s="19" t="s">
        <v>120</v>
      </c>
      <c r="C87" s="331"/>
      <c r="D87" s="338"/>
      <c r="E87" s="339"/>
      <c r="F87" s="340"/>
      <c r="G87" s="341"/>
      <c r="H87" s="342"/>
      <c r="I87" s="343"/>
      <c r="J87" s="344"/>
      <c r="K87" s="346"/>
      <c r="L87" s="346"/>
      <c r="M87" s="346"/>
      <c r="N87" s="346"/>
      <c r="O87" s="346"/>
      <c r="P87" s="346"/>
      <c r="Q87" s="346"/>
      <c r="R87" s="346"/>
      <c r="S87" s="346"/>
      <c r="T87" s="346"/>
      <c r="U87" s="346"/>
    </row>
    <row r="88" spans="1:21" s="42" customFormat="1" ht="12">
      <c r="A88" s="145"/>
      <c r="B88" s="222" t="s">
        <v>194</v>
      </c>
      <c r="C88" s="222"/>
      <c r="D88" s="338" t="s">
        <v>6</v>
      </c>
      <c r="E88" s="339" t="s">
        <v>6</v>
      </c>
      <c r="F88" s="340">
        <v>93.055847842505571</v>
      </c>
      <c r="G88" s="341">
        <v>92.563164564012666</v>
      </c>
      <c r="H88" s="342">
        <v>92.011130806899644</v>
      </c>
      <c r="I88" s="343">
        <v>91.645981963445536</v>
      </c>
      <c r="J88" s="344">
        <v>93.095557962392533</v>
      </c>
      <c r="K88" s="346">
        <v>93.975462451224757</v>
      </c>
      <c r="L88" s="346">
        <v>92.956256454095637</v>
      </c>
      <c r="M88" s="346">
        <v>93.583989761975289</v>
      </c>
      <c r="N88" s="346">
        <v>93.713347471886721</v>
      </c>
      <c r="O88" s="346">
        <v>94.220649706049969</v>
      </c>
      <c r="P88" s="346">
        <v>95.4</v>
      </c>
      <c r="Q88" s="346">
        <v>96.850363513887814</v>
      </c>
      <c r="R88" s="346">
        <v>92.98290629241103</v>
      </c>
      <c r="S88" s="346">
        <v>96.79979319383844</v>
      </c>
      <c r="T88" s="346">
        <v>99.19465683575207</v>
      </c>
      <c r="U88" s="346">
        <v>96.891323481619054</v>
      </c>
    </row>
    <row r="89" spans="1:21" s="42" customFormat="1" ht="12">
      <c r="A89" s="146"/>
      <c r="B89" s="222" t="s">
        <v>195</v>
      </c>
      <c r="C89" s="222"/>
      <c r="D89" s="338" t="s">
        <v>6</v>
      </c>
      <c r="E89" s="339" t="s">
        <v>6</v>
      </c>
      <c r="F89" s="340">
        <v>92.015852183098218</v>
      </c>
      <c r="G89" s="341">
        <v>96.157451504737935</v>
      </c>
      <c r="H89" s="342">
        <v>96.43786175062678</v>
      </c>
      <c r="I89" s="343">
        <v>91.691000747721262</v>
      </c>
      <c r="J89" s="344">
        <v>93.489797524647017</v>
      </c>
      <c r="K89" s="346">
        <v>93.946281674766027</v>
      </c>
      <c r="L89" s="346">
        <v>93.424056309819278</v>
      </c>
      <c r="M89" s="346">
        <v>93.643932989622343</v>
      </c>
      <c r="N89" s="346">
        <v>94.398019235535415</v>
      </c>
      <c r="O89" s="346">
        <v>98.392073749791194</v>
      </c>
      <c r="P89" s="346">
        <v>96.1</v>
      </c>
      <c r="Q89" s="346">
        <v>95.339031534584933</v>
      </c>
      <c r="R89" s="346">
        <v>93.89879993299742</v>
      </c>
      <c r="S89" s="346">
        <v>94.104855002921965</v>
      </c>
      <c r="T89" s="346">
        <v>96.230399698231622</v>
      </c>
      <c r="U89" s="346">
        <v>96.956794215629614</v>
      </c>
    </row>
    <row r="90" spans="1:21" s="42" customFormat="1" ht="12">
      <c r="A90" s="146"/>
      <c r="B90" s="19" t="s">
        <v>296</v>
      </c>
      <c r="C90" s="331"/>
      <c r="D90" s="338"/>
      <c r="E90" s="339"/>
      <c r="F90" s="340"/>
      <c r="G90" s="341"/>
      <c r="H90" s="342"/>
      <c r="I90" s="343"/>
      <c r="J90" s="344"/>
      <c r="K90" s="346"/>
      <c r="L90" s="346"/>
      <c r="M90" s="346"/>
      <c r="N90" s="346"/>
      <c r="O90" s="346"/>
      <c r="P90" s="346"/>
      <c r="Q90" s="346"/>
      <c r="R90" s="346"/>
      <c r="S90" s="346"/>
      <c r="T90" s="346"/>
      <c r="U90" s="346"/>
    </row>
    <row r="91" spans="1:21" s="42" customFormat="1" ht="12">
      <c r="A91" s="145"/>
      <c r="B91" s="222" t="s">
        <v>194</v>
      </c>
      <c r="C91" s="222"/>
      <c r="D91" s="338" t="s">
        <v>6</v>
      </c>
      <c r="E91" s="339" t="s">
        <v>6</v>
      </c>
      <c r="F91" s="340">
        <v>91.537533583481064</v>
      </c>
      <c r="G91" s="341">
        <v>87.590377852274813</v>
      </c>
      <c r="H91" s="342">
        <v>90.417085594477598</v>
      </c>
      <c r="I91" s="343">
        <v>92.070979458518778</v>
      </c>
      <c r="J91" s="344">
        <v>93.133099927414733</v>
      </c>
      <c r="K91" s="346">
        <v>90.907097004429474</v>
      </c>
      <c r="L91" s="346">
        <v>93.909144956478002</v>
      </c>
      <c r="M91" s="346">
        <v>97.066249222161645</v>
      </c>
      <c r="N91" s="346">
        <v>95.387355217276053</v>
      </c>
      <c r="O91" s="346">
        <v>94.215687638889506</v>
      </c>
      <c r="P91" s="346">
        <v>94</v>
      </c>
      <c r="Q91" s="346">
        <v>95.863203216173844</v>
      </c>
      <c r="R91" s="346">
        <v>90.873223190718136</v>
      </c>
      <c r="S91" s="346">
        <v>94.773213599387972</v>
      </c>
      <c r="T91" s="346">
        <v>99.409381421975368</v>
      </c>
      <c r="U91" s="346">
        <v>99.106151686143917</v>
      </c>
    </row>
    <row r="92" spans="1:21" s="42" customFormat="1" ht="12">
      <c r="A92" s="146"/>
      <c r="B92" s="222" t="s">
        <v>195</v>
      </c>
      <c r="C92" s="222"/>
      <c r="D92" s="338" t="s">
        <v>6</v>
      </c>
      <c r="E92" s="339" t="s">
        <v>6</v>
      </c>
      <c r="F92" s="340">
        <v>93.329019129748374</v>
      </c>
      <c r="G92" s="341">
        <v>87.763470256940792</v>
      </c>
      <c r="H92" s="342">
        <v>92.716764506123383</v>
      </c>
      <c r="I92" s="343">
        <v>89.877813135033733</v>
      </c>
      <c r="J92" s="344">
        <v>91.439367350774432</v>
      </c>
      <c r="K92" s="346">
        <v>95.2510149805385</v>
      </c>
      <c r="L92" s="346">
        <v>96.643597929997341</v>
      </c>
      <c r="M92" s="346">
        <v>95.332286336410448</v>
      </c>
      <c r="N92" s="346">
        <v>95.165708648213339</v>
      </c>
      <c r="O92" s="346">
        <v>92.210607921803998</v>
      </c>
      <c r="P92" s="346">
        <v>97.2</v>
      </c>
      <c r="Q92" s="346">
        <v>97.588924474997938</v>
      </c>
      <c r="R92" s="346">
        <v>88.036053262147959</v>
      </c>
      <c r="S92" s="346">
        <v>95.495960349654951</v>
      </c>
      <c r="T92" s="346">
        <v>96.423335182027898</v>
      </c>
      <c r="U92" s="346">
        <v>97.202327918739101</v>
      </c>
    </row>
    <row r="93" spans="1:21" s="42" customFormat="1" ht="12">
      <c r="A93" s="146"/>
      <c r="B93" s="216" t="s">
        <v>153</v>
      </c>
      <c r="C93" s="331"/>
      <c r="D93" s="303"/>
      <c r="E93" s="303"/>
      <c r="F93" s="340"/>
      <c r="G93" s="341"/>
      <c r="H93" s="342"/>
      <c r="I93" s="343"/>
      <c r="J93" s="344"/>
      <c r="K93" s="346"/>
      <c r="L93" s="346"/>
      <c r="M93" s="346"/>
      <c r="N93" s="346"/>
      <c r="O93" s="346"/>
      <c r="P93" s="346"/>
      <c r="Q93" s="346"/>
      <c r="R93" s="346"/>
      <c r="S93" s="346"/>
      <c r="T93" s="346"/>
      <c r="U93" s="346"/>
    </row>
    <row r="94" spans="1:21" s="42" customFormat="1" ht="11.25" customHeight="1">
      <c r="A94" s="145"/>
      <c r="B94" s="222" t="s">
        <v>194</v>
      </c>
      <c r="C94" s="222"/>
      <c r="D94" s="338">
        <v>80.904311365725036</v>
      </c>
      <c r="E94" s="339">
        <v>82.38741107974964</v>
      </c>
      <c r="F94" s="340">
        <v>78.34813748931613</v>
      </c>
      <c r="G94" s="341">
        <v>82.628040836828688</v>
      </c>
      <c r="H94" s="342">
        <v>77.701407845444848</v>
      </c>
      <c r="I94" s="343">
        <v>76.16494858958761</v>
      </c>
      <c r="J94" s="344">
        <v>70.807805696318866</v>
      </c>
      <c r="K94" s="346">
        <v>84.073684064840478</v>
      </c>
      <c r="L94" s="346">
        <v>87.301856576732931</v>
      </c>
      <c r="M94" s="346">
        <v>87.491612571267495</v>
      </c>
      <c r="N94" s="346">
        <v>86.030875287042008</v>
      </c>
      <c r="O94" s="346">
        <v>88.604039646296698</v>
      </c>
      <c r="P94" s="346">
        <v>90.4</v>
      </c>
      <c r="Q94" s="346">
        <v>91.232626186592597</v>
      </c>
      <c r="R94" s="346">
        <v>79.391818754123179</v>
      </c>
      <c r="S94" s="346">
        <v>90.043900890380613</v>
      </c>
      <c r="T94" s="346">
        <v>92.383866553205749</v>
      </c>
      <c r="U94" s="346">
        <v>91.39771069119935</v>
      </c>
    </row>
    <row r="95" spans="1:21" s="42" customFormat="1" ht="11.25" customHeight="1">
      <c r="A95" s="146"/>
      <c r="B95" s="222" t="s">
        <v>195</v>
      </c>
      <c r="C95" s="222"/>
      <c r="D95" s="338">
        <v>79.217571234058923</v>
      </c>
      <c r="E95" s="339">
        <v>84.741439476878895</v>
      </c>
      <c r="F95" s="340">
        <v>86.768028980097725</v>
      </c>
      <c r="G95" s="341">
        <v>75.971915751444385</v>
      </c>
      <c r="H95" s="342">
        <v>77.491835277004668</v>
      </c>
      <c r="I95" s="343">
        <v>78.517603832300523</v>
      </c>
      <c r="J95" s="344">
        <v>79.71751185123729</v>
      </c>
      <c r="K95" s="346">
        <v>86.26589741051103</v>
      </c>
      <c r="L95" s="346">
        <v>83.480086631306776</v>
      </c>
      <c r="M95" s="346">
        <v>86.048016104743823</v>
      </c>
      <c r="N95" s="346">
        <v>89.019280445104371</v>
      </c>
      <c r="O95" s="346">
        <v>93.549279822492693</v>
      </c>
      <c r="P95" s="346">
        <v>94.3</v>
      </c>
      <c r="Q95" s="346">
        <v>91.965496761964516</v>
      </c>
      <c r="R95" s="346">
        <v>78.464015570028593</v>
      </c>
      <c r="S95" s="346">
        <v>89.092001048612957</v>
      </c>
      <c r="T95" s="346">
        <v>92.258356108310196</v>
      </c>
      <c r="U95" s="346">
        <v>93.853966326641</v>
      </c>
    </row>
    <row r="96" spans="1:21" s="42" customFormat="1" ht="11.25" customHeight="1">
      <c r="A96" s="146"/>
      <c r="B96" s="216" t="s">
        <v>154</v>
      </c>
      <c r="C96" s="331"/>
      <c r="D96" s="338"/>
      <c r="E96" s="339"/>
      <c r="F96" s="340"/>
      <c r="G96" s="341"/>
      <c r="H96" s="342"/>
      <c r="I96" s="343"/>
      <c r="J96" s="344"/>
      <c r="K96" s="346"/>
      <c r="L96" s="346"/>
      <c r="M96" s="346"/>
      <c r="N96" s="346"/>
      <c r="O96" s="346"/>
      <c r="P96" s="346"/>
      <c r="Q96" s="346"/>
      <c r="R96" s="346"/>
      <c r="S96" s="346"/>
      <c r="T96" s="346"/>
      <c r="U96" s="346"/>
    </row>
    <row r="97" spans="1:21" s="42" customFormat="1" ht="11.25" customHeight="1">
      <c r="A97" s="145"/>
      <c r="B97" s="222" t="s">
        <v>194</v>
      </c>
      <c r="C97" s="222"/>
      <c r="D97" s="338">
        <v>93.314321488908192</v>
      </c>
      <c r="E97" s="339">
        <v>92.533487918585038</v>
      </c>
      <c r="F97" s="340">
        <v>90.807984420642626</v>
      </c>
      <c r="G97" s="341">
        <v>96.666577150183542</v>
      </c>
      <c r="H97" s="342">
        <v>94.224018325216718</v>
      </c>
      <c r="I97" s="343">
        <v>94.994724099087946</v>
      </c>
      <c r="J97" s="344">
        <v>94.271766804794325</v>
      </c>
      <c r="K97" s="346">
        <v>93.879056603773563</v>
      </c>
      <c r="L97" s="346">
        <v>92.878244276240096</v>
      </c>
      <c r="M97" s="346">
        <v>97.587788324112097</v>
      </c>
      <c r="N97" s="346">
        <v>93.942683626934695</v>
      </c>
      <c r="O97" s="346">
        <v>90.071738240747024</v>
      </c>
      <c r="P97" s="346">
        <v>98</v>
      </c>
      <c r="Q97" s="346">
        <v>98.795370006391266</v>
      </c>
      <c r="R97" s="346">
        <v>97.120487780748448</v>
      </c>
      <c r="S97" s="346">
        <v>96.650207508687274</v>
      </c>
      <c r="T97" s="346">
        <v>89.795238764890826</v>
      </c>
      <c r="U97" s="346">
        <v>98.696584055610131</v>
      </c>
    </row>
    <row r="98" spans="1:21" s="42" customFormat="1" ht="11.25" customHeight="1">
      <c r="A98" s="146"/>
      <c r="B98" s="222" t="s">
        <v>195</v>
      </c>
      <c r="C98" s="222"/>
      <c r="D98" s="338">
        <v>91.585409338408923</v>
      </c>
      <c r="E98" s="339">
        <v>95.156062698702243</v>
      </c>
      <c r="F98" s="340">
        <v>91.8061833377526</v>
      </c>
      <c r="G98" s="341">
        <v>90.964014232116824</v>
      </c>
      <c r="H98" s="342">
        <v>93.173176123802534</v>
      </c>
      <c r="I98" s="343">
        <v>92.353239320133412</v>
      </c>
      <c r="J98" s="344">
        <v>86.925662666072839</v>
      </c>
      <c r="K98" s="346">
        <v>91.06396074410975</v>
      </c>
      <c r="L98" s="346">
        <v>92.802017455572411</v>
      </c>
      <c r="M98" s="346">
        <v>89.802964960093078</v>
      </c>
      <c r="N98" s="346">
        <v>92.351228864850853</v>
      </c>
      <c r="O98" s="346">
        <v>98.328016818435216</v>
      </c>
      <c r="P98" s="346">
        <v>95.6</v>
      </c>
      <c r="Q98" s="346">
        <v>100</v>
      </c>
      <c r="R98" s="346">
        <v>89.710544634021204</v>
      </c>
      <c r="S98" s="346">
        <v>90.521757754392723</v>
      </c>
      <c r="T98" s="346">
        <v>95.384412139771825</v>
      </c>
      <c r="U98" s="346">
        <v>91.979868434855973</v>
      </c>
    </row>
    <row r="99" spans="1:21" s="42" customFormat="1" ht="11.25" customHeight="1">
      <c r="A99" s="146"/>
      <c r="B99" s="216" t="s">
        <v>155</v>
      </c>
      <c r="C99" s="331"/>
      <c r="D99" s="338"/>
      <c r="E99" s="339"/>
      <c r="F99" s="340"/>
      <c r="G99" s="341"/>
      <c r="H99" s="342"/>
      <c r="I99" s="343"/>
      <c r="J99" s="344"/>
      <c r="K99" s="346"/>
      <c r="L99" s="346"/>
      <c r="M99" s="346"/>
      <c r="N99" s="346"/>
      <c r="O99" s="346"/>
      <c r="P99" s="346"/>
      <c r="Q99" s="346"/>
      <c r="R99" s="346"/>
      <c r="S99" s="346"/>
      <c r="T99" s="346"/>
      <c r="U99" s="346"/>
    </row>
    <row r="100" spans="1:21" s="42" customFormat="1" ht="11.25" customHeight="1">
      <c r="A100" s="145"/>
      <c r="B100" s="222" t="s">
        <v>194</v>
      </c>
      <c r="C100" s="222"/>
      <c r="D100" s="338">
        <v>88.510244653589382</v>
      </c>
      <c r="E100" s="339">
        <v>92.564751372841869</v>
      </c>
      <c r="F100" s="340">
        <v>92.424335926501641</v>
      </c>
      <c r="G100" s="341">
        <v>97.188760585632593</v>
      </c>
      <c r="H100" s="342">
        <v>93.897702422222338</v>
      </c>
      <c r="I100" s="343">
        <v>96.857234777599416</v>
      </c>
      <c r="J100" s="344">
        <v>97.842551238159359</v>
      </c>
      <c r="K100" s="346">
        <v>100</v>
      </c>
      <c r="L100" s="346">
        <v>92.236284567350552</v>
      </c>
      <c r="M100" s="346">
        <v>100</v>
      </c>
      <c r="N100" s="346">
        <v>94.088091984832914</v>
      </c>
      <c r="O100" s="346">
        <v>97.564541265528831</v>
      </c>
      <c r="P100" s="346">
        <v>100</v>
      </c>
      <c r="Q100" s="346">
        <v>98.775109862650396</v>
      </c>
      <c r="R100" s="346">
        <v>100</v>
      </c>
      <c r="S100" s="346">
        <v>94.322670519172092</v>
      </c>
      <c r="T100" s="346">
        <v>97.058464146667305</v>
      </c>
      <c r="U100" s="346">
        <v>100</v>
      </c>
    </row>
    <row r="101" spans="1:21" s="42" customFormat="1" ht="11.25" customHeight="1">
      <c r="A101" s="146"/>
      <c r="B101" s="222" t="s">
        <v>195</v>
      </c>
      <c r="C101" s="222"/>
      <c r="D101" s="338">
        <v>92.446992991685107</v>
      </c>
      <c r="E101" s="339">
        <v>96.368860433021879</v>
      </c>
      <c r="F101" s="340">
        <v>94.090672914034116</v>
      </c>
      <c r="G101" s="341">
        <v>93.767711334308714</v>
      </c>
      <c r="H101" s="342">
        <v>96.300316553989276</v>
      </c>
      <c r="I101" s="343">
        <v>98.798641426600952</v>
      </c>
      <c r="J101" s="344">
        <v>95.417569934423938</v>
      </c>
      <c r="K101" s="346">
        <v>97.953569565391874</v>
      </c>
      <c r="L101" s="346">
        <v>98.081982241904129</v>
      </c>
      <c r="M101" s="346">
        <v>95.00302073604476</v>
      </c>
      <c r="N101" s="346">
        <v>98.413322631919272</v>
      </c>
      <c r="O101" s="346">
        <v>98.603575817071203</v>
      </c>
      <c r="P101" s="346">
        <v>98.2</v>
      </c>
      <c r="Q101" s="346">
        <v>98.91822787232023</v>
      </c>
      <c r="R101" s="346">
        <v>97.227730890349264</v>
      </c>
      <c r="S101" s="346">
        <v>96.738235835957042</v>
      </c>
      <c r="T101" s="346">
        <v>99.410777344834528</v>
      </c>
      <c r="U101" s="346">
        <v>100</v>
      </c>
    </row>
    <row r="102" spans="1:21" s="42" customFormat="1" ht="11.25" customHeight="1">
      <c r="A102" s="146"/>
      <c r="B102" s="216" t="s">
        <v>156</v>
      </c>
      <c r="C102" s="331"/>
      <c r="D102" s="338"/>
      <c r="E102" s="339"/>
      <c r="F102" s="340"/>
      <c r="G102" s="341"/>
      <c r="H102" s="342"/>
      <c r="I102" s="343"/>
      <c r="J102" s="344"/>
      <c r="K102" s="346"/>
      <c r="L102" s="346"/>
      <c r="M102" s="346"/>
      <c r="N102" s="346"/>
      <c r="O102" s="346"/>
      <c r="P102" s="346"/>
      <c r="Q102" s="346"/>
      <c r="R102" s="346"/>
      <c r="S102" s="346"/>
      <c r="T102" s="346"/>
      <c r="U102" s="346"/>
    </row>
    <row r="103" spans="1:21" s="42" customFormat="1" ht="11.25" customHeight="1">
      <c r="A103" s="145"/>
      <c r="B103" s="222" t="s">
        <v>194</v>
      </c>
      <c r="C103" s="222"/>
      <c r="D103" s="338">
        <v>93.466695173593408</v>
      </c>
      <c r="E103" s="339">
        <v>88.163053782278993</v>
      </c>
      <c r="F103" s="340">
        <v>89.805335398600292</v>
      </c>
      <c r="G103" s="341">
        <v>91.34384861095181</v>
      </c>
      <c r="H103" s="342">
        <v>92.766935578228995</v>
      </c>
      <c r="I103" s="343">
        <v>90.644415128312531</v>
      </c>
      <c r="J103" s="344">
        <v>93.968416431301776</v>
      </c>
      <c r="K103" s="346">
        <v>91.131319747973777</v>
      </c>
      <c r="L103" s="346">
        <v>93.339985946937972</v>
      </c>
      <c r="M103" s="346">
        <v>99.149677462132829</v>
      </c>
      <c r="N103" s="346">
        <v>96.808888807116602</v>
      </c>
      <c r="O103" s="346">
        <v>96.525390789442142</v>
      </c>
      <c r="P103" s="346">
        <v>95.5</v>
      </c>
      <c r="Q103" s="346">
        <v>98.675070682737228</v>
      </c>
      <c r="R103" s="346">
        <v>97.240253826552319</v>
      </c>
      <c r="S103" s="346">
        <v>98.381803396560642</v>
      </c>
      <c r="T103" s="346">
        <v>95.664828274636605</v>
      </c>
      <c r="U103" s="346">
        <v>97.705412300984179</v>
      </c>
    </row>
    <row r="104" spans="1:21" s="42" customFormat="1" ht="11.25" customHeight="1">
      <c r="A104" s="146"/>
      <c r="B104" s="222" t="s">
        <v>195</v>
      </c>
      <c r="C104" s="222"/>
      <c r="D104" s="338">
        <v>91.800939261337547</v>
      </c>
      <c r="E104" s="339">
        <v>86.272765975015517</v>
      </c>
      <c r="F104" s="340">
        <v>89.209924819931459</v>
      </c>
      <c r="G104" s="341">
        <v>94.851141215133296</v>
      </c>
      <c r="H104" s="342">
        <v>88.461096797759069</v>
      </c>
      <c r="I104" s="343">
        <v>92.461053401346263</v>
      </c>
      <c r="J104" s="344">
        <v>94.122336143170855</v>
      </c>
      <c r="K104" s="346">
        <v>89.898640628780754</v>
      </c>
      <c r="L104" s="346">
        <v>87.709396098062797</v>
      </c>
      <c r="M104" s="346">
        <v>91.931523447039524</v>
      </c>
      <c r="N104" s="346">
        <v>92.028967949049743</v>
      </c>
      <c r="O104" s="346">
        <v>95.191171695503968</v>
      </c>
      <c r="P104" s="346">
        <v>93.6</v>
      </c>
      <c r="Q104" s="346">
        <v>96.283167678043029</v>
      </c>
      <c r="R104" s="346">
        <v>88.81709043859999</v>
      </c>
      <c r="S104" s="346">
        <v>96.199380512736511</v>
      </c>
      <c r="T104" s="346">
        <v>96.838783305757502</v>
      </c>
      <c r="U104" s="346">
        <v>99.518379106207675</v>
      </c>
    </row>
    <row r="105" spans="1:21" s="42" customFormat="1" ht="11.25" customHeight="1">
      <c r="A105" s="146"/>
      <c r="B105" s="216" t="s">
        <v>157</v>
      </c>
      <c r="C105" s="331"/>
      <c r="D105" s="338"/>
      <c r="E105" s="339"/>
      <c r="F105" s="340"/>
      <c r="G105" s="341"/>
      <c r="H105" s="342"/>
      <c r="I105" s="343"/>
      <c r="J105" s="344"/>
      <c r="K105" s="346"/>
      <c r="L105" s="346"/>
      <c r="M105" s="346"/>
      <c r="N105" s="346"/>
      <c r="O105" s="346"/>
      <c r="P105" s="346"/>
      <c r="Q105" s="346"/>
      <c r="R105" s="346"/>
      <c r="S105" s="346"/>
      <c r="T105" s="346"/>
      <c r="U105" s="346"/>
    </row>
    <row r="106" spans="1:21" s="42" customFormat="1" ht="11.25" customHeight="1">
      <c r="A106" s="145"/>
      <c r="B106" s="222" t="s">
        <v>194</v>
      </c>
      <c r="C106" s="222"/>
      <c r="D106" s="338">
        <v>80.727648379031308</v>
      </c>
      <c r="E106" s="339">
        <v>78.615453140203542</v>
      </c>
      <c r="F106" s="340">
        <v>81.150103595391911</v>
      </c>
      <c r="G106" s="341">
        <v>79.858584261440114</v>
      </c>
      <c r="H106" s="342">
        <v>84.109463390416295</v>
      </c>
      <c r="I106" s="343">
        <v>86.115862259468102</v>
      </c>
      <c r="J106" s="344">
        <v>92.171485681629576</v>
      </c>
      <c r="K106" s="346">
        <v>89.653103614964337</v>
      </c>
      <c r="L106" s="346">
        <v>92.490199221197912</v>
      </c>
      <c r="M106" s="346">
        <v>92.736386673742672</v>
      </c>
      <c r="N106" s="346">
        <v>94.2490825468537</v>
      </c>
      <c r="O106" s="346">
        <v>87.593229362446479</v>
      </c>
      <c r="P106" s="346">
        <v>93</v>
      </c>
      <c r="Q106" s="346">
        <v>94.573852217671288</v>
      </c>
      <c r="R106" s="346">
        <v>91.053926143697936</v>
      </c>
      <c r="S106" s="346">
        <v>92.021008328829012</v>
      </c>
      <c r="T106" s="346">
        <v>93.729996595942893</v>
      </c>
      <c r="U106" s="346">
        <v>96.399035851639653</v>
      </c>
    </row>
    <row r="107" spans="1:21" s="42" customFormat="1" ht="11.25" customHeight="1">
      <c r="A107" s="146"/>
      <c r="B107" s="222" t="s">
        <v>195</v>
      </c>
      <c r="C107" s="222"/>
      <c r="D107" s="338">
        <v>78.813842464380329</v>
      </c>
      <c r="E107" s="339">
        <v>88.071571449871215</v>
      </c>
      <c r="F107" s="340">
        <v>82.423613114660824</v>
      </c>
      <c r="G107" s="341">
        <v>84.597965987194712</v>
      </c>
      <c r="H107" s="342">
        <v>88.384135691007188</v>
      </c>
      <c r="I107" s="343">
        <v>86.368493554322086</v>
      </c>
      <c r="J107" s="344">
        <v>87.60054162892294</v>
      </c>
      <c r="K107" s="346">
        <v>89.977122309586036</v>
      </c>
      <c r="L107" s="346">
        <v>87.995086293442952</v>
      </c>
      <c r="M107" s="346">
        <v>92.073298248368232</v>
      </c>
      <c r="N107" s="346">
        <v>95.306781837672645</v>
      </c>
      <c r="O107" s="346">
        <v>87.518626899943342</v>
      </c>
      <c r="P107" s="346">
        <v>94.7</v>
      </c>
      <c r="Q107" s="346">
        <v>93.236819708897855</v>
      </c>
      <c r="R107" s="346">
        <v>91.787966469528044</v>
      </c>
      <c r="S107" s="346">
        <v>95.777288039051371</v>
      </c>
      <c r="T107" s="346">
        <v>94.537992953702272</v>
      </c>
      <c r="U107" s="346">
        <v>96.686193060309961</v>
      </c>
    </row>
    <row r="108" spans="1:21" s="42" customFormat="1" ht="11.25" customHeight="1">
      <c r="A108" s="146"/>
      <c r="B108" s="216" t="s">
        <v>158</v>
      </c>
      <c r="C108" s="331"/>
      <c r="D108" s="338"/>
      <c r="E108" s="339"/>
      <c r="F108" s="340"/>
      <c r="G108" s="341"/>
      <c r="H108" s="342"/>
      <c r="I108" s="343"/>
      <c r="J108" s="344"/>
      <c r="K108" s="346"/>
      <c r="L108" s="346"/>
      <c r="M108" s="346"/>
      <c r="N108" s="346"/>
      <c r="O108" s="346"/>
      <c r="P108" s="346"/>
      <c r="Q108" s="346"/>
      <c r="R108" s="346"/>
      <c r="S108" s="346"/>
      <c r="T108" s="346"/>
      <c r="U108" s="346"/>
    </row>
    <row r="109" spans="1:21" s="42" customFormat="1" ht="11.25" customHeight="1">
      <c r="A109" s="145"/>
      <c r="B109" s="222" t="s">
        <v>194</v>
      </c>
      <c r="C109" s="222"/>
      <c r="D109" s="338">
        <v>88.31851208296213</v>
      </c>
      <c r="E109" s="339">
        <v>90.464743132997143</v>
      </c>
      <c r="F109" s="340">
        <v>90.399947676895408</v>
      </c>
      <c r="G109" s="341">
        <v>85.395746341107554</v>
      </c>
      <c r="H109" s="342">
        <v>92.907046121551332</v>
      </c>
      <c r="I109" s="343">
        <v>90.255302749854039</v>
      </c>
      <c r="J109" s="344">
        <v>93.40053195566945</v>
      </c>
      <c r="K109" s="346">
        <v>94.914438260397873</v>
      </c>
      <c r="L109" s="346">
        <v>97.761326935440479</v>
      </c>
      <c r="M109" s="346">
        <v>97.18674932834756</v>
      </c>
      <c r="N109" s="346">
        <v>93.689440090200449</v>
      </c>
      <c r="O109" s="346">
        <v>96.373881705571122</v>
      </c>
      <c r="P109" s="346">
        <v>96.2</v>
      </c>
      <c r="Q109" s="346">
        <v>96.844579993018257</v>
      </c>
      <c r="R109" s="346">
        <v>98.915693927597246</v>
      </c>
      <c r="S109" s="346">
        <v>95.79048576336352</v>
      </c>
      <c r="T109" s="346">
        <v>97.042568891551156</v>
      </c>
      <c r="U109" s="346">
        <v>98.002381007105456</v>
      </c>
    </row>
    <row r="110" spans="1:21" s="42" customFormat="1" ht="11.25" customHeight="1">
      <c r="A110" s="146"/>
      <c r="B110" s="222" t="s">
        <v>195</v>
      </c>
      <c r="C110" s="222"/>
      <c r="D110" s="338">
        <v>89.986313865256662</v>
      </c>
      <c r="E110" s="339">
        <v>94.977427108121319</v>
      </c>
      <c r="F110" s="340">
        <v>95.937000919778924</v>
      </c>
      <c r="G110" s="341">
        <v>90.813422482010196</v>
      </c>
      <c r="H110" s="342">
        <v>93.267611149038331</v>
      </c>
      <c r="I110" s="343">
        <v>94.035938830573528</v>
      </c>
      <c r="J110" s="344">
        <v>93.777282650140378</v>
      </c>
      <c r="K110" s="346">
        <v>96.214937398802434</v>
      </c>
      <c r="L110" s="346">
        <v>97.284362908055201</v>
      </c>
      <c r="M110" s="346">
        <v>90.141400080138311</v>
      </c>
      <c r="N110" s="346">
        <v>97.344355389632454</v>
      </c>
      <c r="O110" s="346">
        <v>95.15559290819138</v>
      </c>
      <c r="P110" s="346">
        <v>97.8</v>
      </c>
      <c r="Q110" s="346">
        <v>97.966237735407773</v>
      </c>
      <c r="R110" s="346">
        <v>97.921969504278053</v>
      </c>
      <c r="S110" s="346">
        <v>99.594322324855739</v>
      </c>
      <c r="T110" s="346">
        <v>96.641777049769502</v>
      </c>
      <c r="U110" s="346">
        <v>98.926682650714909</v>
      </c>
    </row>
    <row r="111" spans="1:21" s="42" customFormat="1" ht="11.25" customHeight="1">
      <c r="A111" s="146"/>
      <c r="B111" s="216" t="s">
        <v>159</v>
      </c>
      <c r="C111" s="331"/>
      <c r="D111" s="338"/>
      <c r="E111" s="339"/>
      <c r="F111" s="340"/>
      <c r="G111" s="341"/>
      <c r="H111" s="342"/>
      <c r="I111" s="343"/>
      <c r="J111" s="344"/>
      <c r="K111" s="346"/>
      <c r="L111" s="346"/>
      <c r="M111" s="346"/>
      <c r="N111" s="346"/>
      <c r="O111" s="346"/>
      <c r="P111" s="346"/>
      <c r="Q111" s="346"/>
      <c r="R111" s="346"/>
      <c r="S111" s="346"/>
      <c r="T111" s="346"/>
      <c r="U111" s="346"/>
    </row>
    <row r="112" spans="1:21" s="42" customFormat="1" ht="11.25" customHeight="1">
      <c r="A112" s="145"/>
      <c r="B112" s="222" t="s">
        <v>194</v>
      </c>
      <c r="C112" s="222"/>
      <c r="D112" s="338">
        <v>82.215161006514407</v>
      </c>
      <c r="E112" s="339">
        <v>77.366424945793284</v>
      </c>
      <c r="F112" s="340">
        <v>82.529434234636284</v>
      </c>
      <c r="G112" s="341">
        <v>83.647986546027028</v>
      </c>
      <c r="H112" s="342">
        <v>82.335952464807448</v>
      </c>
      <c r="I112" s="343">
        <v>81.472248174665808</v>
      </c>
      <c r="J112" s="344">
        <v>86.479213889486928</v>
      </c>
      <c r="K112" s="346">
        <v>88.018326393582925</v>
      </c>
      <c r="L112" s="346">
        <v>89.362366869699429</v>
      </c>
      <c r="M112" s="346">
        <v>92.244424177099731</v>
      </c>
      <c r="N112" s="346">
        <v>89.485327934523156</v>
      </c>
      <c r="O112" s="346">
        <v>89.733816284331724</v>
      </c>
      <c r="P112" s="346">
        <v>89.4</v>
      </c>
      <c r="Q112" s="346">
        <v>89.16510551653748</v>
      </c>
      <c r="R112" s="346">
        <v>89.675169730281056</v>
      </c>
      <c r="S112" s="346">
        <v>90.716233399638526</v>
      </c>
      <c r="T112" s="346">
        <v>95.702613265960409</v>
      </c>
      <c r="U112" s="346">
        <v>97.307274649750141</v>
      </c>
    </row>
    <row r="113" spans="1:40" s="42" customFormat="1" ht="11.25" customHeight="1">
      <c r="A113" s="146"/>
      <c r="B113" s="222" t="s">
        <v>195</v>
      </c>
      <c r="C113" s="222"/>
      <c r="D113" s="338">
        <v>77.110984730370078</v>
      </c>
      <c r="E113" s="339">
        <v>72.618752469122228</v>
      </c>
      <c r="F113" s="340">
        <v>78.592324558152896</v>
      </c>
      <c r="G113" s="341">
        <v>82.891387765783634</v>
      </c>
      <c r="H113" s="342">
        <v>81.644818576957803</v>
      </c>
      <c r="I113" s="343">
        <v>83.8078448914343</v>
      </c>
      <c r="J113" s="344">
        <v>84.139730793772571</v>
      </c>
      <c r="K113" s="346">
        <v>88.864257398858186</v>
      </c>
      <c r="L113" s="346">
        <v>87.151078763601404</v>
      </c>
      <c r="M113" s="346">
        <v>91.6642515447341</v>
      </c>
      <c r="N113" s="346">
        <v>90.483240068060198</v>
      </c>
      <c r="O113" s="346">
        <v>83.493083168582771</v>
      </c>
      <c r="P113" s="346">
        <v>91.1</v>
      </c>
      <c r="Q113" s="346">
        <v>92.925340023028582</v>
      </c>
      <c r="R113" s="346">
        <v>80.564628951601478</v>
      </c>
      <c r="S113" s="346">
        <v>86.154569467139837</v>
      </c>
      <c r="T113" s="346">
        <v>91.93045694933555</v>
      </c>
      <c r="U113" s="346">
        <v>97.488924612775463</v>
      </c>
    </row>
    <row r="114" spans="1:40" s="42" customFormat="1" ht="11.25" customHeight="1">
      <c r="A114" s="146"/>
      <c r="B114" s="216" t="s">
        <v>160</v>
      </c>
      <c r="C114" s="331"/>
      <c r="D114" s="338"/>
      <c r="E114" s="339"/>
      <c r="F114" s="340"/>
      <c r="G114" s="341"/>
      <c r="H114" s="342"/>
      <c r="I114" s="343"/>
      <c r="J114" s="344"/>
      <c r="K114" s="346"/>
      <c r="L114" s="346"/>
      <c r="M114" s="346"/>
      <c r="N114" s="346"/>
      <c r="O114" s="346"/>
      <c r="P114" s="346"/>
      <c r="Q114" s="346"/>
      <c r="R114" s="346"/>
      <c r="S114" s="346"/>
      <c r="T114" s="346"/>
      <c r="U114" s="346"/>
    </row>
    <row r="115" spans="1:40" s="42" customFormat="1" ht="11.25" customHeight="1">
      <c r="A115" s="145"/>
      <c r="B115" s="222" t="s">
        <v>194</v>
      </c>
      <c r="C115" s="222"/>
      <c r="D115" s="338">
        <v>97.660144324044296</v>
      </c>
      <c r="E115" s="339">
        <v>97.514492960776835</v>
      </c>
      <c r="F115" s="340">
        <v>97.563424755314145</v>
      </c>
      <c r="G115" s="341">
        <v>97.509076519694887</v>
      </c>
      <c r="H115" s="342">
        <v>94.974890072817516</v>
      </c>
      <c r="I115" s="343">
        <v>96.557792197703776</v>
      </c>
      <c r="J115" s="344">
        <v>98.549098170175711</v>
      </c>
      <c r="K115" s="346">
        <v>99.234326479726448</v>
      </c>
      <c r="L115" s="346">
        <v>97.300370886958731</v>
      </c>
      <c r="M115" s="346">
        <v>97.112405142772346</v>
      </c>
      <c r="N115" s="346">
        <v>98.045753055554783</v>
      </c>
      <c r="O115" s="346">
        <v>98.093359363739481</v>
      </c>
      <c r="P115" s="346">
        <v>98.6</v>
      </c>
      <c r="Q115" s="346">
        <v>97.53651495241165</v>
      </c>
      <c r="R115" s="346">
        <v>98.793105745989536</v>
      </c>
      <c r="S115" s="346">
        <v>99.791981219266077</v>
      </c>
      <c r="T115" s="346">
        <v>96.96698592026658</v>
      </c>
      <c r="U115" s="346">
        <v>99.645939634242197</v>
      </c>
    </row>
    <row r="116" spans="1:40" s="42" customFormat="1" ht="11.25" customHeight="1">
      <c r="A116" s="146"/>
      <c r="B116" s="222" t="s">
        <v>195</v>
      </c>
      <c r="C116" s="222"/>
      <c r="D116" s="338">
        <v>98.236653636545199</v>
      </c>
      <c r="E116" s="339">
        <v>98.012648157313251</v>
      </c>
      <c r="F116" s="340">
        <v>96.405964875576785</v>
      </c>
      <c r="G116" s="341">
        <v>93.519487639618049</v>
      </c>
      <c r="H116" s="342">
        <v>95.989685001139534</v>
      </c>
      <c r="I116" s="343">
        <v>98.911707399490652</v>
      </c>
      <c r="J116" s="344">
        <v>96.736401707301837</v>
      </c>
      <c r="K116" s="346">
        <v>98.045351858208292</v>
      </c>
      <c r="L116" s="346">
        <v>94.932301769696082</v>
      </c>
      <c r="M116" s="346">
        <v>96.623172809940201</v>
      </c>
      <c r="N116" s="346">
        <v>99.504781862671422</v>
      </c>
      <c r="O116" s="346">
        <v>99.232416210477155</v>
      </c>
      <c r="P116" s="346">
        <v>97.4</v>
      </c>
      <c r="Q116" s="346">
        <v>99.678763623115614</v>
      </c>
      <c r="R116" s="346">
        <v>99.506102067952625</v>
      </c>
      <c r="S116" s="346">
        <v>99.295308966339888</v>
      </c>
      <c r="T116" s="346">
        <v>99.374904332987853</v>
      </c>
      <c r="U116" s="346">
        <v>93.563867289387261</v>
      </c>
    </row>
    <row r="117" spans="1:40" s="42" customFormat="1" ht="11.25" customHeight="1">
      <c r="A117" s="146"/>
      <c r="B117" s="216" t="s">
        <v>161</v>
      </c>
      <c r="C117" s="331"/>
      <c r="D117" s="338"/>
      <c r="E117" s="339"/>
      <c r="F117" s="340"/>
      <c r="G117" s="341"/>
      <c r="H117" s="342"/>
      <c r="I117" s="343"/>
      <c r="J117" s="344"/>
      <c r="K117" s="346"/>
      <c r="L117" s="346"/>
      <c r="M117" s="346"/>
      <c r="N117" s="346"/>
      <c r="O117" s="346"/>
      <c r="P117" s="346"/>
      <c r="Q117" s="346"/>
      <c r="R117" s="346"/>
      <c r="S117" s="346"/>
      <c r="T117" s="346"/>
      <c r="U117" s="346"/>
    </row>
    <row r="118" spans="1:40" s="42" customFormat="1" ht="11.25" customHeight="1">
      <c r="A118" s="145"/>
      <c r="B118" s="222" t="s">
        <v>194</v>
      </c>
      <c r="C118" s="222"/>
      <c r="D118" s="338">
        <v>93.846349792822991</v>
      </c>
      <c r="E118" s="339">
        <v>92.98487037759071</v>
      </c>
      <c r="F118" s="340">
        <v>86.237858144531515</v>
      </c>
      <c r="G118" s="341">
        <v>85.057760160905403</v>
      </c>
      <c r="H118" s="342">
        <v>93.499593137750566</v>
      </c>
      <c r="I118" s="343">
        <v>92.054971872457912</v>
      </c>
      <c r="J118" s="344">
        <v>92.998696566383458</v>
      </c>
      <c r="K118" s="346">
        <v>90.520162981535051</v>
      </c>
      <c r="L118" s="346">
        <v>92.857269012290345</v>
      </c>
      <c r="M118" s="346">
        <v>94.550392275196131</v>
      </c>
      <c r="N118" s="346">
        <v>93.028588188573934</v>
      </c>
      <c r="O118" s="346">
        <v>94.622044815351202</v>
      </c>
      <c r="P118" s="346">
        <v>96.8</v>
      </c>
      <c r="Q118" s="346">
        <v>99.337896021469064</v>
      </c>
      <c r="R118" s="346">
        <v>94.467098324974415</v>
      </c>
      <c r="S118" s="346">
        <v>99.077891586789519</v>
      </c>
      <c r="T118" s="346">
        <v>98.341351609962672</v>
      </c>
      <c r="U118" s="346">
        <v>100</v>
      </c>
    </row>
    <row r="119" spans="1:40" s="42" customFormat="1" ht="11.25" customHeight="1">
      <c r="A119" s="146"/>
      <c r="B119" s="222" t="s">
        <v>195</v>
      </c>
      <c r="C119" s="222"/>
      <c r="D119" s="338">
        <v>93.177583292229983</v>
      </c>
      <c r="E119" s="339">
        <v>91.532231291219432</v>
      </c>
      <c r="F119" s="340">
        <v>88.884530462253821</v>
      </c>
      <c r="G119" s="341">
        <v>79.432357967425773</v>
      </c>
      <c r="H119" s="342">
        <v>82.623726550264664</v>
      </c>
      <c r="I119" s="343">
        <v>86.030261030261016</v>
      </c>
      <c r="J119" s="344">
        <v>87.334141991886753</v>
      </c>
      <c r="K119" s="346">
        <v>91.63983555449289</v>
      </c>
      <c r="L119" s="346">
        <v>94.632615158484725</v>
      </c>
      <c r="M119" s="346">
        <v>94.161632584411407</v>
      </c>
      <c r="N119" s="346">
        <v>97.019812941477142</v>
      </c>
      <c r="O119" s="346">
        <v>96.269945513252296</v>
      </c>
      <c r="P119" s="346">
        <v>94.9</v>
      </c>
      <c r="Q119" s="346">
        <v>98.349109986760183</v>
      </c>
      <c r="R119" s="346">
        <v>86.735474737434899</v>
      </c>
      <c r="S119" s="346">
        <v>91.326304769882412</v>
      </c>
      <c r="T119" s="346">
        <v>99.809131611569001</v>
      </c>
      <c r="U119" s="346">
        <v>94.472876047802629</v>
      </c>
    </row>
    <row r="120" spans="1:40" s="42" customFormat="1" ht="11.25" customHeight="1">
      <c r="A120" s="146"/>
      <c r="B120" s="216" t="s">
        <v>162</v>
      </c>
      <c r="C120" s="331"/>
      <c r="D120" s="338"/>
      <c r="E120" s="339"/>
      <c r="F120" s="340"/>
      <c r="G120" s="341"/>
      <c r="H120" s="342"/>
      <c r="I120" s="343"/>
      <c r="J120" s="344"/>
      <c r="K120" s="346"/>
      <c r="L120" s="346"/>
      <c r="M120" s="346"/>
      <c r="N120" s="346"/>
      <c r="O120" s="346"/>
      <c r="P120" s="346"/>
      <c r="Q120" s="346"/>
      <c r="R120" s="346"/>
      <c r="S120" s="346"/>
      <c r="T120" s="346"/>
      <c r="U120" s="346"/>
    </row>
    <row r="121" spans="1:40" s="42" customFormat="1" ht="11.25" customHeight="1">
      <c r="A121" s="145"/>
      <c r="B121" s="222" t="s">
        <v>194</v>
      </c>
      <c r="C121" s="222"/>
      <c r="D121" s="338">
        <v>86.108624547192093</v>
      </c>
      <c r="E121" s="339">
        <v>90.152182015231702</v>
      </c>
      <c r="F121" s="340">
        <v>84.145448621069491</v>
      </c>
      <c r="G121" s="341">
        <v>89.146365292314442</v>
      </c>
      <c r="H121" s="342">
        <v>87.457770807751444</v>
      </c>
      <c r="I121" s="343">
        <v>89.106257036033199</v>
      </c>
      <c r="J121" s="344">
        <v>84.029297399724513</v>
      </c>
      <c r="K121" s="346">
        <v>86.663631805278882</v>
      </c>
      <c r="L121" s="346">
        <v>87.203420021375067</v>
      </c>
      <c r="M121" s="346">
        <v>82.876940069711154</v>
      </c>
      <c r="N121" s="346">
        <v>90.327219882518918</v>
      </c>
      <c r="O121" s="346">
        <v>93.494002421870348</v>
      </c>
      <c r="P121" s="346">
        <v>90.4</v>
      </c>
      <c r="Q121" s="346">
        <v>89.546042165235392</v>
      </c>
      <c r="R121" s="346">
        <v>83.268198697539958</v>
      </c>
      <c r="S121" s="346">
        <v>81.195334045031927</v>
      </c>
      <c r="T121" s="346">
        <v>90.205493402266285</v>
      </c>
      <c r="U121" s="346">
        <v>93.627896796469955</v>
      </c>
    </row>
    <row r="122" spans="1:40" s="42" customFormat="1" ht="11.25" customHeight="1">
      <c r="A122" s="146"/>
      <c r="B122" s="222" t="s">
        <v>195</v>
      </c>
      <c r="C122" s="222"/>
      <c r="D122" s="338">
        <v>86.682463803885511</v>
      </c>
      <c r="E122" s="339">
        <v>92.085131391705417</v>
      </c>
      <c r="F122" s="340">
        <v>87.028674502944156</v>
      </c>
      <c r="G122" s="341">
        <v>81.727711241286656</v>
      </c>
      <c r="H122" s="342">
        <v>77.994019374136741</v>
      </c>
      <c r="I122" s="343">
        <v>85.546718887379157</v>
      </c>
      <c r="J122" s="344">
        <v>82.978452966522596</v>
      </c>
      <c r="K122" s="346">
        <v>78.504444568134758</v>
      </c>
      <c r="L122" s="346">
        <v>77.532873756453895</v>
      </c>
      <c r="M122" s="346">
        <v>88.234521821282101</v>
      </c>
      <c r="N122" s="346">
        <v>91.458657852954644</v>
      </c>
      <c r="O122" s="346">
        <v>86.251359391234601</v>
      </c>
      <c r="P122" s="346">
        <v>88.6</v>
      </c>
      <c r="Q122" s="346">
        <v>87.877075359618544</v>
      </c>
      <c r="R122" s="346">
        <v>89.974148175232571</v>
      </c>
      <c r="S122" s="346">
        <v>78.38641878063919</v>
      </c>
      <c r="T122" s="346">
        <v>84.80508006544008</v>
      </c>
      <c r="U122" s="346">
        <v>94.899693511169247</v>
      </c>
    </row>
    <row r="123" spans="1:40" s="42" customFormat="1" ht="11.25" customHeight="1" thickBot="1">
      <c r="A123" s="146"/>
      <c r="B123" s="712"/>
      <c r="C123" s="712"/>
      <c r="D123" s="722"/>
      <c r="E123" s="723"/>
      <c r="F123" s="724"/>
      <c r="G123" s="725"/>
      <c r="H123" s="726"/>
      <c r="I123" s="727"/>
      <c r="J123" s="728"/>
      <c r="K123" s="729"/>
      <c r="L123" s="730"/>
      <c r="M123" s="730"/>
      <c r="N123" s="730"/>
      <c r="O123" s="730"/>
      <c r="P123" s="730"/>
      <c r="Q123" s="730"/>
      <c r="R123" s="731"/>
      <c r="S123" s="731"/>
      <c r="T123" s="731"/>
      <c r="U123" s="731"/>
    </row>
    <row r="124" spans="1:40" s="59" customFormat="1" ht="24" customHeight="1">
      <c r="A124" s="70"/>
      <c r="B124" s="890" t="s">
        <v>297</v>
      </c>
      <c r="C124" s="890"/>
      <c r="D124" s="890"/>
      <c r="E124" s="890"/>
      <c r="F124" s="890"/>
      <c r="G124" s="890"/>
      <c r="H124" s="890"/>
      <c r="I124" s="890"/>
      <c r="J124" s="890"/>
      <c r="K124" s="890"/>
      <c r="L124" s="890"/>
      <c r="M124" s="890"/>
      <c r="N124" s="890"/>
      <c r="O124" s="890"/>
      <c r="P124" s="890"/>
      <c r="Q124" s="890"/>
      <c r="R124" s="890"/>
      <c r="S124" s="890"/>
      <c r="T124" s="890"/>
      <c r="U124" s="890"/>
      <c r="V124" s="683"/>
      <c r="W124" s="683"/>
      <c r="X124" s="683"/>
      <c r="Y124" s="683"/>
      <c r="Z124" s="683"/>
      <c r="AA124" s="683"/>
      <c r="AB124" s="683"/>
      <c r="AC124" s="683"/>
      <c r="AD124" s="683"/>
      <c r="AE124" s="683"/>
      <c r="AF124" s="683"/>
      <c r="AG124" s="683"/>
      <c r="AH124" s="683"/>
      <c r="AI124" s="683"/>
      <c r="AJ124" s="683"/>
      <c r="AK124" s="683"/>
      <c r="AL124" s="683"/>
      <c r="AM124" s="683"/>
      <c r="AN124" s="683"/>
    </row>
    <row r="125" spans="1:40" s="59" customFormat="1" ht="21.75" customHeight="1">
      <c r="A125" s="70"/>
      <c r="B125" s="888" t="s">
        <v>298</v>
      </c>
      <c r="C125" s="888"/>
      <c r="D125" s="888"/>
      <c r="E125" s="888"/>
      <c r="F125" s="888"/>
      <c r="G125" s="888"/>
      <c r="H125" s="888"/>
      <c r="I125" s="888"/>
      <c r="J125" s="888"/>
      <c r="K125" s="888"/>
      <c r="L125" s="888"/>
      <c r="M125" s="888"/>
      <c r="N125" s="888"/>
      <c r="O125" s="888"/>
      <c r="P125" s="888"/>
      <c r="Q125" s="888"/>
      <c r="R125" s="888"/>
      <c r="S125" s="888"/>
      <c r="T125" s="888"/>
      <c r="U125" s="888"/>
      <c r="V125" s="683"/>
      <c r="W125" s="683"/>
      <c r="X125" s="683"/>
      <c r="Y125" s="683"/>
      <c r="Z125" s="683"/>
      <c r="AA125" s="683"/>
      <c r="AB125" s="683"/>
      <c r="AC125" s="683"/>
      <c r="AD125" s="683"/>
      <c r="AE125" s="683"/>
      <c r="AF125" s="683"/>
      <c r="AG125" s="683"/>
      <c r="AH125" s="683"/>
      <c r="AI125" s="683"/>
      <c r="AJ125" s="683"/>
      <c r="AK125" s="683"/>
      <c r="AL125" s="683"/>
      <c r="AM125" s="683"/>
      <c r="AN125" s="683"/>
    </row>
    <row r="126" spans="1:40" s="59" customFormat="1" ht="12" customHeight="1">
      <c r="B126" s="886" t="s">
        <v>24</v>
      </c>
      <c r="C126" s="886"/>
      <c r="D126" s="886"/>
      <c r="E126" s="886"/>
      <c r="F126" s="886"/>
      <c r="G126" s="886"/>
      <c r="H126" s="886"/>
      <c r="I126" s="886"/>
      <c r="J126" s="886"/>
      <c r="K126" s="886"/>
      <c r="L126" s="886"/>
      <c r="M126" s="886"/>
      <c r="N126" s="886"/>
      <c r="O126" s="886"/>
      <c r="P126" s="886"/>
      <c r="Q126" s="886"/>
      <c r="R126" s="886"/>
      <c r="S126" s="886"/>
    </row>
    <row r="127" spans="1:40">
      <c r="P127" s="509"/>
    </row>
    <row r="128" spans="1:40">
      <c r="P128" s="509"/>
    </row>
    <row r="129" spans="16:16">
      <c r="P129" s="509"/>
    </row>
    <row r="130" spans="16:16">
      <c r="P130" s="509"/>
    </row>
    <row r="131" spans="16:16">
      <c r="P131" s="509"/>
    </row>
    <row r="132" spans="16:16">
      <c r="P132" s="509"/>
    </row>
    <row r="133" spans="16:16">
      <c r="P133" s="509"/>
    </row>
    <row r="134" spans="16:16">
      <c r="P134" s="509"/>
    </row>
    <row r="135" spans="16:16">
      <c r="P135" s="509"/>
    </row>
    <row r="136" spans="16:16">
      <c r="P136" s="509"/>
    </row>
    <row r="137" spans="16:16">
      <c r="P137" s="509"/>
    </row>
    <row r="138" spans="16:16">
      <c r="P138" s="509"/>
    </row>
    <row r="139" spans="16:16">
      <c r="P139" s="509"/>
    </row>
    <row r="140" spans="16:16">
      <c r="P140" s="509"/>
    </row>
    <row r="141" spans="16:16">
      <c r="P141" s="509"/>
    </row>
    <row r="142" spans="16:16">
      <c r="P142" s="509"/>
    </row>
    <row r="143" spans="16:16">
      <c r="P143" s="509"/>
    </row>
    <row r="144" spans="16:16">
      <c r="P144" s="509"/>
    </row>
    <row r="145" spans="16:16">
      <c r="P145" s="509"/>
    </row>
    <row r="146" spans="16:16">
      <c r="P146" s="509"/>
    </row>
    <row r="147" spans="16:16">
      <c r="P147" s="509"/>
    </row>
    <row r="148" spans="16:16">
      <c r="P148" s="509"/>
    </row>
    <row r="149" spans="16:16">
      <c r="P149" s="42"/>
    </row>
    <row r="150" spans="16:16">
      <c r="P150" s="508"/>
    </row>
    <row r="151" spans="16:16">
      <c r="P151" s="346"/>
    </row>
    <row r="152" spans="16:16">
      <c r="P152" s="346"/>
    </row>
    <row r="153" spans="16:16">
      <c r="P153" s="346"/>
    </row>
    <row r="154" spans="16:16">
      <c r="P154" s="346"/>
    </row>
    <row r="155" spans="16:16">
      <c r="P155" s="346"/>
    </row>
    <row r="156" spans="16:16">
      <c r="P156" s="346"/>
    </row>
    <row r="157" spans="16:16">
      <c r="P157" s="346"/>
    </row>
    <row r="158" spans="16:16">
      <c r="P158" s="346"/>
    </row>
    <row r="159" spans="16:16">
      <c r="P159" s="346"/>
    </row>
    <row r="160" spans="16:16">
      <c r="P160" s="346"/>
    </row>
    <row r="161" spans="16:16">
      <c r="P161" s="346"/>
    </row>
    <row r="162" spans="16:16">
      <c r="P162" s="346"/>
    </row>
    <row r="163" spans="16:16">
      <c r="P163" s="346"/>
    </row>
    <row r="164" spans="16:16">
      <c r="P164" s="346"/>
    </row>
    <row r="165" spans="16:16">
      <c r="P165" s="346"/>
    </row>
    <row r="166" spans="16:16">
      <c r="P166" s="346"/>
    </row>
    <row r="167" spans="16:16">
      <c r="P167" s="346"/>
    </row>
    <row r="168" spans="16:16">
      <c r="P168" s="346"/>
    </row>
    <row r="169" spans="16:16">
      <c r="P169" s="346"/>
    </row>
    <row r="170" spans="16:16">
      <c r="P170" s="346"/>
    </row>
    <row r="171" spans="16:16">
      <c r="P171" s="346"/>
    </row>
    <row r="172" spans="16:16">
      <c r="P172" s="346"/>
    </row>
    <row r="173" spans="16:16">
      <c r="P173" s="346"/>
    </row>
    <row r="174" spans="16:16">
      <c r="P174" s="346"/>
    </row>
    <row r="175" spans="16:16">
      <c r="P175" s="346"/>
    </row>
    <row r="176" spans="16:16">
      <c r="P176" s="346"/>
    </row>
    <row r="177" spans="16:16" ht="13.5" thickBot="1">
      <c r="P177" s="346"/>
    </row>
    <row r="178" spans="16:16">
      <c r="P178" s="437"/>
    </row>
    <row r="179" spans="16:16" ht="13.5" thickBot="1">
      <c r="P179" s="439"/>
    </row>
    <row r="180" spans="16:16" ht="13.5" thickBot="1">
      <c r="P180" s="262"/>
    </row>
    <row r="181" spans="16:16">
      <c r="P181" s="511"/>
    </row>
    <row r="182" spans="16:16">
      <c r="P182" s="346"/>
    </row>
    <row r="183" spans="16:16">
      <c r="P183" s="346"/>
    </row>
    <row r="184" spans="16:16">
      <c r="P184" s="346"/>
    </row>
    <row r="185" spans="16:16">
      <c r="P185" s="346"/>
    </row>
    <row r="186" spans="16:16">
      <c r="P186" s="346"/>
    </row>
    <row r="187" spans="16:16">
      <c r="P187" s="346"/>
    </row>
    <row r="188" spans="16:16">
      <c r="P188" s="346"/>
    </row>
    <row r="189" spans="16:16">
      <c r="P189" s="346"/>
    </row>
    <row r="190" spans="16:16">
      <c r="P190" s="346"/>
    </row>
    <row r="191" spans="16:16">
      <c r="P191" s="346"/>
    </row>
    <row r="192" spans="16:16">
      <c r="P192" s="346"/>
    </row>
    <row r="193" spans="16:16">
      <c r="P193" s="346"/>
    </row>
    <row r="194" spans="16:16">
      <c r="P194" s="346"/>
    </row>
    <row r="195" spans="16:16">
      <c r="P195" s="346"/>
    </row>
    <row r="196" spans="16:16">
      <c r="P196" s="346"/>
    </row>
    <row r="197" spans="16:16">
      <c r="P197" s="346"/>
    </row>
    <row r="198" spans="16:16">
      <c r="P198" s="346"/>
    </row>
    <row r="199" spans="16:16">
      <c r="P199" s="346"/>
    </row>
    <row r="200" spans="16:16">
      <c r="P200" s="346"/>
    </row>
    <row r="201" spans="16:16">
      <c r="P201" s="346"/>
    </row>
    <row r="202" spans="16:16">
      <c r="P202" s="346"/>
    </row>
    <row r="203" spans="16:16">
      <c r="P203" s="346"/>
    </row>
    <row r="204" spans="16:16">
      <c r="P204" s="346"/>
    </row>
    <row r="205" spans="16:16">
      <c r="P205" s="346"/>
    </row>
    <row r="206" spans="16:16">
      <c r="P206" s="346"/>
    </row>
    <row r="207" spans="16:16">
      <c r="P207" s="346"/>
    </row>
    <row r="208" spans="16:16">
      <c r="P208" s="346"/>
    </row>
    <row r="209" spans="16:16">
      <c r="P209" s="346"/>
    </row>
    <row r="210" spans="16:16">
      <c r="P210" s="346"/>
    </row>
    <row r="211" spans="16:16">
      <c r="P211" s="346"/>
    </row>
    <row r="212" spans="16:16">
      <c r="P212" s="346"/>
    </row>
    <row r="213" spans="16:16">
      <c r="P213" s="346"/>
    </row>
    <row r="214" spans="16:16">
      <c r="P214" s="346"/>
    </row>
    <row r="215" spans="16:16">
      <c r="P215" s="346"/>
    </row>
    <row r="216" spans="16:16">
      <c r="P216" s="346"/>
    </row>
    <row r="217" spans="16:16">
      <c r="P217" s="346"/>
    </row>
    <row r="218" spans="16:16">
      <c r="P218" s="346"/>
    </row>
    <row r="219" spans="16:16">
      <c r="P219" s="346"/>
    </row>
    <row r="220" spans="16:16">
      <c r="P220" s="346"/>
    </row>
    <row r="221" spans="16:16">
      <c r="P221" s="346"/>
    </row>
    <row r="222" spans="16:16">
      <c r="P222" s="346"/>
    </row>
    <row r="223" spans="16:16">
      <c r="P223" s="346"/>
    </row>
    <row r="224" spans="16:16">
      <c r="P224" s="346"/>
    </row>
    <row r="225" spans="16:16">
      <c r="P225" s="346"/>
    </row>
    <row r="226" spans="16:16">
      <c r="P226" s="346"/>
    </row>
    <row r="227" spans="16:16">
      <c r="P227" s="346"/>
    </row>
    <row r="228" spans="16:16">
      <c r="P228" s="346"/>
    </row>
    <row r="229" spans="16:16">
      <c r="P229" s="346"/>
    </row>
    <row r="230" spans="16:16">
      <c r="P230" s="346"/>
    </row>
    <row r="231" spans="16:16">
      <c r="P231" s="346"/>
    </row>
    <row r="232" spans="16:16">
      <c r="P232" s="346"/>
    </row>
    <row r="233" spans="16:16">
      <c r="P233" s="346"/>
    </row>
    <row r="234" spans="16:16">
      <c r="P234" s="346"/>
    </row>
    <row r="235" spans="16:16">
      <c r="P235" s="346"/>
    </row>
    <row r="236" spans="16:16">
      <c r="P236" s="333"/>
    </row>
    <row r="237" spans="16:16">
      <c r="P237" s="333"/>
    </row>
    <row r="238" spans="16:16">
      <c r="P238" s="333"/>
    </row>
    <row r="239" spans="16:16">
      <c r="P239" s="333"/>
    </row>
  </sheetData>
  <mergeCells count="7">
    <mergeCell ref="B1:U1"/>
    <mergeCell ref="B2:U2"/>
    <mergeCell ref="B126:S126"/>
    <mergeCell ref="B4:C4"/>
    <mergeCell ref="B67:C67"/>
    <mergeCell ref="B124:U124"/>
    <mergeCell ref="B125:U125"/>
  </mergeCells>
  <printOptions horizontalCentered="1"/>
  <pageMargins left="0.59055118110236227" right="0.35433070866141736" top="0.78740157480314965" bottom="0.78740157480314965" header="0" footer="0"/>
  <pageSetup paperSize="9" scale="81" orientation="portrait" r:id="rId1"/>
  <headerFooter alignWithMargins="0"/>
  <rowBreaks count="1" manualBreakCount="1">
    <brk id="65" max="14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8"/>
  <dimension ref="A1:AO123"/>
  <sheetViews>
    <sheetView showGridLines="0" zoomScaleNormal="100" zoomScaleSheetLayoutView="140" workbookViewId="0">
      <selection activeCell="AC79" sqref="AC79"/>
    </sheetView>
  </sheetViews>
  <sheetFormatPr baseColWidth="10" defaultColWidth="5.140625" defaultRowHeight="12.75"/>
  <cols>
    <col min="1" max="1" width="4" style="2" customWidth="1"/>
    <col min="2" max="2" width="23" style="2" customWidth="1"/>
    <col min="3" max="3" width="3.28515625" style="2" customWidth="1"/>
    <col min="4" max="14" width="7.140625" style="2" hidden="1" customWidth="1"/>
    <col min="15" max="25" width="6.7109375" style="2" customWidth="1"/>
    <col min="26" max="235" width="11.42578125" style="2" customWidth="1"/>
    <col min="236" max="236" width="21.5703125" style="2" customWidth="1"/>
    <col min="237" max="16384" width="5.140625" style="2"/>
  </cols>
  <sheetData>
    <row r="1" spans="1:25" ht="85.5" customHeight="1">
      <c r="A1" s="397"/>
      <c r="B1" s="884" t="s">
        <v>321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  <c r="Y1" s="884"/>
    </row>
    <row r="2" spans="1:25" ht="15" customHeight="1">
      <c r="A2" s="121"/>
      <c r="B2" s="892" t="s">
        <v>25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  <c r="U2" s="892"/>
      <c r="V2" s="892"/>
      <c r="W2" s="892"/>
      <c r="X2" s="892"/>
      <c r="Y2" s="892"/>
    </row>
    <row r="3" spans="1:25" ht="14.25" customHeight="1" thickBot="1">
      <c r="A3" s="121"/>
      <c r="B3" s="79"/>
      <c r="C3" s="79"/>
      <c r="D3" s="79"/>
      <c r="E3" s="79"/>
      <c r="F3" s="79"/>
      <c r="G3" s="79"/>
      <c r="H3" s="133"/>
      <c r="I3" s="133"/>
      <c r="J3" s="133"/>
      <c r="K3" s="133"/>
      <c r="L3" s="133"/>
      <c r="M3" s="133"/>
      <c r="N3" s="133"/>
      <c r="O3" s="133"/>
      <c r="P3" s="133"/>
    </row>
    <row r="4" spans="1:25" s="3" customFormat="1" ht="25.5" customHeight="1" thickBot="1">
      <c r="A4" s="105"/>
      <c r="B4" s="881" t="s">
        <v>260</v>
      </c>
      <c r="C4" s="881"/>
      <c r="D4" s="702">
        <v>2001</v>
      </c>
      <c r="E4" s="702">
        <v>2002</v>
      </c>
      <c r="F4" s="702">
        <v>2003</v>
      </c>
      <c r="G4" s="702">
        <v>2004</v>
      </c>
      <c r="H4" s="702">
        <v>2005</v>
      </c>
      <c r="I4" s="702">
        <v>2006</v>
      </c>
      <c r="J4" s="702">
        <v>2007</v>
      </c>
      <c r="K4" s="702">
        <v>2008</v>
      </c>
      <c r="L4" s="702">
        <v>2009</v>
      </c>
      <c r="M4" s="702">
        <v>2010</v>
      </c>
      <c r="N4" s="702">
        <v>2011</v>
      </c>
      <c r="O4" s="702">
        <v>2013</v>
      </c>
      <c r="P4" s="702">
        <v>2014</v>
      </c>
      <c r="Q4" s="702">
        <v>2015</v>
      </c>
      <c r="R4" s="702">
        <v>2016</v>
      </c>
      <c r="S4" s="702">
        <v>2017</v>
      </c>
      <c r="T4" s="702">
        <v>2018</v>
      </c>
      <c r="U4" s="702">
        <v>2019</v>
      </c>
      <c r="V4" s="702">
        <v>2020</v>
      </c>
      <c r="W4" s="702">
        <v>2021</v>
      </c>
      <c r="X4" s="702">
        <v>2022</v>
      </c>
      <c r="Y4" s="702">
        <v>2023</v>
      </c>
    </row>
    <row r="5" spans="1:25" ht="3.75" customHeight="1">
      <c r="A5" s="10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25" ht="11.25" customHeight="1">
      <c r="A6" s="91"/>
      <c r="B6" s="220" t="s">
        <v>104</v>
      </c>
      <c r="C6" s="220"/>
      <c r="D6" s="220"/>
      <c r="E6" s="220"/>
      <c r="F6" s="220"/>
      <c r="G6" s="220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</row>
    <row r="7" spans="1:25" s="1" customFormat="1" ht="11.25" customHeight="1">
      <c r="A7" s="107"/>
      <c r="B7" s="222" t="s">
        <v>194</v>
      </c>
      <c r="C7" s="222"/>
      <c r="D7" s="334">
        <v>67.3</v>
      </c>
      <c r="E7" s="334">
        <v>67.900000000000006</v>
      </c>
      <c r="F7" s="334">
        <v>69.7</v>
      </c>
      <c r="G7" s="334">
        <v>69.7</v>
      </c>
      <c r="H7" s="334">
        <v>70.291169168623924</v>
      </c>
      <c r="I7" s="223">
        <v>74.133529557271132</v>
      </c>
      <c r="J7" s="321">
        <v>74.871146454137829</v>
      </c>
      <c r="K7" s="321">
        <v>75.82242177998522</v>
      </c>
      <c r="L7" s="321">
        <v>77.34049556101786</v>
      </c>
      <c r="M7" s="321">
        <v>79.002759583624837</v>
      </c>
      <c r="N7" s="321">
        <v>80.563931871270782</v>
      </c>
      <c r="O7" s="321">
        <v>81.872199575638263</v>
      </c>
      <c r="P7" s="321">
        <v>82.84622948946469</v>
      </c>
      <c r="Q7" s="321">
        <v>83.756577866278136</v>
      </c>
      <c r="R7" s="321">
        <v>82.444955904467875</v>
      </c>
      <c r="S7" s="321">
        <v>83.326484217358185</v>
      </c>
      <c r="T7" s="321">
        <v>84.8</v>
      </c>
      <c r="U7" s="321">
        <v>84.747912669353767</v>
      </c>
      <c r="V7" s="321">
        <v>80.972607427002998</v>
      </c>
      <c r="W7" s="321">
        <v>85.089618479599181</v>
      </c>
      <c r="X7" s="321">
        <v>85.565526235429232</v>
      </c>
      <c r="Y7" s="321">
        <v>85.504777305537132</v>
      </c>
    </row>
    <row r="8" spans="1:25" s="1" customFormat="1" ht="11.25" customHeight="1">
      <c r="A8" s="105"/>
      <c r="B8" s="222" t="s">
        <v>195</v>
      </c>
      <c r="C8" s="222"/>
      <c r="D8" s="335">
        <v>67.599999999999994</v>
      </c>
      <c r="E8" s="335">
        <v>69.2</v>
      </c>
      <c r="F8" s="335">
        <v>71.900000000000006</v>
      </c>
      <c r="G8" s="335">
        <v>69.400000000000006</v>
      </c>
      <c r="H8" s="335">
        <v>70.924174008393422</v>
      </c>
      <c r="I8" s="335">
        <v>74.169200423964071</v>
      </c>
      <c r="J8" s="335">
        <v>75.810745772659274</v>
      </c>
      <c r="K8" s="335">
        <v>75.169012763798023</v>
      </c>
      <c r="L8" s="335">
        <v>77.739791241105422</v>
      </c>
      <c r="M8" s="335">
        <v>78.00916947085112</v>
      </c>
      <c r="N8" s="335">
        <v>78.639480579238409</v>
      </c>
      <c r="O8" s="335">
        <v>80.216769230811266</v>
      </c>
      <c r="P8" s="335">
        <v>81.816460544589162</v>
      </c>
      <c r="Q8" s="335">
        <v>83.092232658159759</v>
      </c>
      <c r="R8" s="335">
        <v>83.524226669036338</v>
      </c>
      <c r="S8" s="321">
        <v>84.36043471145716</v>
      </c>
      <c r="T8" s="321">
        <v>84.6</v>
      </c>
      <c r="U8" s="321">
        <v>84.279596112719958</v>
      </c>
      <c r="V8" s="321">
        <v>80.64738120021957</v>
      </c>
      <c r="W8" s="321">
        <v>81.971822571731849</v>
      </c>
      <c r="X8" s="321">
        <v>83.091342602428867</v>
      </c>
      <c r="Y8" s="321">
        <v>85.004683163142943</v>
      </c>
    </row>
    <row r="9" spans="1:25" s="1" customFormat="1" ht="11.25" customHeight="1">
      <c r="A9" s="105"/>
      <c r="B9" s="222"/>
      <c r="C9" s="222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512"/>
      <c r="T9" s="512"/>
      <c r="U9" s="512"/>
      <c r="V9" s="512"/>
      <c r="W9" s="512"/>
      <c r="X9" s="512"/>
      <c r="Y9" s="512"/>
    </row>
    <row r="10" spans="1:25" s="1" customFormat="1" ht="11.25" hidden="1" customHeight="1">
      <c r="A10" s="105"/>
      <c r="B10" s="220" t="s">
        <v>112</v>
      </c>
      <c r="C10" s="220"/>
      <c r="D10" s="220"/>
      <c r="E10" s="220"/>
      <c r="F10" s="220"/>
      <c r="G10" s="220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512"/>
      <c r="T10" s="512"/>
      <c r="U10" s="512"/>
      <c r="V10" s="512"/>
      <c r="W10" s="512"/>
      <c r="X10" s="512"/>
      <c r="Y10" s="512"/>
    </row>
    <row r="11" spans="1:25" ht="11.25" hidden="1" customHeight="1">
      <c r="A11" s="77"/>
      <c r="B11" s="222" t="s">
        <v>194</v>
      </c>
      <c r="C11" s="222"/>
      <c r="D11" s="322">
        <v>78.400000000000006</v>
      </c>
      <c r="E11" s="322">
        <v>79.599999999999994</v>
      </c>
      <c r="F11" s="322">
        <v>84.7</v>
      </c>
      <c r="G11" s="322">
        <v>80.7</v>
      </c>
      <c r="H11" s="322">
        <v>74.619150664369755</v>
      </c>
      <c r="I11" s="225">
        <v>87.498821081773457</v>
      </c>
      <c r="J11" s="322">
        <v>84.767322263845543</v>
      </c>
      <c r="K11" s="322">
        <v>87.263834682937073</v>
      </c>
      <c r="L11" s="322">
        <v>85.039273702967179</v>
      </c>
      <c r="M11" s="322">
        <v>86.808460417859948</v>
      </c>
      <c r="N11" s="322">
        <v>87.881311608802775</v>
      </c>
      <c r="O11" s="322">
        <v>87.559559359895147</v>
      </c>
      <c r="P11" s="322">
        <v>86.900278263415814</v>
      </c>
      <c r="Q11" s="322">
        <v>87.87316286094368</v>
      </c>
      <c r="R11" s="322">
        <v>84.58355875720585</v>
      </c>
      <c r="S11" s="322">
        <v>87.994504946855187</v>
      </c>
      <c r="T11" s="322"/>
      <c r="U11" s="322"/>
      <c r="V11" s="322"/>
      <c r="W11" s="322"/>
      <c r="X11" s="322"/>
      <c r="Y11" s="322"/>
    </row>
    <row r="12" spans="1:25" ht="11.25" hidden="1" customHeight="1">
      <c r="A12" s="105"/>
      <c r="B12" s="222" t="s">
        <v>195</v>
      </c>
      <c r="C12" s="222"/>
      <c r="D12" s="336">
        <v>79.3</v>
      </c>
      <c r="E12" s="336">
        <v>78.900000000000006</v>
      </c>
      <c r="F12" s="336">
        <v>85</v>
      </c>
      <c r="G12" s="336">
        <v>79.3</v>
      </c>
      <c r="H12" s="336">
        <v>78.266534039911846</v>
      </c>
      <c r="I12" s="336">
        <v>82.496052081961949</v>
      </c>
      <c r="J12" s="336">
        <v>82.727277831795917</v>
      </c>
      <c r="K12" s="336">
        <v>85.869816505589981</v>
      </c>
      <c r="L12" s="336">
        <v>87.587037370390959</v>
      </c>
      <c r="M12" s="336">
        <v>82.024808121727972</v>
      </c>
      <c r="N12" s="336">
        <v>83.435040272942103</v>
      </c>
      <c r="O12" s="336">
        <v>84.064784281707617</v>
      </c>
      <c r="P12" s="336">
        <v>87.277739125554277</v>
      </c>
      <c r="Q12" s="336">
        <v>86.622647574727665</v>
      </c>
      <c r="R12" s="336">
        <v>86.700570099366345</v>
      </c>
      <c r="S12" s="322">
        <v>88.097429703551057</v>
      </c>
      <c r="T12" s="322"/>
      <c r="U12" s="322"/>
      <c r="V12" s="322"/>
      <c r="W12" s="322"/>
      <c r="X12" s="322"/>
      <c r="Y12" s="322"/>
    </row>
    <row r="13" spans="1:25" ht="11.25" hidden="1" customHeight="1">
      <c r="A13" s="105"/>
      <c r="B13" s="220" t="s">
        <v>133</v>
      </c>
      <c r="C13" s="220"/>
      <c r="D13" s="322"/>
      <c r="E13" s="322"/>
      <c r="F13" s="322"/>
      <c r="G13" s="322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22"/>
      <c r="T13" s="322"/>
      <c r="U13" s="322"/>
      <c r="V13" s="322"/>
      <c r="W13" s="322"/>
      <c r="X13" s="322"/>
      <c r="Y13" s="322"/>
    </row>
    <row r="14" spans="1:25" ht="11.25" hidden="1" customHeight="1">
      <c r="A14" s="77"/>
      <c r="B14" s="222" t="s">
        <v>194</v>
      </c>
      <c r="C14" s="222"/>
      <c r="D14" s="336">
        <v>63.4</v>
      </c>
      <c r="E14" s="336">
        <v>63.8</v>
      </c>
      <c r="F14" s="336">
        <v>65.3</v>
      </c>
      <c r="G14" s="336">
        <v>66.099999999999994</v>
      </c>
      <c r="H14" s="322">
        <v>68.703332914480214</v>
      </c>
      <c r="I14" s="225">
        <v>69.360983193895365</v>
      </c>
      <c r="J14" s="322">
        <v>71.832211118535767</v>
      </c>
      <c r="K14" s="322">
        <v>72.332299904037939</v>
      </c>
      <c r="L14" s="322">
        <v>74.68910223522218</v>
      </c>
      <c r="M14" s="322">
        <v>76.295262040336553</v>
      </c>
      <c r="N14" s="322">
        <v>78.197167045990696</v>
      </c>
      <c r="O14" s="322">
        <v>79.994794022035592</v>
      </c>
      <c r="P14" s="322">
        <v>81.344815838678613</v>
      </c>
      <c r="Q14" s="322">
        <v>82.341278916127308</v>
      </c>
      <c r="R14" s="322">
        <v>81.71632226171171</v>
      </c>
      <c r="S14" s="322">
        <v>81.630340739473951</v>
      </c>
      <c r="T14" s="322"/>
      <c r="U14" s="322"/>
      <c r="V14" s="322"/>
      <c r="W14" s="322"/>
      <c r="X14" s="322"/>
      <c r="Y14" s="322"/>
    </row>
    <row r="15" spans="1:25" ht="11.25" hidden="1" customHeight="1">
      <c r="A15" s="105"/>
      <c r="B15" s="222" t="s">
        <v>195</v>
      </c>
      <c r="C15" s="222"/>
      <c r="D15" s="322">
        <v>64</v>
      </c>
      <c r="E15" s="322">
        <v>66.099999999999994</v>
      </c>
      <c r="F15" s="322">
        <v>68.099999999999994</v>
      </c>
      <c r="G15" s="322">
        <v>66.2</v>
      </c>
      <c r="H15" s="336">
        <v>68.664935436705179</v>
      </c>
      <c r="I15" s="336">
        <v>71.474933481788725</v>
      </c>
      <c r="J15" s="336">
        <v>73.582682238420276</v>
      </c>
      <c r="K15" s="336">
        <v>71.971359172195008</v>
      </c>
      <c r="L15" s="336">
        <v>74.360076051678021</v>
      </c>
      <c r="M15" s="336">
        <v>76.671363599775319</v>
      </c>
      <c r="N15" s="336">
        <v>77.052035487552203</v>
      </c>
      <c r="O15" s="336">
        <v>78.875827222526468</v>
      </c>
      <c r="P15" s="336">
        <v>80.068386229230953</v>
      </c>
      <c r="Q15" s="336">
        <v>81.988520698118009</v>
      </c>
      <c r="R15" s="336">
        <v>82.492244236624558</v>
      </c>
      <c r="S15" s="322">
        <v>83.032007572163948</v>
      </c>
      <c r="T15" s="322"/>
      <c r="U15" s="322"/>
      <c r="V15" s="322"/>
      <c r="W15" s="322"/>
      <c r="X15" s="322"/>
      <c r="Y15" s="322"/>
    </row>
    <row r="16" spans="1:25" ht="6.75" hidden="1" customHeight="1">
      <c r="A16" s="105"/>
      <c r="B16" s="222"/>
      <c r="C16" s="222"/>
      <c r="D16" s="322"/>
      <c r="E16" s="322"/>
      <c r="F16" s="322"/>
      <c r="G16" s="322"/>
      <c r="H16" s="336"/>
      <c r="I16" s="336"/>
      <c r="J16" s="336"/>
      <c r="K16" s="336"/>
      <c r="L16" s="336"/>
      <c r="M16" s="336"/>
      <c r="N16" s="336"/>
      <c r="O16" s="336"/>
      <c r="P16" s="336"/>
      <c r="Q16" s="336"/>
      <c r="R16" s="336"/>
      <c r="S16" s="513"/>
      <c r="T16" s="513"/>
      <c r="U16" s="513"/>
      <c r="V16" s="513"/>
      <c r="W16" s="513"/>
      <c r="X16" s="513"/>
      <c r="Y16" s="513"/>
    </row>
    <row r="17" spans="1:25" ht="13.5" customHeight="1">
      <c r="A17" s="105"/>
      <c r="B17" s="220" t="s">
        <v>257</v>
      </c>
      <c r="C17" s="222"/>
      <c r="D17" s="322"/>
      <c r="E17" s="322"/>
      <c r="F17" s="322"/>
      <c r="G17" s="322"/>
      <c r="H17" s="336"/>
      <c r="I17" s="336"/>
      <c r="J17" s="336"/>
      <c r="K17" s="336"/>
      <c r="L17" s="336"/>
      <c r="M17" s="336"/>
      <c r="N17" s="336"/>
      <c r="O17" s="336"/>
      <c r="P17" s="336"/>
      <c r="Q17" s="336"/>
      <c r="R17" s="336"/>
      <c r="S17" s="513"/>
      <c r="T17" s="513"/>
      <c r="U17" s="513"/>
      <c r="V17" s="513"/>
      <c r="W17" s="513"/>
      <c r="X17" s="513"/>
      <c r="Y17" s="513"/>
    </row>
    <row r="18" spans="1:25" ht="11.25" customHeight="1">
      <c r="A18" s="105"/>
      <c r="B18" s="220" t="s">
        <v>134</v>
      </c>
      <c r="C18" s="220"/>
      <c r="D18" s="336"/>
      <c r="E18" s="336"/>
      <c r="F18" s="336"/>
      <c r="G18" s="336"/>
      <c r="H18" s="336"/>
      <c r="I18" s="336"/>
      <c r="J18" s="336"/>
      <c r="K18" s="336"/>
      <c r="L18" s="336"/>
      <c r="M18" s="336"/>
      <c r="N18" s="336"/>
      <c r="O18" s="336"/>
      <c r="P18" s="336"/>
      <c r="Q18" s="336"/>
      <c r="R18" s="336"/>
      <c r="S18" s="513"/>
      <c r="T18" s="513"/>
      <c r="U18" s="513"/>
      <c r="V18" s="513"/>
      <c r="W18" s="513"/>
      <c r="X18" s="513"/>
      <c r="Y18" s="513"/>
    </row>
    <row r="19" spans="1:25" ht="11.25" customHeight="1">
      <c r="A19" s="77"/>
      <c r="B19" s="222" t="s">
        <v>194</v>
      </c>
      <c r="C19" s="222"/>
      <c r="D19" s="322">
        <v>78.099999999999994</v>
      </c>
      <c r="E19" s="322">
        <v>79.599999999999994</v>
      </c>
      <c r="F19" s="322">
        <v>81.3</v>
      </c>
      <c r="G19" s="322">
        <v>78.900000000000006</v>
      </c>
      <c r="H19" s="322">
        <v>78.757079377810712</v>
      </c>
      <c r="I19" s="322">
        <v>85.041455412972752</v>
      </c>
      <c r="J19" s="322">
        <v>81.655877220539537</v>
      </c>
      <c r="K19" s="322">
        <v>82.601597476460483</v>
      </c>
      <c r="L19" s="322">
        <v>83.399648666883252</v>
      </c>
      <c r="M19" s="322">
        <v>85.34435223677248</v>
      </c>
      <c r="N19" s="322">
        <v>86.205530253873377</v>
      </c>
      <c r="O19" s="322">
        <v>86.629108950668595</v>
      </c>
      <c r="P19" s="322">
        <v>87.153803554834042</v>
      </c>
      <c r="Q19" s="322">
        <v>87.280998592412516</v>
      </c>
      <c r="R19" s="322">
        <v>85.629929741619065</v>
      </c>
      <c r="S19" s="322">
        <v>85.772304186746794</v>
      </c>
      <c r="T19" s="322">
        <v>87.8</v>
      </c>
      <c r="U19" s="322">
        <v>87.311584654006666</v>
      </c>
      <c r="V19" s="322">
        <v>81.829057026424252</v>
      </c>
      <c r="W19" s="322">
        <v>86.843403063208029</v>
      </c>
      <c r="X19" s="322">
        <v>86.514054611127335</v>
      </c>
      <c r="Y19" s="322">
        <v>86.582894297157836</v>
      </c>
    </row>
    <row r="20" spans="1:25" ht="11.25" customHeight="1">
      <c r="A20" s="105"/>
      <c r="B20" s="222" t="s">
        <v>195</v>
      </c>
      <c r="C20" s="222"/>
      <c r="D20" s="336">
        <v>77.099999999999994</v>
      </c>
      <c r="E20" s="336">
        <v>77.599999999999994</v>
      </c>
      <c r="F20" s="336">
        <v>82.1</v>
      </c>
      <c r="G20" s="336">
        <v>77</v>
      </c>
      <c r="H20" s="336">
        <v>78.090635620441248</v>
      </c>
      <c r="I20" s="225">
        <v>82.09620423669422</v>
      </c>
      <c r="J20" s="336">
        <v>81.937792092459205</v>
      </c>
      <c r="K20" s="336">
        <v>81.618187021662223</v>
      </c>
      <c r="L20" s="336">
        <v>84.474385539412339</v>
      </c>
      <c r="M20" s="336">
        <v>82.839921452738992</v>
      </c>
      <c r="N20" s="336">
        <v>83.416898931229539</v>
      </c>
      <c r="O20" s="336">
        <v>84.746514068455909</v>
      </c>
      <c r="P20" s="336">
        <v>85.392103066065431</v>
      </c>
      <c r="Q20" s="336">
        <v>86.301776938829917</v>
      </c>
      <c r="R20" s="336">
        <v>86.404647673571532</v>
      </c>
      <c r="S20" s="322">
        <v>86.380396771093686</v>
      </c>
      <c r="T20" s="322">
        <v>86.5</v>
      </c>
      <c r="U20" s="322">
        <v>86.069292937305249</v>
      </c>
      <c r="V20" s="322">
        <v>82.484957154099817</v>
      </c>
      <c r="W20" s="322">
        <v>82.879204407430606</v>
      </c>
      <c r="X20" s="322">
        <v>84.78283864573109</v>
      </c>
      <c r="Y20" s="322">
        <v>85.873201581686473</v>
      </c>
    </row>
    <row r="21" spans="1:25" ht="11.25" customHeight="1">
      <c r="A21" s="105"/>
      <c r="B21" s="220" t="s">
        <v>135</v>
      </c>
      <c r="C21" s="220"/>
      <c r="D21" s="322"/>
      <c r="E21" s="322"/>
      <c r="F21" s="322"/>
      <c r="G21" s="322"/>
      <c r="H21" s="336"/>
      <c r="I21" s="225"/>
      <c r="J21" s="336"/>
      <c r="K21" s="336"/>
      <c r="L21" s="336"/>
      <c r="M21" s="336"/>
      <c r="N21" s="336"/>
      <c r="O21" s="336"/>
      <c r="P21" s="336"/>
      <c r="Q21" s="336"/>
      <c r="R21" s="336"/>
      <c r="S21" s="322"/>
      <c r="T21" s="322"/>
      <c r="U21" s="322"/>
      <c r="V21" s="322"/>
      <c r="W21" s="322"/>
      <c r="X21" s="322"/>
      <c r="Y21" s="322"/>
    </row>
    <row r="22" spans="1:25" ht="11.25" customHeight="1">
      <c r="A22" s="77"/>
      <c r="B22" s="222" t="s">
        <v>194</v>
      </c>
      <c r="C22" s="222"/>
      <c r="D22" s="336">
        <v>46.3</v>
      </c>
      <c r="E22" s="336">
        <v>45.1</v>
      </c>
      <c r="F22" s="336">
        <v>47.8</v>
      </c>
      <c r="G22" s="336">
        <v>52.2</v>
      </c>
      <c r="H22" s="322">
        <v>53.144101590272044</v>
      </c>
      <c r="I22" s="322">
        <v>52.53357082328629</v>
      </c>
      <c r="J22" s="322">
        <v>62.041359607039304</v>
      </c>
      <c r="K22" s="322">
        <v>62.255059211476691</v>
      </c>
      <c r="L22" s="322">
        <v>65.249415105777615</v>
      </c>
      <c r="M22" s="322">
        <v>66.105355583394342</v>
      </c>
      <c r="N22" s="322">
        <v>68.987962553136001</v>
      </c>
      <c r="O22" s="322">
        <v>71.353382005881954</v>
      </c>
      <c r="P22" s="322">
        <v>73.214758278810365</v>
      </c>
      <c r="Q22" s="322">
        <v>75.53385370514107</v>
      </c>
      <c r="R22" s="322">
        <v>75.185411097873128</v>
      </c>
      <c r="S22" s="322">
        <v>77.22070476295599</v>
      </c>
      <c r="T22" s="322">
        <v>77.8</v>
      </c>
      <c r="U22" s="322">
        <v>78.285411044287954</v>
      </c>
      <c r="V22" s="322">
        <v>78.441816925360627</v>
      </c>
      <c r="W22" s="322">
        <v>79.765079984215845</v>
      </c>
      <c r="X22" s="322">
        <v>82.692180945080352</v>
      </c>
      <c r="Y22" s="322">
        <v>82.213571504917411</v>
      </c>
    </row>
    <row r="23" spans="1:25" ht="11.25" customHeight="1">
      <c r="A23" s="105"/>
      <c r="B23" s="222" t="s">
        <v>195</v>
      </c>
      <c r="C23" s="222"/>
      <c r="D23" s="322">
        <v>51.3</v>
      </c>
      <c r="E23" s="322">
        <v>54.4</v>
      </c>
      <c r="F23" s="322">
        <v>54.7</v>
      </c>
      <c r="G23" s="322">
        <v>54.8</v>
      </c>
      <c r="H23" s="336">
        <v>57.334727235873807</v>
      </c>
      <c r="I23" s="225">
        <v>58.68219959847427</v>
      </c>
      <c r="J23" s="336">
        <v>63.598517159487841</v>
      </c>
      <c r="K23" s="336">
        <v>63.324162647969814</v>
      </c>
      <c r="L23" s="336">
        <v>64.847710964002218</v>
      </c>
      <c r="M23" s="336">
        <v>68.174432286868111</v>
      </c>
      <c r="N23" s="336">
        <v>69.104304635865191</v>
      </c>
      <c r="O23" s="336">
        <v>71.076172184530733</v>
      </c>
      <c r="P23" s="336">
        <v>74.053607050673378</v>
      </c>
      <c r="Q23" s="336">
        <v>75.986944529416846</v>
      </c>
      <c r="R23" s="336">
        <v>76.99175869921838</v>
      </c>
      <c r="S23" s="322">
        <v>79.592281587033028</v>
      </c>
      <c r="T23" s="322">
        <v>80.3</v>
      </c>
      <c r="U23" s="322">
        <v>80.151545406848783</v>
      </c>
      <c r="V23" s="322">
        <v>75.536016151874293</v>
      </c>
      <c r="W23" s="322">
        <v>79.418898264580477</v>
      </c>
      <c r="X23" s="322">
        <v>78.199736223792158</v>
      </c>
      <c r="Y23" s="322">
        <v>82.47784619573666</v>
      </c>
    </row>
    <row r="24" spans="1:25" ht="10.5" customHeight="1">
      <c r="A24" s="105"/>
      <c r="B24" s="222"/>
      <c r="C24" s="222"/>
      <c r="D24" s="322"/>
      <c r="E24" s="322"/>
      <c r="F24" s="322"/>
      <c r="G24" s="322"/>
      <c r="H24" s="336"/>
      <c r="I24" s="225"/>
      <c r="J24" s="336"/>
      <c r="K24" s="336"/>
      <c r="L24" s="336"/>
      <c r="M24" s="336"/>
      <c r="N24" s="336"/>
      <c r="O24" s="336"/>
      <c r="P24" s="336"/>
      <c r="Q24" s="336"/>
      <c r="R24" s="336"/>
      <c r="S24" s="322"/>
      <c r="T24" s="322"/>
      <c r="U24" s="322"/>
      <c r="V24" s="322"/>
      <c r="W24" s="322"/>
      <c r="X24" s="322"/>
      <c r="Y24" s="322"/>
    </row>
    <row r="25" spans="1:25" ht="12.75" customHeight="1">
      <c r="A25" s="105"/>
      <c r="B25" s="220" t="s">
        <v>258</v>
      </c>
      <c r="C25" s="222"/>
      <c r="D25" s="322"/>
      <c r="E25" s="322"/>
      <c r="F25" s="322"/>
      <c r="G25" s="322"/>
      <c r="H25" s="336"/>
      <c r="I25" s="225"/>
      <c r="J25" s="336"/>
      <c r="K25" s="336"/>
      <c r="L25" s="336"/>
      <c r="M25" s="336"/>
      <c r="N25" s="336"/>
      <c r="O25" s="336"/>
      <c r="P25" s="336"/>
      <c r="Q25" s="336"/>
      <c r="R25" s="336"/>
      <c r="S25" s="322"/>
      <c r="T25" s="322"/>
      <c r="U25" s="322"/>
      <c r="V25" s="322"/>
      <c r="W25" s="322"/>
      <c r="X25" s="322"/>
      <c r="Y25" s="322"/>
    </row>
    <row r="26" spans="1:25" ht="11.25" customHeight="1">
      <c r="A26" s="105"/>
      <c r="B26" s="220" t="s">
        <v>136</v>
      </c>
      <c r="C26" s="220"/>
      <c r="D26" s="336"/>
      <c r="E26" s="336"/>
      <c r="F26" s="336"/>
      <c r="G26" s="336"/>
      <c r="H26" s="336"/>
      <c r="I26" s="225"/>
      <c r="J26" s="336"/>
      <c r="K26" s="336"/>
      <c r="L26" s="336"/>
      <c r="M26" s="336"/>
      <c r="N26" s="336"/>
      <c r="O26" s="336"/>
      <c r="P26" s="336"/>
      <c r="Q26" s="336"/>
      <c r="R26" s="336"/>
      <c r="S26" s="322"/>
      <c r="T26" s="322"/>
      <c r="U26" s="322"/>
      <c r="V26" s="322"/>
      <c r="W26" s="322"/>
      <c r="X26" s="322"/>
      <c r="Y26" s="322"/>
    </row>
    <row r="27" spans="1:25" ht="11.25" customHeight="1">
      <c r="A27" s="77"/>
      <c r="B27" s="222" t="s">
        <v>194</v>
      </c>
      <c r="C27" s="222"/>
      <c r="D27" s="322">
        <v>76.3</v>
      </c>
      <c r="E27" s="322">
        <v>78.400000000000006</v>
      </c>
      <c r="F27" s="322">
        <v>78.8</v>
      </c>
      <c r="G27" s="322">
        <v>76.099999999999994</v>
      </c>
      <c r="H27" s="322">
        <v>76.037502518488068</v>
      </c>
      <c r="I27" s="322">
        <v>82.155414239249779</v>
      </c>
      <c r="J27" s="322">
        <v>81.457496001801317</v>
      </c>
      <c r="K27" s="322">
        <v>82.269178659952431</v>
      </c>
      <c r="L27" s="322">
        <v>83.376166789542879</v>
      </c>
      <c r="M27" s="322">
        <v>85.727973571446441</v>
      </c>
      <c r="N27" s="322">
        <v>85.958661416939037</v>
      </c>
      <c r="O27" s="322">
        <v>86.186691418125619</v>
      </c>
      <c r="P27" s="322">
        <v>86.856870094793194</v>
      </c>
      <c r="Q27" s="322">
        <v>86.130452324262251</v>
      </c>
      <c r="R27" s="322">
        <v>84.716787206857774</v>
      </c>
      <c r="S27" s="322">
        <v>85.610164132993873</v>
      </c>
      <c r="T27" s="322">
        <v>87.6</v>
      </c>
      <c r="U27" s="322">
        <v>88.008134692490813</v>
      </c>
      <c r="V27" s="322">
        <v>81.727316375709862</v>
      </c>
      <c r="W27" s="322">
        <v>88.08066922272333</v>
      </c>
      <c r="X27" s="322">
        <v>86.632135364021636</v>
      </c>
      <c r="Y27" s="322">
        <v>85.93543974162381</v>
      </c>
    </row>
    <row r="28" spans="1:25" ht="11.25" customHeight="1">
      <c r="A28" s="105"/>
      <c r="B28" s="222" t="s">
        <v>195</v>
      </c>
      <c r="C28" s="222"/>
      <c r="D28" s="336">
        <v>75.5</v>
      </c>
      <c r="E28" s="336">
        <v>76.599999999999994</v>
      </c>
      <c r="F28" s="336">
        <v>80.099999999999994</v>
      </c>
      <c r="G28" s="336">
        <v>76.2</v>
      </c>
      <c r="H28" s="336">
        <v>76.299749238130957</v>
      </c>
      <c r="I28" s="225">
        <v>80.195163744814607</v>
      </c>
      <c r="J28" s="336">
        <v>79.950085781418466</v>
      </c>
      <c r="K28" s="336">
        <v>80.43833503669056</v>
      </c>
      <c r="L28" s="336">
        <v>84.346954089168293</v>
      </c>
      <c r="M28" s="336">
        <v>80.376591723774723</v>
      </c>
      <c r="N28" s="336">
        <v>81.550090794044266</v>
      </c>
      <c r="O28" s="336">
        <v>83.533168353200651</v>
      </c>
      <c r="P28" s="336">
        <v>84.454416559673462</v>
      </c>
      <c r="Q28" s="336">
        <v>86.081415230764804</v>
      </c>
      <c r="R28" s="336">
        <v>86.127958610714856</v>
      </c>
      <c r="S28" s="322">
        <v>86.126817431879971</v>
      </c>
      <c r="T28" s="322">
        <v>86.8</v>
      </c>
      <c r="U28" s="322">
        <v>84.224684714630797</v>
      </c>
      <c r="V28" s="322">
        <v>81.259115909329267</v>
      </c>
      <c r="W28" s="322">
        <v>83.292111052603161</v>
      </c>
      <c r="X28" s="322">
        <v>84.069164517675119</v>
      </c>
      <c r="Y28" s="322">
        <v>84.786773905081276</v>
      </c>
    </row>
    <row r="29" spans="1:25" ht="11.25" customHeight="1">
      <c r="A29" s="105"/>
      <c r="B29" s="220" t="s">
        <v>137</v>
      </c>
      <c r="C29" s="220"/>
      <c r="D29" s="322"/>
      <c r="E29" s="322"/>
      <c r="F29" s="322"/>
      <c r="G29" s="322"/>
      <c r="H29" s="336"/>
      <c r="I29" s="225"/>
      <c r="J29" s="336"/>
      <c r="K29" s="336"/>
      <c r="L29" s="336"/>
      <c r="M29" s="336"/>
      <c r="N29" s="336"/>
      <c r="O29" s="336"/>
      <c r="P29" s="336"/>
      <c r="Q29" s="336"/>
      <c r="R29" s="336"/>
      <c r="S29" s="322"/>
      <c r="T29" s="322"/>
      <c r="U29" s="322"/>
      <c r="V29" s="322"/>
      <c r="W29" s="322"/>
      <c r="X29" s="322"/>
      <c r="Y29" s="322"/>
    </row>
    <row r="30" spans="1:25" ht="11.25" customHeight="1">
      <c r="A30" s="77"/>
      <c r="B30" s="222" t="s">
        <v>194</v>
      </c>
      <c r="C30" s="222"/>
      <c r="D30" s="336">
        <v>59.8</v>
      </c>
      <c r="E30" s="336">
        <v>57.6</v>
      </c>
      <c r="F30" s="336">
        <v>61.2</v>
      </c>
      <c r="G30" s="336">
        <v>65.7</v>
      </c>
      <c r="H30" s="322">
        <v>65.620309914288725</v>
      </c>
      <c r="I30" s="322">
        <v>66.576128263585545</v>
      </c>
      <c r="J30" s="322">
        <v>71.209612159695652</v>
      </c>
      <c r="K30" s="322">
        <v>71.281059377926553</v>
      </c>
      <c r="L30" s="322">
        <v>72.979010256870083</v>
      </c>
      <c r="M30" s="322">
        <v>74.615314746504168</v>
      </c>
      <c r="N30" s="322">
        <v>79.174790051315696</v>
      </c>
      <c r="O30" s="322">
        <v>79.794652576949815</v>
      </c>
      <c r="P30" s="322">
        <v>80.894523584117564</v>
      </c>
      <c r="Q30" s="322">
        <v>84.134776561688028</v>
      </c>
      <c r="R30" s="322">
        <v>83.412295943651813</v>
      </c>
      <c r="S30" s="322">
        <v>83.113855136266849</v>
      </c>
      <c r="T30" s="322">
        <v>83.9</v>
      </c>
      <c r="U30" s="322">
        <v>82.737008798939385</v>
      </c>
      <c r="V30" s="322">
        <v>83.457234720475597</v>
      </c>
      <c r="W30" s="322">
        <v>84.773508224708195</v>
      </c>
      <c r="X30" s="322">
        <v>86.989410369609871</v>
      </c>
      <c r="Y30" s="322">
        <v>85.525678890999799</v>
      </c>
    </row>
    <row r="31" spans="1:25" ht="11.25" customHeight="1">
      <c r="A31" s="105"/>
      <c r="B31" s="222" t="s">
        <v>195</v>
      </c>
      <c r="C31" s="222"/>
      <c r="D31" s="322">
        <v>63</v>
      </c>
      <c r="E31" s="322">
        <v>64.3</v>
      </c>
      <c r="F31" s="322">
        <v>66.3</v>
      </c>
      <c r="G31" s="322">
        <v>66.099999999999994</v>
      </c>
      <c r="H31" s="336">
        <v>68.013177180995044</v>
      </c>
      <c r="I31" s="225">
        <v>71.148715187450819</v>
      </c>
      <c r="J31" s="336">
        <v>74.740165193564891</v>
      </c>
      <c r="K31" s="336">
        <v>73.348170491152004</v>
      </c>
      <c r="L31" s="336">
        <v>74.434988545409894</v>
      </c>
      <c r="M31" s="336">
        <v>78.495180328670415</v>
      </c>
      <c r="N31" s="336">
        <v>79.180639787855981</v>
      </c>
      <c r="O31" s="336">
        <v>80.335152022435281</v>
      </c>
      <c r="P31" s="336">
        <v>82.277851508002556</v>
      </c>
      <c r="Q31" s="336">
        <v>83.047030949184176</v>
      </c>
      <c r="R31" s="336">
        <v>84.007240874617224</v>
      </c>
      <c r="S31" s="322">
        <v>86.248396418433217</v>
      </c>
      <c r="T31" s="322">
        <v>85.3</v>
      </c>
      <c r="U31" s="322">
        <v>86.590180034565918</v>
      </c>
      <c r="V31" s="322">
        <v>83.379876973999345</v>
      </c>
      <c r="W31" s="322">
        <v>84.620798061424367</v>
      </c>
      <c r="X31" s="322">
        <v>85.514509247620254</v>
      </c>
      <c r="Y31" s="322">
        <v>86.612544721954251</v>
      </c>
    </row>
    <row r="32" spans="1:25" ht="11.25" customHeight="1">
      <c r="A32" s="105"/>
      <c r="B32" s="220" t="s">
        <v>138</v>
      </c>
      <c r="C32" s="220"/>
      <c r="D32" s="336"/>
      <c r="E32" s="336"/>
      <c r="F32" s="336"/>
      <c r="G32" s="336"/>
      <c r="H32" s="336"/>
      <c r="I32" s="225"/>
      <c r="J32" s="336"/>
      <c r="K32" s="336"/>
      <c r="L32" s="336"/>
      <c r="M32" s="336"/>
      <c r="N32" s="336"/>
      <c r="O32" s="336"/>
      <c r="P32" s="336"/>
      <c r="Q32" s="336"/>
      <c r="R32" s="336"/>
      <c r="S32" s="322"/>
      <c r="T32" s="322"/>
      <c r="U32" s="322"/>
      <c r="V32" s="322"/>
      <c r="W32" s="322"/>
      <c r="X32" s="322"/>
      <c r="Y32" s="322"/>
    </row>
    <row r="33" spans="1:25" ht="11.25" customHeight="1">
      <c r="A33" s="77"/>
      <c r="B33" s="222" t="s">
        <v>194</v>
      </c>
      <c r="C33" s="222"/>
      <c r="D33" s="322">
        <v>55.9</v>
      </c>
      <c r="E33" s="322">
        <v>59.2</v>
      </c>
      <c r="F33" s="322">
        <v>63.7</v>
      </c>
      <c r="G33" s="322">
        <v>59.6</v>
      </c>
      <c r="H33" s="322">
        <v>63.111139513693736</v>
      </c>
      <c r="I33" s="322">
        <v>64.428840450823088</v>
      </c>
      <c r="J33" s="322">
        <v>63.181381035035081</v>
      </c>
      <c r="K33" s="322">
        <v>67.73373877753518</v>
      </c>
      <c r="L33" s="322">
        <v>68.394725527584214</v>
      </c>
      <c r="M33" s="322">
        <v>67.461702963769454</v>
      </c>
      <c r="N33" s="322">
        <v>66.762812038698925</v>
      </c>
      <c r="O33" s="322">
        <v>73.253645350920166</v>
      </c>
      <c r="P33" s="322">
        <v>74.726854463326404</v>
      </c>
      <c r="Q33" s="322">
        <v>75.266295141419903</v>
      </c>
      <c r="R33" s="322">
        <v>72.361634139767943</v>
      </c>
      <c r="S33" s="322">
        <v>75.995353965048224</v>
      </c>
      <c r="T33" s="322">
        <v>77.7</v>
      </c>
      <c r="U33" s="322">
        <v>78.711690006291647</v>
      </c>
      <c r="V33" s="322">
        <v>72.402886127717466</v>
      </c>
      <c r="W33" s="322">
        <v>75.505023769325831</v>
      </c>
      <c r="X33" s="322">
        <v>78.884944385908355</v>
      </c>
      <c r="Y33" s="322">
        <v>84.044145306272924</v>
      </c>
    </row>
    <row r="34" spans="1:25" ht="11.25" customHeight="1">
      <c r="A34" s="110"/>
      <c r="B34" s="222" t="s">
        <v>195</v>
      </c>
      <c r="C34" s="222"/>
      <c r="D34" s="336">
        <v>54.5</v>
      </c>
      <c r="E34" s="336">
        <v>58.7</v>
      </c>
      <c r="F34" s="336">
        <v>62</v>
      </c>
      <c r="G34" s="336">
        <v>56.2</v>
      </c>
      <c r="H34" s="336">
        <v>60.958012107011569</v>
      </c>
      <c r="I34" s="225">
        <v>63.067476175781486</v>
      </c>
      <c r="J34" s="336">
        <v>65.382521811378311</v>
      </c>
      <c r="K34" s="336">
        <v>63.951962521999036</v>
      </c>
      <c r="L34" s="336">
        <v>64.587339120275672</v>
      </c>
      <c r="M34" s="336">
        <v>68.657238051028813</v>
      </c>
      <c r="N34" s="336">
        <v>67.644063559385842</v>
      </c>
      <c r="O34" s="336">
        <v>69.615145849564314</v>
      </c>
      <c r="P34" s="336">
        <v>72.687995448770465</v>
      </c>
      <c r="Q34" s="336">
        <v>74.725496302841847</v>
      </c>
      <c r="R34" s="336">
        <v>74.400710581152666</v>
      </c>
      <c r="S34" s="322">
        <v>74.137283312577438</v>
      </c>
      <c r="T34" s="322">
        <v>76.5</v>
      </c>
      <c r="U34" s="322">
        <v>79.001082814009834</v>
      </c>
      <c r="V34" s="322">
        <v>71.862197781970877</v>
      </c>
      <c r="W34" s="322">
        <v>71.7103762173098</v>
      </c>
      <c r="X34" s="322">
        <v>74.341332503148095</v>
      </c>
      <c r="Y34" s="322">
        <v>82.216004429195706</v>
      </c>
    </row>
    <row r="35" spans="1:25" ht="11.25" customHeight="1">
      <c r="A35" s="110"/>
      <c r="B35" s="222"/>
      <c r="C35" s="222"/>
      <c r="D35" s="336"/>
      <c r="E35" s="336"/>
      <c r="F35" s="336"/>
      <c r="G35" s="336"/>
      <c r="H35" s="336"/>
      <c r="I35" s="225"/>
      <c r="J35" s="336"/>
      <c r="K35" s="336"/>
      <c r="L35" s="336"/>
      <c r="M35" s="336"/>
      <c r="N35" s="336"/>
      <c r="O35" s="336"/>
      <c r="P35" s="336"/>
      <c r="Q35" s="336"/>
      <c r="R35" s="336"/>
      <c r="S35" s="322"/>
      <c r="T35" s="322"/>
      <c r="U35" s="322"/>
      <c r="V35" s="322"/>
      <c r="W35" s="322"/>
      <c r="X35" s="322"/>
      <c r="Y35" s="322"/>
    </row>
    <row r="36" spans="1:25" ht="11.25" customHeight="1">
      <c r="A36" s="91"/>
      <c r="B36" s="220" t="s">
        <v>139</v>
      </c>
      <c r="C36" s="220"/>
      <c r="D36" s="220"/>
      <c r="E36" s="220"/>
      <c r="F36" s="220"/>
      <c r="G36" s="220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2"/>
      <c r="T36" s="322"/>
      <c r="U36" s="322"/>
      <c r="V36" s="322"/>
      <c r="W36" s="322"/>
      <c r="X36" s="322"/>
      <c r="Y36" s="322"/>
    </row>
    <row r="37" spans="1:25" s="1" customFormat="1" ht="11.25" customHeight="1">
      <c r="A37" s="153"/>
      <c r="B37" s="220" t="s">
        <v>140</v>
      </c>
      <c r="C37" s="299"/>
      <c r="D37" s="299"/>
      <c r="E37" s="299"/>
      <c r="F37" s="299"/>
      <c r="G37" s="299"/>
      <c r="H37" s="335"/>
      <c r="I37" s="335"/>
      <c r="J37" s="335"/>
      <c r="K37" s="335"/>
      <c r="L37" s="335"/>
      <c r="M37" s="335"/>
      <c r="N37" s="335"/>
      <c r="O37" s="335"/>
      <c r="P37" s="335"/>
      <c r="Q37" s="335"/>
      <c r="R37" s="335"/>
      <c r="S37" s="322"/>
      <c r="T37" s="322"/>
      <c r="U37" s="322"/>
      <c r="V37" s="322"/>
      <c r="W37" s="322"/>
      <c r="X37" s="322"/>
      <c r="Y37" s="322"/>
    </row>
    <row r="38" spans="1:25" ht="11.25" customHeight="1">
      <c r="A38" s="79"/>
      <c r="B38" s="222" t="s">
        <v>194</v>
      </c>
      <c r="C38" s="222"/>
      <c r="D38" s="322">
        <v>55.5</v>
      </c>
      <c r="E38" s="322">
        <v>61.3</v>
      </c>
      <c r="F38" s="322">
        <v>61.2</v>
      </c>
      <c r="G38" s="322">
        <v>63.8</v>
      </c>
      <c r="H38" s="322">
        <v>57.614567699574039</v>
      </c>
      <c r="I38" s="322">
        <v>67.193837583775789</v>
      </c>
      <c r="J38" s="322">
        <v>52.158807726564127</v>
      </c>
      <c r="K38" s="322">
        <v>64.120277835333994</v>
      </c>
      <c r="L38" s="322">
        <v>65.740922696101336</v>
      </c>
      <c r="M38" s="322">
        <v>65.152953305074973</v>
      </c>
      <c r="N38" s="322">
        <v>65.913082815365129</v>
      </c>
      <c r="O38" s="322">
        <v>67.288574740669816</v>
      </c>
      <c r="P38" s="322">
        <v>71.243300138923274</v>
      </c>
      <c r="Q38" s="322">
        <v>76.564857045533969</v>
      </c>
      <c r="R38" s="322">
        <v>69.501102527777419</v>
      </c>
      <c r="S38" s="322">
        <v>83.701523770524616</v>
      </c>
      <c r="T38" s="322">
        <v>81.2</v>
      </c>
      <c r="U38" s="322">
        <v>77.293340866344479</v>
      </c>
      <c r="V38" s="322">
        <v>79.22338974750825</v>
      </c>
      <c r="W38" s="322">
        <v>81.371602198079145</v>
      </c>
      <c r="X38" s="322">
        <v>79.157831851840228</v>
      </c>
      <c r="Y38" s="322">
        <v>83.99099404686271</v>
      </c>
    </row>
    <row r="39" spans="1:25" ht="11.25" customHeight="1">
      <c r="A39" s="110"/>
      <c r="B39" s="222" t="s">
        <v>195</v>
      </c>
      <c r="C39" s="222"/>
      <c r="D39" s="336">
        <v>47.3</v>
      </c>
      <c r="E39" s="225">
        <v>56.9</v>
      </c>
      <c r="F39" s="336">
        <v>61.4</v>
      </c>
      <c r="G39" s="336">
        <v>57.7</v>
      </c>
      <c r="H39" s="336">
        <v>60.997925770457393</v>
      </c>
      <c r="I39" s="225">
        <v>61.165520410764671</v>
      </c>
      <c r="J39" s="336">
        <v>65.395373275022791</v>
      </c>
      <c r="K39" s="336">
        <v>63.946460385319362</v>
      </c>
      <c r="L39" s="336">
        <v>59.929956454752208</v>
      </c>
      <c r="M39" s="336">
        <v>61.418052471900488</v>
      </c>
      <c r="N39" s="336">
        <v>61.023699881310392</v>
      </c>
      <c r="O39" s="336">
        <v>65.904199461895232</v>
      </c>
      <c r="P39" s="336">
        <v>73.373766677492839</v>
      </c>
      <c r="Q39" s="336">
        <v>77.168689481825396</v>
      </c>
      <c r="R39" s="336">
        <v>70.616952992998705</v>
      </c>
      <c r="S39" s="322">
        <v>75.947005280461738</v>
      </c>
      <c r="T39" s="322">
        <v>83.3</v>
      </c>
      <c r="U39" s="322">
        <v>83.949655408771918</v>
      </c>
      <c r="V39" s="322">
        <v>79.439889463677289</v>
      </c>
      <c r="W39" s="322">
        <v>78.857035783196352</v>
      </c>
      <c r="X39" s="322">
        <v>83.246196865695637</v>
      </c>
      <c r="Y39" s="322">
        <v>85.947246692654716</v>
      </c>
    </row>
    <row r="40" spans="1:25" ht="11.25" customHeight="1">
      <c r="A40" s="111"/>
      <c r="B40" s="220" t="s">
        <v>141</v>
      </c>
      <c r="C40" s="299"/>
      <c r="D40" s="336"/>
      <c r="E40" s="225"/>
      <c r="F40" s="336"/>
      <c r="G40" s="336"/>
      <c r="H40" s="336"/>
      <c r="I40" s="225"/>
      <c r="J40" s="336"/>
      <c r="K40" s="336"/>
      <c r="L40" s="336"/>
      <c r="M40" s="336"/>
      <c r="N40" s="336"/>
      <c r="O40" s="336"/>
      <c r="P40" s="336"/>
      <c r="Q40" s="336"/>
      <c r="R40" s="336"/>
      <c r="S40" s="322"/>
      <c r="T40" s="322"/>
      <c r="U40" s="322"/>
      <c r="V40" s="322"/>
      <c r="W40" s="322"/>
      <c r="X40" s="322"/>
      <c r="Y40" s="322"/>
    </row>
    <row r="41" spans="1:25" ht="11.25" customHeight="1">
      <c r="A41" s="79"/>
      <c r="B41" s="222" t="s">
        <v>194</v>
      </c>
      <c r="C41" s="222"/>
      <c r="D41" s="322">
        <v>57.9</v>
      </c>
      <c r="E41" s="322">
        <v>63.6</v>
      </c>
      <c r="F41" s="322">
        <v>64.7</v>
      </c>
      <c r="G41" s="322">
        <v>63.4</v>
      </c>
      <c r="H41" s="322">
        <v>66.455004339782235</v>
      </c>
      <c r="I41" s="322">
        <v>62.374274177746756</v>
      </c>
      <c r="J41" s="322">
        <v>77.859234427975849</v>
      </c>
      <c r="K41" s="322">
        <v>78.867664624626769</v>
      </c>
      <c r="L41" s="322">
        <v>79.18210034555301</v>
      </c>
      <c r="M41" s="322">
        <v>79.212912942409091</v>
      </c>
      <c r="N41" s="322">
        <v>80.443139385570262</v>
      </c>
      <c r="O41" s="322">
        <v>83.94779779639245</v>
      </c>
      <c r="P41" s="322">
        <v>91.76437026313549</v>
      </c>
      <c r="Q41" s="322">
        <v>89.825979868327551</v>
      </c>
      <c r="R41" s="322">
        <v>85.873491285247667</v>
      </c>
      <c r="S41" s="322">
        <v>84.571790044651095</v>
      </c>
      <c r="T41" s="322">
        <v>85.2</v>
      </c>
      <c r="U41" s="322">
        <v>85.694473757667026</v>
      </c>
      <c r="V41" s="322">
        <v>78.775351719979724</v>
      </c>
      <c r="W41" s="322">
        <v>79.080811870196143</v>
      </c>
      <c r="X41" s="322">
        <v>80.34466072708598</v>
      </c>
      <c r="Y41" s="322">
        <v>89.814422225851004</v>
      </c>
    </row>
    <row r="42" spans="1:25" ht="11.25" customHeight="1">
      <c r="A42" s="110"/>
      <c r="B42" s="222" t="s">
        <v>195</v>
      </c>
      <c r="C42" s="222"/>
      <c r="D42" s="336">
        <v>60.8</v>
      </c>
      <c r="E42" s="225">
        <v>58.9</v>
      </c>
      <c r="F42" s="336">
        <v>59</v>
      </c>
      <c r="G42" s="336">
        <v>61.2</v>
      </c>
      <c r="H42" s="336">
        <v>65.563138203370656</v>
      </c>
      <c r="I42" s="225">
        <v>72.93649311452873</v>
      </c>
      <c r="J42" s="336">
        <v>71.229878803390889</v>
      </c>
      <c r="K42" s="336">
        <v>78.254597724018524</v>
      </c>
      <c r="L42" s="336">
        <v>77.465351543012957</v>
      </c>
      <c r="M42" s="336">
        <v>82.140669153353116</v>
      </c>
      <c r="N42" s="336">
        <v>79.031136996231083</v>
      </c>
      <c r="O42" s="336">
        <v>83.786044007766918</v>
      </c>
      <c r="P42" s="336">
        <v>82.877122839654419</v>
      </c>
      <c r="Q42" s="336">
        <v>86.681814977935204</v>
      </c>
      <c r="R42" s="336">
        <v>86.287995259925538</v>
      </c>
      <c r="S42" s="322">
        <v>86.565347745903395</v>
      </c>
      <c r="T42" s="322">
        <v>85</v>
      </c>
      <c r="U42" s="322">
        <v>86.87035825968934</v>
      </c>
      <c r="V42" s="322">
        <v>79.752945621082915</v>
      </c>
      <c r="W42" s="322">
        <v>84.252151153724554</v>
      </c>
      <c r="X42" s="322">
        <v>88.335639282863923</v>
      </c>
      <c r="Y42" s="322">
        <v>82.297137599948684</v>
      </c>
    </row>
    <row r="43" spans="1:25" ht="11.25" customHeight="1">
      <c r="A43" s="111"/>
      <c r="B43" s="220" t="s">
        <v>142</v>
      </c>
      <c r="C43" s="299"/>
      <c r="D43" s="336"/>
      <c r="E43" s="225"/>
      <c r="F43" s="336"/>
      <c r="G43" s="336"/>
      <c r="H43" s="336"/>
      <c r="I43" s="225"/>
      <c r="J43" s="336"/>
      <c r="K43" s="336"/>
      <c r="L43" s="336"/>
      <c r="M43" s="336"/>
      <c r="N43" s="336"/>
      <c r="O43" s="336"/>
      <c r="P43" s="336"/>
      <c r="Q43" s="336"/>
      <c r="R43" s="336"/>
      <c r="S43" s="322"/>
      <c r="T43" s="322"/>
      <c r="U43" s="322"/>
      <c r="V43" s="322"/>
      <c r="W43" s="322"/>
      <c r="X43" s="322"/>
      <c r="Y43" s="322"/>
    </row>
    <row r="44" spans="1:25" ht="11.25" customHeight="1">
      <c r="A44" s="79"/>
      <c r="B44" s="222" t="s">
        <v>194</v>
      </c>
      <c r="C44" s="222"/>
      <c r="D44" s="322">
        <v>66.5</v>
      </c>
      <c r="E44" s="322">
        <v>70.7</v>
      </c>
      <c r="F44" s="322">
        <v>68.099999999999994</v>
      </c>
      <c r="G44" s="322">
        <v>76</v>
      </c>
      <c r="H44" s="322">
        <v>75.369914064059813</v>
      </c>
      <c r="I44" s="322">
        <v>73.28635355391566</v>
      </c>
      <c r="J44" s="322">
        <v>82.554297362528629</v>
      </c>
      <c r="K44" s="322">
        <v>74.221359064443575</v>
      </c>
      <c r="L44" s="322">
        <v>82.997171813853939</v>
      </c>
      <c r="M44" s="322">
        <v>82.665396779992051</v>
      </c>
      <c r="N44" s="322">
        <v>78.113405043107008</v>
      </c>
      <c r="O44" s="322">
        <v>85.88642606373557</v>
      </c>
      <c r="P44" s="322">
        <v>78.630350152770461</v>
      </c>
      <c r="Q44" s="322">
        <v>82.296689559712675</v>
      </c>
      <c r="R44" s="322">
        <v>80.861329511264117</v>
      </c>
      <c r="S44" s="322">
        <v>85.459055136592653</v>
      </c>
      <c r="T44" s="322">
        <v>86.8</v>
      </c>
      <c r="U44" s="322">
        <v>84.986653804071338</v>
      </c>
      <c r="V44" s="322">
        <v>89.003725347362703</v>
      </c>
      <c r="W44" s="322">
        <v>85.684469886966212</v>
      </c>
      <c r="X44" s="322">
        <v>90.92637297617766</v>
      </c>
      <c r="Y44" s="322">
        <v>85.991557882388221</v>
      </c>
    </row>
    <row r="45" spans="1:25" ht="11.25" customHeight="1">
      <c r="A45" s="110"/>
      <c r="B45" s="222" t="s">
        <v>195</v>
      </c>
      <c r="C45" s="222"/>
      <c r="D45" s="336">
        <v>75.599999999999994</v>
      </c>
      <c r="E45" s="225">
        <v>65.3</v>
      </c>
      <c r="F45" s="336">
        <v>72.7</v>
      </c>
      <c r="G45" s="336">
        <v>71.7</v>
      </c>
      <c r="H45" s="336">
        <v>70.545153752576368</v>
      </c>
      <c r="I45" s="225">
        <v>80.703393950216778</v>
      </c>
      <c r="J45" s="336">
        <v>81.218177499076987</v>
      </c>
      <c r="K45" s="336">
        <v>80.45407517871233</v>
      </c>
      <c r="L45" s="336">
        <v>82.908935816585554</v>
      </c>
      <c r="M45" s="336">
        <v>76.767242550895986</v>
      </c>
      <c r="N45" s="336">
        <v>82.681282318528858</v>
      </c>
      <c r="O45" s="336">
        <v>82.315417197444475</v>
      </c>
      <c r="P45" s="336">
        <v>87.795600483156576</v>
      </c>
      <c r="Q45" s="336">
        <v>83.878869353033863</v>
      </c>
      <c r="R45" s="336">
        <v>83.958709177714809</v>
      </c>
      <c r="S45" s="322">
        <v>89.253260098168738</v>
      </c>
      <c r="T45" s="322">
        <v>86.7</v>
      </c>
      <c r="U45" s="322">
        <v>83.583967878208369</v>
      </c>
      <c r="V45" s="322">
        <v>81.574030049845547</v>
      </c>
      <c r="W45" s="322">
        <v>86.553474330745715</v>
      </c>
      <c r="X45" s="322">
        <v>90.915264141096557</v>
      </c>
      <c r="Y45" s="322">
        <v>85.794622416624506</v>
      </c>
    </row>
    <row r="46" spans="1:25" ht="11.25" customHeight="1">
      <c r="A46" s="111"/>
      <c r="B46" s="220" t="s">
        <v>143</v>
      </c>
      <c r="C46" s="299"/>
      <c r="D46" s="336"/>
      <c r="E46" s="225"/>
      <c r="F46" s="336"/>
      <c r="G46" s="336"/>
      <c r="H46" s="336"/>
      <c r="I46" s="225"/>
      <c r="J46" s="336"/>
      <c r="K46" s="336"/>
      <c r="L46" s="336"/>
      <c r="M46" s="336"/>
      <c r="N46" s="336"/>
      <c r="O46" s="336"/>
      <c r="P46" s="336"/>
      <c r="Q46" s="336"/>
      <c r="R46" s="336"/>
      <c r="S46" s="322"/>
      <c r="T46" s="322"/>
      <c r="U46" s="322"/>
      <c r="V46" s="322"/>
      <c r="W46" s="322"/>
      <c r="X46" s="322"/>
      <c r="Y46" s="322"/>
    </row>
    <row r="47" spans="1:25" ht="11.25" customHeight="1">
      <c r="A47" s="79"/>
      <c r="B47" s="222" t="s">
        <v>194</v>
      </c>
      <c r="C47" s="222"/>
      <c r="D47" s="322">
        <v>79.3</v>
      </c>
      <c r="E47" s="322">
        <v>82.8</v>
      </c>
      <c r="F47" s="322">
        <v>80.3</v>
      </c>
      <c r="G47" s="322">
        <v>86</v>
      </c>
      <c r="H47" s="322">
        <v>86.388270062234483</v>
      </c>
      <c r="I47" s="322">
        <v>84.234061199656807</v>
      </c>
      <c r="J47" s="322">
        <v>90.575161503545232</v>
      </c>
      <c r="K47" s="322">
        <v>90.151699141701755</v>
      </c>
      <c r="L47" s="322">
        <v>86.450991633394693</v>
      </c>
      <c r="M47" s="322">
        <v>89.799630596063253</v>
      </c>
      <c r="N47" s="322">
        <v>90.937517582410692</v>
      </c>
      <c r="O47" s="322">
        <v>86.734663340604527</v>
      </c>
      <c r="P47" s="322">
        <v>90.000173998005678</v>
      </c>
      <c r="Q47" s="322">
        <v>86.462042908320797</v>
      </c>
      <c r="R47" s="322">
        <v>94.701489967828707</v>
      </c>
      <c r="S47" s="322">
        <v>90.4604111332185</v>
      </c>
      <c r="T47" s="322">
        <v>90.2</v>
      </c>
      <c r="U47" s="322">
        <v>87.768351016606886</v>
      </c>
      <c r="V47" s="322">
        <v>86.477753900737127</v>
      </c>
      <c r="W47" s="322">
        <v>87.821243537701065</v>
      </c>
      <c r="X47" s="322">
        <v>88.218060508995791</v>
      </c>
      <c r="Y47" s="322">
        <v>85.139838968582652</v>
      </c>
    </row>
    <row r="48" spans="1:25" ht="11.25" customHeight="1">
      <c r="A48" s="110"/>
      <c r="B48" s="222" t="s">
        <v>195</v>
      </c>
      <c r="C48" s="222"/>
      <c r="D48" s="336">
        <v>80.7</v>
      </c>
      <c r="E48" s="225">
        <v>79.900000000000006</v>
      </c>
      <c r="F48" s="336">
        <v>76.099999999999994</v>
      </c>
      <c r="G48" s="336">
        <v>84.7</v>
      </c>
      <c r="H48" s="336">
        <v>86.121117350735048</v>
      </c>
      <c r="I48" s="225">
        <v>86.383347275231273</v>
      </c>
      <c r="J48" s="336">
        <v>88.661714048524303</v>
      </c>
      <c r="K48" s="336">
        <v>85.765859421203857</v>
      </c>
      <c r="L48" s="336">
        <v>81.538227852062377</v>
      </c>
      <c r="M48" s="336">
        <v>91.399122858779506</v>
      </c>
      <c r="N48" s="336">
        <v>83.768857241024079</v>
      </c>
      <c r="O48" s="336">
        <v>85.813649180596812</v>
      </c>
      <c r="P48" s="336">
        <v>87.35973785124628</v>
      </c>
      <c r="Q48" s="336">
        <v>90.589996215630748</v>
      </c>
      <c r="R48" s="336">
        <v>90.935993907888943</v>
      </c>
      <c r="S48" s="322">
        <v>90.44187538896378</v>
      </c>
      <c r="T48" s="322">
        <v>89.8</v>
      </c>
      <c r="U48" s="322">
        <v>92.155850350803377</v>
      </c>
      <c r="V48" s="322">
        <v>91.081452459374006</v>
      </c>
      <c r="W48" s="322">
        <v>90.907139338598483</v>
      </c>
      <c r="X48" s="322">
        <v>87.896175398043923</v>
      </c>
      <c r="Y48" s="322">
        <v>87.894546181895393</v>
      </c>
    </row>
    <row r="49" spans="1:25" ht="11.25" customHeight="1">
      <c r="A49" s="111"/>
      <c r="B49" s="220" t="s">
        <v>144</v>
      </c>
      <c r="C49" s="299"/>
      <c r="D49" s="336"/>
      <c r="E49" s="225"/>
      <c r="F49" s="336"/>
      <c r="G49" s="336"/>
      <c r="H49" s="336"/>
      <c r="I49" s="225"/>
      <c r="J49" s="336"/>
      <c r="K49" s="336"/>
      <c r="L49" s="336"/>
      <c r="M49" s="336"/>
      <c r="N49" s="336"/>
      <c r="O49" s="336"/>
      <c r="P49" s="336"/>
      <c r="Q49" s="336"/>
      <c r="R49" s="336"/>
      <c r="S49" s="322"/>
      <c r="T49" s="322"/>
      <c r="U49" s="322"/>
      <c r="V49" s="322"/>
      <c r="W49" s="322"/>
      <c r="X49" s="322"/>
      <c r="Y49" s="322"/>
    </row>
    <row r="50" spans="1:25" ht="11.25" customHeight="1">
      <c r="A50" s="79"/>
      <c r="B50" s="222" t="s">
        <v>194</v>
      </c>
      <c r="C50" s="222"/>
      <c r="D50" s="322">
        <v>62</v>
      </c>
      <c r="E50" s="322">
        <v>54.8</v>
      </c>
      <c r="F50" s="322">
        <v>65.099999999999994</v>
      </c>
      <c r="G50" s="322">
        <v>57.4</v>
      </c>
      <c r="H50" s="322">
        <v>65.119595289923609</v>
      </c>
      <c r="I50" s="322">
        <v>67.194114336776522</v>
      </c>
      <c r="J50" s="322">
        <v>72.369010800929601</v>
      </c>
      <c r="K50" s="322">
        <v>72.16444388134309</v>
      </c>
      <c r="L50" s="322">
        <v>72.077704915324233</v>
      </c>
      <c r="M50" s="322">
        <v>71.672070988430988</v>
      </c>
      <c r="N50" s="322">
        <v>78.930880956639086</v>
      </c>
      <c r="O50" s="322">
        <v>78.111457809883191</v>
      </c>
      <c r="P50" s="322">
        <v>80.012252550108471</v>
      </c>
      <c r="Q50" s="322">
        <v>87.363967229619092</v>
      </c>
      <c r="R50" s="322">
        <v>88.25286510060188</v>
      </c>
      <c r="S50" s="322">
        <v>82.89193056696584</v>
      </c>
      <c r="T50" s="322">
        <v>83.6</v>
      </c>
      <c r="U50" s="322">
        <v>81.902537848595671</v>
      </c>
      <c r="V50" s="322">
        <v>82.080698556124389</v>
      </c>
      <c r="W50" s="322">
        <v>85.293934200940242</v>
      </c>
      <c r="X50" s="322">
        <v>80.962267099024174</v>
      </c>
      <c r="Y50" s="322">
        <v>88.090828367535352</v>
      </c>
    </row>
    <row r="51" spans="1:25" ht="11.25" customHeight="1">
      <c r="A51" s="110"/>
      <c r="B51" s="222" t="s">
        <v>195</v>
      </c>
      <c r="C51" s="222"/>
      <c r="D51" s="336">
        <v>60.8</v>
      </c>
      <c r="E51" s="225">
        <v>64</v>
      </c>
      <c r="F51" s="336">
        <v>62.7</v>
      </c>
      <c r="G51" s="336">
        <v>55.7</v>
      </c>
      <c r="H51" s="336">
        <v>69.043660485822627</v>
      </c>
      <c r="I51" s="225">
        <v>63.407523147785739</v>
      </c>
      <c r="J51" s="336">
        <v>71.10681253918716</v>
      </c>
      <c r="K51" s="336">
        <v>65.383506774043781</v>
      </c>
      <c r="L51" s="336">
        <v>70.282244342460714</v>
      </c>
      <c r="M51" s="336">
        <v>72.508225350675488</v>
      </c>
      <c r="N51" s="336">
        <v>76.426818424780393</v>
      </c>
      <c r="O51" s="336">
        <v>75.599096565053358</v>
      </c>
      <c r="P51" s="336">
        <v>79.803670662878616</v>
      </c>
      <c r="Q51" s="336">
        <v>81.004836109618523</v>
      </c>
      <c r="R51" s="336">
        <v>79.442337693520258</v>
      </c>
      <c r="S51" s="322">
        <v>88.919549348841628</v>
      </c>
      <c r="T51" s="322">
        <v>85</v>
      </c>
      <c r="U51" s="322">
        <v>89.825737934486</v>
      </c>
      <c r="V51" s="322">
        <v>82.583665654040956</v>
      </c>
      <c r="W51" s="322">
        <v>76.348717753081644</v>
      </c>
      <c r="X51" s="322">
        <v>84.283272017596104</v>
      </c>
      <c r="Y51" s="322">
        <v>90.473796828590594</v>
      </c>
    </row>
    <row r="52" spans="1:25" ht="11.25" customHeight="1">
      <c r="A52" s="111"/>
      <c r="B52" s="220" t="s">
        <v>145</v>
      </c>
      <c r="C52" s="299"/>
      <c r="D52" s="336"/>
      <c r="E52" s="225"/>
      <c r="F52" s="336"/>
      <c r="G52" s="336"/>
      <c r="H52" s="336"/>
      <c r="I52" s="225"/>
      <c r="J52" s="336"/>
      <c r="K52" s="336"/>
      <c r="L52" s="336"/>
      <c r="M52" s="336"/>
      <c r="N52" s="336"/>
      <c r="O52" s="336"/>
      <c r="P52" s="336"/>
      <c r="Q52" s="336"/>
      <c r="R52" s="336"/>
      <c r="S52" s="322"/>
      <c r="T52" s="322"/>
      <c r="U52" s="322"/>
      <c r="V52" s="322"/>
      <c r="W52" s="322"/>
      <c r="X52" s="322"/>
      <c r="Y52" s="322"/>
    </row>
    <row r="53" spans="1:25" ht="11.25" customHeight="1">
      <c r="A53" s="79"/>
      <c r="B53" s="222" t="s">
        <v>194</v>
      </c>
      <c r="C53" s="222"/>
      <c r="D53" s="322">
        <v>43.6</v>
      </c>
      <c r="E53" s="322">
        <v>45.8</v>
      </c>
      <c r="F53" s="322">
        <v>47.9</v>
      </c>
      <c r="G53" s="322">
        <v>53.7</v>
      </c>
      <c r="H53" s="322">
        <v>57.227494086268706</v>
      </c>
      <c r="I53" s="322">
        <v>57.865070138300055</v>
      </c>
      <c r="J53" s="322">
        <v>59.385718911628572</v>
      </c>
      <c r="K53" s="322">
        <v>64.449067150701637</v>
      </c>
      <c r="L53" s="322">
        <v>60.447755437475337</v>
      </c>
      <c r="M53" s="322">
        <v>67.413583852015336</v>
      </c>
      <c r="N53" s="322">
        <v>73.494498996057558</v>
      </c>
      <c r="O53" s="322">
        <v>70.770485841068322</v>
      </c>
      <c r="P53" s="322">
        <v>72.008215077169609</v>
      </c>
      <c r="Q53" s="322">
        <v>77.760871041718858</v>
      </c>
      <c r="R53" s="322">
        <v>72.31151383535655</v>
      </c>
      <c r="S53" s="322">
        <v>78.052064376760939</v>
      </c>
      <c r="T53" s="322">
        <v>75.400000000000006</v>
      </c>
      <c r="U53" s="322">
        <v>82.596462352486697</v>
      </c>
      <c r="V53" s="322">
        <v>81.156614988172947</v>
      </c>
      <c r="W53" s="322">
        <v>83.065404959544651</v>
      </c>
      <c r="X53" s="322">
        <v>86.386328271609315</v>
      </c>
      <c r="Y53" s="322">
        <v>82.439445340679669</v>
      </c>
    </row>
    <row r="54" spans="1:25" ht="11.25" customHeight="1">
      <c r="A54" s="110"/>
      <c r="B54" s="222" t="s">
        <v>195</v>
      </c>
      <c r="C54" s="222"/>
      <c r="D54" s="336">
        <v>46.7</v>
      </c>
      <c r="E54" s="225">
        <v>57</v>
      </c>
      <c r="F54" s="336">
        <v>52</v>
      </c>
      <c r="G54" s="336">
        <v>55.7</v>
      </c>
      <c r="H54" s="336">
        <v>62.984827459994477</v>
      </c>
      <c r="I54" s="225">
        <v>64.581658672499543</v>
      </c>
      <c r="J54" s="336">
        <v>65.753531517515313</v>
      </c>
      <c r="K54" s="336">
        <v>63.771335335011614</v>
      </c>
      <c r="L54" s="336">
        <v>63.523944303922661</v>
      </c>
      <c r="M54" s="336">
        <v>74.193740560920986</v>
      </c>
      <c r="N54" s="336">
        <v>72.546896794888411</v>
      </c>
      <c r="O54" s="336">
        <v>73.938142061978056</v>
      </c>
      <c r="P54" s="336">
        <v>78.01262247412177</v>
      </c>
      <c r="Q54" s="336">
        <v>80.713811547557157</v>
      </c>
      <c r="R54" s="336">
        <v>81.627320877177425</v>
      </c>
      <c r="S54" s="322">
        <v>83.669621804098384</v>
      </c>
      <c r="T54" s="322">
        <v>82.5</v>
      </c>
      <c r="U54" s="322">
        <v>84.820456319227404</v>
      </c>
      <c r="V54" s="322">
        <v>74.982167124916998</v>
      </c>
      <c r="W54" s="322">
        <v>84.173391184626539</v>
      </c>
      <c r="X54" s="322">
        <v>82.589598398676159</v>
      </c>
      <c r="Y54" s="322">
        <v>83.18490640209734</v>
      </c>
    </row>
    <row r="55" spans="1:25" ht="11.25" customHeight="1">
      <c r="A55" s="111"/>
      <c r="B55" s="288" t="s">
        <v>273</v>
      </c>
      <c r="C55" s="299"/>
      <c r="D55" s="336"/>
      <c r="E55" s="225"/>
      <c r="F55" s="336"/>
      <c r="G55" s="336"/>
      <c r="H55" s="336"/>
      <c r="I55" s="225"/>
      <c r="J55" s="336"/>
      <c r="K55" s="336"/>
      <c r="L55" s="336"/>
      <c r="M55" s="336"/>
      <c r="N55" s="336"/>
      <c r="O55" s="336"/>
      <c r="P55" s="336"/>
      <c r="Q55" s="336"/>
      <c r="R55" s="336"/>
      <c r="S55" s="322"/>
      <c r="T55" s="322"/>
      <c r="U55" s="322"/>
      <c r="V55" s="322"/>
      <c r="W55" s="322"/>
      <c r="X55" s="322"/>
      <c r="Y55" s="322"/>
    </row>
    <row r="56" spans="1:25" ht="11.25" customHeight="1">
      <c r="A56" s="79"/>
      <c r="B56" s="222" t="s">
        <v>194</v>
      </c>
      <c r="C56" s="222"/>
      <c r="D56" s="337" t="s">
        <v>6</v>
      </c>
      <c r="E56" s="337" t="s">
        <v>6</v>
      </c>
      <c r="F56" s="322" t="s">
        <v>6</v>
      </c>
      <c r="G56" s="322" t="s">
        <v>6</v>
      </c>
      <c r="H56" s="337" t="s">
        <v>6</v>
      </c>
      <c r="I56" s="337" t="s">
        <v>6</v>
      </c>
      <c r="J56" s="322">
        <v>83.339834802665393</v>
      </c>
      <c r="K56" s="322">
        <v>85.930842596528421</v>
      </c>
      <c r="L56" s="322">
        <v>87.964529701210239</v>
      </c>
      <c r="M56" s="322">
        <v>83.01429176647575</v>
      </c>
      <c r="N56" s="322">
        <v>92.01247872354503</v>
      </c>
      <c r="O56" s="322">
        <v>84.34767442829471</v>
      </c>
      <c r="P56" s="322">
        <v>88.872743176081698</v>
      </c>
      <c r="Q56" s="322">
        <v>85.80179818949324</v>
      </c>
      <c r="R56" s="322">
        <v>82.693654083012788</v>
      </c>
      <c r="S56" s="322">
        <v>85.822512653292463</v>
      </c>
      <c r="T56" s="322">
        <v>86.1</v>
      </c>
      <c r="U56" s="322">
        <v>93.026670404704134</v>
      </c>
      <c r="V56" s="322">
        <v>86.783893434829366</v>
      </c>
      <c r="W56" s="322">
        <v>91.455459752205115</v>
      </c>
      <c r="X56" s="322">
        <v>87.448476906950503</v>
      </c>
      <c r="Y56" s="322">
        <v>87.680073646111168</v>
      </c>
    </row>
    <row r="57" spans="1:25" ht="11.25" customHeight="1">
      <c r="A57" s="110"/>
      <c r="B57" s="222" t="s">
        <v>195</v>
      </c>
      <c r="C57" s="222"/>
      <c r="D57" s="337" t="s">
        <v>6</v>
      </c>
      <c r="E57" s="337" t="s">
        <v>6</v>
      </c>
      <c r="F57" s="336" t="s">
        <v>6</v>
      </c>
      <c r="G57" s="336" t="s">
        <v>6</v>
      </c>
      <c r="H57" s="337" t="s">
        <v>6</v>
      </c>
      <c r="I57" s="337" t="s">
        <v>6</v>
      </c>
      <c r="J57" s="336">
        <v>77.51249094168351</v>
      </c>
      <c r="K57" s="336">
        <v>83.276199266851648</v>
      </c>
      <c r="L57" s="336">
        <v>82.752186528082945</v>
      </c>
      <c r="M57" s="336">
        <v>89.070647024260126</v>
      </c>
      <c r="N57" s="336">
        <v>83.575689996730802</v>
      </c>
      <c r="O57" s="336">
        <v>82.563370495899861</v>
      </c>
      <c r="P57" s="336">
        <v>83.312289088175262</v>
      </c>
      <c r="Q57" s="336">
        <v>89.397219912262045</v>
      </c>
      <c r="R57" s="336">
        <v>82.585819303232881</v>
      </c>
      <c r="S57" s="322">
        <v>83.559578576422822</v>
      </c>
      <c r="T57" s="322">
        <v>86.3</v>
      </c>
      <c r="U57" s="322">
        <v>82.349547169158484</v>
      </c>
      <c r="V57" s="322">
        <v>83.458391051294313</v>
      </c>
      <c r="W57" s="322">
        <v>82.146316989674503</v>
      </c>
      <c r="X57" s="322">
        <v>84.717331830968931</v>
      </c>
      <c r="Y57" s="322">
        <v>91.170938805653975</v>
      </c>
    </row>
    <row r="58" spans="1:25" ht="11.25" customHeight="1">
      <c r="A58" s="111"/>
      <c r="B58" s="220" t="s">
        <v>146</v>
      </c>
      <c r="C58" s="299"/>
      <c r="D58" s="337"/>
      <c r="E58" s="337"/>
      <c r="F58" s="336"/>
      <c r="G58" s="336"/>
      <c r="H58" s="337"/>
      <c r="I58" s="337"/>
      <c r="J58" s="336"/>
      <c r="K58" s="336"/>
      <c r="L58" s="336"/>
      <c r="M58" s="336"/>
      <c r="N58" s="336"/>
      <c r="O58" s="336"/>
      <c r="P58" s="336"/>
      <c r="Q58" s="336"/>
      <c r="R58" s="336"/>
      <c r="S58" s="322"/>
      <c r="T58" s="322"/>
      <c r="U58" s="322"/>
      <c r="V58" s="322"/>
      <c r="W58" s="322"/>
      <c r="X58" s="322"/>
      <c r="Y58" s="322"/>
    </row>
    <row r="59" spans="1:25" ht="11.25" customHeight="1">
      <c r="A59" s="79"/>
      <c r="B59" s="222" t="s">
        <v>194</v>
      </c>
      <c r="C59" s="222"/>
      <c r="D59" s="322">
        <v>67.7</v>
      </c>
      <c r="E59" s="322">
        <v>64.400000000000006</v>
      </c>
      <c r="F59" s="322">
        <v>59.7</v>
      </c>
      <c r="G59" s="322">
        <v>59.2</v>
      </c>
      <c r="H59" s="322">
        <v>63.852909000042658</v>
      </c>
      <c r="I59" s="322">
        <v>70.909529219355278</v>
      </c>
      <c r="J59" s="322">
        <v>77.213298787491453</v>
      </c>
      <c r="K59" s="322">
        <v>72.654424795333568</v>
      </c>
      <c r="L59" s="322">
        <v>81.877399434719052</v>
      </c>
      <c r="M59" s="322">
        <v>82.819635303298526</v>
      </c>
      <c r="N59" s="322">
        <v>90.447726863001549</v>
      </c>
      <c r="O59" s="322">
        <v>83.806751646085488</v>
      </c>
      <c r="P59" s="322">
        <v>88.013655759182086</v>
      </c>
      <c r="Q59" s="322">
        <v>91.184246351795011</v>
      </c>
      <c r="R59" s="322">
        <v>86.552009374417224</v>
      </c>
      <c r="S59" s="322">
        <v>85.903384069653015</v>
      </c>
      <c r="T59" s="322">
        <v>86</v>
      </c>
      <c r="U59" s="322">
        <v>85.768124755564585</v>
      </c>
      <c r="V59" s="322">
        <v>84.099394558332293</v>
      </c>
      <c r="W59" s="322">
        <v>88.484052320727116</v>
      </c>
      <c r="X59" s="322">
        <v>92.243043155276197</v>
      </c>
      <c r="Y59" s="322">
        <v>87.581847228404911</v>
      </c>
    </row>
    <row r="60" spans="1:25" ht="11.25" customHeight="1">
      <c r="A60" s="110"/>
      <c r="B60" s="222" t="s">
        <v>195</v>
      </c>
      <c r="C60" s="222"/>
      <c r="D60" s="336">
        <v>61.5</v>
      </c>
      <c r="E60" s="225">
        <v>64.599999999999994</v>
      </c>
      <c r="F60" s="336">
        <v>68</v>
      </c>
      <c r="G60" s="336">
        <v>64.900000000000006</v>
      </c>
      <c r="H60" s="336">
        <v>64.179446568847411</v>
      </c>
      <c r="I60" s="225">
        <v>80.184656995328254</v>
      </c>
      <c r="J60" s="336">
        <v>79.841973904341984</v>
      </c>
      <c r="K60" s="336">
        <v>80.630308143336777</v>
      </c>
      <c r="L60" s="336">
        <v>81.902419176120361</v>
      </c>
      <c r="M60" s="336">
        <v>85.214114674764005</v>
      </c>
      <c r="N60" s="336">
        <v>85.259796483258313</v>
      </c>
      <c r="O60" s="336">
        <v>85.287764879493892</v>
      </c>
      <c r="P60" s="336">
        <v>84.395035458747884</v>
      </c>
      <c r="Q60" s="336">
        <v>85.792654887777715</v>
      </c>
      <c r="R60" s="336">
        <v>86.663684532334926</v>
      </c>
      <c r="S60" s="322">
        <v>82.828373869479947</v>
      </c>
      <c r="T60" s="322">
        <v>84.5</v>
      </c>
      <c r="U60" s="322">
        <v>88.384609628536737</v>
      </c>
      <c r="V60" s="322">
        <v>84.211891370372456</v>
      </c>
      <c r="W60" s="322">
        <v>83.685915859565029</v>
      </c>
      <c r="X60" s="322">
        <v>87.653180970896102</v>
      </c>
      <c r="Y60" s="322">
        <v>90.063854671900316</v>
      </c>
    </row>
    <row r="61" spans="1:25" ht="11.25" customHeight="1">
      <c r="A61" s="111"/>
      <c r="B61" s="220" t="s">
        <v>147</v>
      </c>
      <c r="C61" s="299"/>
      <c r="D61" s="336"/>
      <c r="E61" s="225"/>
      <c r="F61" s="336"/>
      <c r="G61" s="336"/>
      <c r="H61" s="336"/>
      <c r="I61" s="225"/>
      <c r="J61" s="336"/>
      <c r="K61" s="336"/>
      <c r="L61" s="336"/>
      <c r="M61" s="336"/>
      <c r="N61" s="336"/>
      <c r="O61" s="336"/>
      <c r="P61" s="336"/>
      <c r="Q61" s="336"/>
      <c r="R61" s="336"/>
      <c r="S61" s="322"/>
      <c r="T61" s="322"/>
      <c r="U61" s="322"/>
      <c r="V61" s="322"/>
      <c r="W61" s="322"/>
      <c r="X61" s="322"/>
      <c r="Y61" s="322"/>
    </row>
    <row r="62" spans="1:25" ht="11.25" customHeight="1">
      <c r="A62" s="79"/>
      <c r="B62" s="222" t="s">
        <v>194</v>
      </c>
      <c r="C62" s="222"/>
      <c r="D62" s="322">
        <v>44.5</v>
      </c>
      <c r="E62" s="322">
        <v>43.6</v>
      </c>
      <c r="F62" s="322">
        <v>57</v>
      </c>
      <c r="G62" s="322">
        <v>59.3</v>
      </c>
      <c r="H62" s="322">
        <v>51.111663308849366</v>
      </c>
      <c r="I62" s="322">
        <v>61.646845491451849</v>
      </c>
      <c r="J62" s="322">
        <v>59.038454649832119</v>
      </c>
      <c r="K62" s="322">
        <v>63.051936595142621</v>
      </c>
      <c r="L62" s="322">
        <v>63.18544204478961</v>
      </c>
      <c r="M62" s="322">
        <v>75.768767669551309</v>
      </c>
      <c r="N62" s="322">
        <v>72.468408464265593</v>
      </c>
      <c r="O62" s="322">
        <v>78.875891923109009</v>
      </c>
      <c r="P62" s="322">
        <v>83.516554809843427</v>
      </c>
      <c r="Q62" s="322">
        <v>84.128059798130721</v>
      </c>
      <c r="R62" s="322">
        <v>88.162471606585868</v>
      </c>
      <c r="S62" s="322">
        <v>89.174973415186145</v>
      </c>
      <c r="T62" s="322">
        <v>84.9</v>
      </c>
      <c r="U62" s="322">
        <v>83.593411104677742</v>
      </c>
      <c r="V62" s="322">
        <v>84.998543424849572</v>
      </c>
      <c r="W62" s="322">
        <v>87.020860890426945</v>
      </c>
      <c r="X62" s="322">
        <v>84.415557422393434</v>
      </c>
      <c r="Y62" s="322">
        <v>79.93363326428414</v>
      </c>
    </row>
    <row r="63" spans="1:25" ht="11.25" customHeight="1">
      <c r="A63" s="110"/>
      <c r="B63" s="222" t="s">
        <v>195</v>
      </c>
      <c r="C63" s="222"/>
      <c r="D63" s="336">
        <v>56.4</v>
      </c>
      <c r="E63" s="225">
        <v>59.1</v>
      </c>
      <c r="F63" s="336">
        <v>59.9</v>
      </c>
      <c r="G63" s="336">
        <v>66.7</v>
      </c>
      <c r="H63" s="336">
        <v>62.764283432519719</v>
      </c>
      <c r="I63" s="225">
        <v>71.061924369901348</v>
      </c>
      <c r="J63" s="336">
        <v>72.267920912465812</v>
      </c>
      <c r="K63" s="336">
        <v>78.869976226281409</v>
      </c>
      <c r="L63" s="336">
        <v>80.782549903690054</v>
      </c>
      <c r="M63" s="336">
        <v>73.848695015331018</v>
      </c>
      <c r="N63" s="336">
        <v>73.550451875312746</v>
      </c>
      <c r="O63" s="336">
        <v>79.483528407115571</v>
      </c>
      <c r="P63" s="336">
        <v>80.197373044652196</v>
      </c>
      <c r="Q63" s="336">
        <v>86.797228452936949</v>
      </c>
      <c r="R63" s="336">
        <v>82.799957146567394</v>
      </c>
      <c r="S63" s="322">
        <v>85.736207118579316</v>
      </c>
      <c r="T63" s="322">
        <v>85.3</v>
      </c>
      <c r="U63" s="322">
        <v>88.735893006572383</v>
      </c>
      <c r="V63" s="322">
        <v>84.802481013893043</v>
      </c>
      <c r="W63" s="322">
        <v>84.182296916189344</v>
      </c>
      <c r="X63" s="322">
        <v>82.529967489952625</v>
      </c>
      <c r="Y63" s="322">
        <v>87.971108682656848</v>
      </c>
    </row>
    <row r="64" spans="1:25" ht="11.25" customHeight="1">
      <c r="A64" s="111"/>
      <c r="B64" s="220" t="s">
        <v>148</v>
      </c>
      <c r="C64" s="299"/>
      <c r="D64" s="336"/>
      <c r="E64" s="225"/>
      <c r="F64" s="336"/>
      <c r="G64" s="336"/>
      <c r="H64" s="336"/>
      <c r="I64" s="225"/>
      <c r="J64" s="336"/>
      <c r="K64" s="336"/>
      <c r="L64" s="336"/>
      <c r="M64" s="336"/>
      <c r="N64" s="336"/>
      <c r="O64" s="336"/>
      <c r="P64" s="336"/>
      <c r="Q64" s="336"/>
      <c r="R64" s="336"/>
      <c r="S64" s="322"/>
      <c r="T64" s="322"/>
      <c r="U64" s="322"/>
      <c r="V64" s="322"/>
      <c r="W64" s="322"/>
      <c r="X64" s="322"/>
      <c r="Y64" s="322"/>
    </row>
    <row r="65" spans="1:25" ht="11.25" customHeight="1">
      <c r="A65" s="79"/>
      <c r="B65" s="222" t="s">
        <v>194</v>
      </c>
      <c r="C65" s="222"/>
      <c r="D65" s="322">
        <v>41.6</v>
      </c>
      <c r="E65" s="322">
        <v>48.8</v>
      </c>
      <c r="F65" s="322">
        <v>43.4</v>
      </c>
      <c r="G65" s="322">
        <v>60.5</v>
      </c>
      <c r="H65" s="322">
        <v>55.134343520079121</v>
      </c>
      <c r="I65" s="322">
        <v>54.611546070163506</v>
      </c>
      <c r="J65" s="322">
        <v>61.948257410078632</v>
      </c>
      <c r="K65" s="322">
        <v>67.063415100664571</v>
      </c>
      <c r="L65" s="322">
        <v>59.101798611134079</v>
      </c>
      <c r="M65" s="322">
        <v>60.410327253719764</v>
      </c>
      <c r="N65" s="322">
        <v>61.610314348983167</v>
      </c>
      <c r="O65" s="322">
        <v>69.514111585327768</v>
      </c>
      <c r="P65" s="322">
        <v>75.358623803432096</v>
      </c>
      <c r="Q65" s="322">
        <v>75.257877449670829</v>
      </c>
      <c r="R65" s="322">
        <v>74.247919732394749</v>
      </c>
      <c r="S65" s="322">
        <v>77.176000109575554</v>
      </c>
      <c r="T65" s="322">
        <v>75.7</v>
      </c>
      <c r="U65" s="322">
        <v>79.314032078728971</v>
      </c>
      <c r="V65" s="322">
        <v>80.040875015584888</v>
      </c>
      <c r="W65" s="322">
        <v>78.511445351943905</v>
      </c>
      <c r="X65" s="322">
        <v>87.308741990895498</v>
      </c>
      <c r="Y65" s="322">
        <v>84.463793763976653</v>
      </c>
    </row>
    <row r="66" spans="1:25" ht="11.25" customHeight="1">
      <c r="A66" s="110"/>
      <c r="B66" s="222" t="s">
        <v>195</v>
      </c>
      <c r="C66" s="222"/>
      <c r="D66" s="336">
        <v>47.8</v>
      </c>
      <c r="E66" s="225">
        <v>53.7</v>
      </c>
      <c r="F66" s="336">
        <v>54.6</v>
      </c>
      <c r="G66" s="336">
        <v>58.6</v>
      </c>
      <c r="H66" s="336">
        <v>62.905055268160417</v>
      </c>
      <c r="I66" s="225">
        <v>57.508479889801656</v>
      </c>
      <c r="J66" s="336">
        <v>64.148312750409303</v>
      </c>
      <c r="K66" s="336">
        <v>62.670815340638498</v>
      </c>
      <c r="L66" s="336">
        <v>62.951124689181505</v>
      </c>
      <c r="M66" s="336">
        <v>70.682269431665006</v>
      </c>
      <c r="N66" s="336">
        <v>66.884259057824266</v>
      </c>
      <c r="O66" s="336">
        <v>72.742117616992303</v>
      </c>
      <c r="P66" s="336">
        <v>71.493261698562748</v>
      </c>
      <c r="Q66" s="336">
        <v>73.752329264727095</v>
      </c>
      <c r="R66" s="336">
        <v>74.456169695234493</v>
      </c>
      <c r="S66" s="322">
        <v>76.612640812461734</v>
      </c>
      <c r="T66" s="322">
        <v>76</v>
      </c>
      <c r="U66" s="322">
        <v>81.256466188689686</v>
      </c>
      <c r="V66" s="322">
        <v>78.21086400147982</v>
      </c>
      <c r="W66" s="322">
        <v>80.35526651855713</v>
      </c>
      <c r="X66" s="322">
        <v>67.905711221875819</v>
      </c>
      <c r="Y66" s="322">
        <v>85.751055041608183</v>
      </c>
    </row>
    <row r="67" spans="1:25" ht="3.75" customHeight="1" thickBot="1">
      <c r="A67" s="110"/>
      <c r="B67" s="712"/>
      <c r="C67" s="712"/>
      <c r="D67" s="732"/>
      <c r="E67" s="719"/>
      <c r="F67" s="732"/>
      <c r="G67" s="732"/>
      <c r="H67" s="732"/>
      <c r="I67" s="719"/>
      <c r="J67" s="732"/>
      <c r="K67" s="732"/>
      <c r="L67" s="732"/>
      <c r="M67" s="732"/>
      <c r="N67" s="732"/>
      <c r="O67" s="732"/>
      <c r="P67" s="732"/>
      <c r="Q67" s="732"/>
      <c r="R67" s="732"/>
      <c r="S67" s="732"/>
      <c r="T67" s="732"/>
      <c r="U67" s="732"/>
      <c r="V67" s="698"/>
      <c r="W67" s="698"/>
      <c r="X67" s="698"/>
      <c r="Y67" s="698"/>
    </row>
    <row r="68" spans="1:25" ht="10.5" customHeight="1">
      <c r="A68" s="110"/>
      <c r="B68" s="222"/>
      <c r="C68" s="222"/>
      <c r="D68" s="336"/>
      <c r="E68" s="225"/>
      <c r="F68" s="336"/>
      <c r="G68" s="336"/>
      <c r="H68" s="336"/>
      <c r="I68" s="225"/>
      <c r="J68" s="336"/>
      <c r="K68" s="336"/>
      <c r="L68" s="336"/>
      <c r="M68" s="336"/>
      <c r="N68" s="336"/>
      <c r="O68" s="503"/>
      <c r="P68" s="503"/>
      <c r="Q68" s="503"/>
      <c r="R68" s="503"/>
      <c r="S68" s="503"/>
      <c r="T68" s="600"/>
      <c r="V68" s="600"/>
      <c r="Y68" s="600" t="s">
        <v>175</v>
      </c>
    </row>
    <row r="69" spans="1:25" ht="12.75" customHeight="1" thickBot="1">
      <c r="A69" s="110"/>
      <c r="B69" s="222"/>
      <c r="C69" s="222"/>
      <c r="D69" s="336"/>
      <c r="E69" s="225"/>
      <c r="F69" s="336"/>
      <c r="G69" s="336"/>
      <c r="H69" s="336"/>
      <c r="I69" s="225"/>
      <c r="J69" s="336"/>
      <c r="K69" s="336"/>
      <c r="L69" s="336"/>
      <c r="M69" s="336"/>
      <c r="N69" s="336"/>
      <c r="O69" s="503"/>
      <c r="P69" s="503"/>
      <c r="Q69" s="503"/>
      <c r="R69" s="503"/>
      <c r="S69" s="503"/>
      <c r="T69" s="600"/>
      <c r="U69" s="600"/>
      <c r="V69" s="600"/>
      <c r="Y69" s="600" t="s">
        <v>111</v>
      </c>
    </row>
    <row r="70" spans="1:25" s="3" customFormat="1" ht="30" customHeight="1" thickBot="1">
      <c r="A70" s="105"/>
      <c r="B70" s="881" t="str">
        <f>+B4</f>
        <v>Ámbito Geográfico / Sexo</v>
      </c>
      <c r="C70" s="881"/>
      <c r="D70" s="702">
        <v>2001</v>
      </c>
      <c r="E70" s="702">
        <v>2002</v>
      </c>
      <c r="F70" s="702">
        <v>2003</v>
      </c>
      <c r="G70" s="702">
        <v>2004</v>
      </c>
      <c r="H70" s="702">
        <v>2005</v>
      </c>
      <c r="I70" s="702">
        <v>2006</v>
      </c>
      <c r="J70" s="702">
        <v>2007</v>
      </c>
      <c r="K70" s="702">
        <v>2008</v>
      </c>
      <c r="L70" s="702">
        <v>2009</v>
      </c>
      <c r="M70" s="702">
        <v>2010</v>
      </c>
      <c r="N70" s="702">
        <v>2011</v>
      </c>
      <c r="O70" s="702">
        <v>2013</v>
      </c>
      <c r="P70" s="702">
        <v>2014</v>
      </c>
      <c r="Q70" s="702">
        <v>2015</v>
      </c>
      <c r="R70" s="702">
        <v>2016</v>
      </c>
      <c r="S70" s="702">
        <v>2017</v>
      </c>
      <c r="T70" s="702">
        <v>2018</v>
      </c>
      <c r="U70" s="702">
        <v>2019</v>
      </c>
      <c r="V70" s="702">
        <v>2020</v>
      </c>
      <c r="W70" s="702">
        <v>2021</v>
      </c>
      <c r="X70" s="702">
        <v>2022</v>
      </c>
      <c r="Y70" s="702">
        <v>2023</v>
      </c>
    </row>
    <row r="71" spans="1:25" ht="7.5" customHeight="1">
      <c r="A71" s="110"/>
      <c r="B71" s="222"/>
      <c r="C71" s="222"/>
      <c r="D71" s="336"/>
      <c r="E71" s="225"/>
      <c r="F71" s="336"/>
      <c r="G71" s="336"/>
      <c r="H71" s="336"/>
      <c r="I71" s="225"/>
      <c r="J71" s="336"/>
      <c r="K71" s="336"/>
      <c r="L71" s="336"/>
      <c r="M71" s="336"/>
      <c r="N71" s="336"/>
      <c r="O71" s="309"/>
      <c r="P71" s="309"/>
      <c r="Q71" s="309"/>
      <c r="R71" s="309"/>
      <c r="S71" s="309"/>
      <c r="T71" s="309"/>
      <c r="U71" s="309"/>
    </row>
    <row r="72" spans="1:25" ht="11.25" customHeight="1">
      <c r="A72" s="111"/>
      <c r="B72" s="220" t="s">
        <v>149</v>
      </c>
      <c r="C72" s="299"/>
      <c r="D72" s="336"/>
      <c r="E72" s="225"/>
      <c r="F72" s="336"/>
      <c r="G72" s="336"/>
      <c r="H72" s="336"/>
      <c r="I72" s="225"/>
      <c r="J72" s="336"/>
      <c r="K72" s="336"/>
      <c r="L72" s="336"/>
      <c r="M72" s="336"/>
      <c r="N72" s="336"/>
      <c r="O72" s="336"/>
      <c r="P72" s="336"/>
      <c r="Q72" s="336"/>
      <c r="R72" s="336"/>
      <c r="S72" s="336"/>
      <c r="T72" s="336"/>
      <c r="U72" s="336"/>
    </row>
    <row r="73" spans="1:25" ht="11.25" customHeight="1">
      <c r="A73" s="79"/>
      <c r="B73" s="222" t="s">
        <v>194</v>
      </c>
      <c r="C73" s="222"/>
      <c r="D73" s="322">
        <v>68.400000000000006</v>
      </c>
      <c r="E73" s="322">
        <v>81.599999999999994</v>
      </c>
      <c r="F73" s="322">
        <v>85</v>
      </c>
      <c r="G73" s="322">
        <v>79.5</v>
      </c>
      <c r="H73" s="322">
        <v>85.282625309257085</v>
      </c>
      <c r="I73" s="322">
        <v>85.141574855655151</v>
      </c>
      <c r="J73" s="322">
        <v>82.538711354051472</v>
      </c>
      <c r="K73" s="322">
        <v>82.353492714701943</v>
      </c>
      <c r="L73" s="322">
        <v>80.526968126180776</v>
      </c>
      <c r="M73" s="322">
        <v>82.429846759651952</v>
      </c>
      <c r="N73" s="322">
        <v>81.949964346524084</v>
      </c>
      <c r="O73" s="322">
        <v>89.333147877723235</v>
      </c>
      <c r="P73" s="322">
        <v>91.826960727157569</v>
      </c>
      <c r="Q73" s="322">
        <v>90.191854237051743</v>
      </c>
      <c r="R73" s="322">
        <v>90.572116680023115</v>
      </c>
      <c r="S73" s="322">
        <v>89.313917523027825</v>
      </c>
      <c r="T73" s="322">
        <v>90.9</v>
      </c>
      <c r="U73" s="322">
        <v>89.378605721681467</v>
      </c>
      <c r="V73" s="322">
        <v>80.090735642885164</v>
      </c>
      <c r="W73" s="322">
        <v>89.266568088829274</v>
      </c>
      <c r="X73" s="322">
        <v>88.285464874932245</v>
      </c>
      <c r="Y73" s="322">
        <v>84.463395923595343</v>
      </c>
    </row>
    <row r="74" spans="1:25" ht="11.25" customHeight="1">
      <c r="A74" s="110"/>
      <c r="B74" s="222" t="s">
        <v>195</v>
      </c>
      <c r="C74" s="222"/>
      <c r="D74" s="336">
        <v>72</v>
      </c>
      <c r="E74" s="225">
        <v>80</v>
      </c>
      <c r="F74" s="336">
        <v>79</v>
      </c>
      <c r="G74" s="336">
        <v>79.5</v>
      </c>
      <c r="H74" s="336">
        <v>75.877236184544074</v>
      </c>
      <c r="I74" s="225">
        <v>82.360026957181589</v>
      </c>
      <c r="J74" s="336">
        <v>84.191543184537323</v>
      </c>
      <c r="K74" s="336">
        <v>87.563812502014741</v>
      </c>
      <c r="L74" s="336">
        <v>87.475354587781752</v>
      </c>
      <c r="M74" s="336">
        <v>84.20078132116214</v>
      </c>
      <c r="N74" s="336">
        <v>83.667055134458678</v>
      </c>
      <c r="O74" s="336">
        <v>88.375025243492431</v>
      </c>
      <c r="P74" s="336">
        <v>82.787636319651838</v>
      </c>
      <c r="Q74" s="336">
        <v>85.407673670225677</v>
      </c>
      <c r="R74" s="336">
        <v>86.27338381671467</v>
      </c>
      <c r="S74" s="322">
        <v>91.394220100881157</v>
      </c>
      <c r="T74" s="322">
        <v>88.6</v>
      </c>
      <c r="U74" s="322">
        <v>86.693276929077612</v>
      </c>
      <c r="V74" s="322">
        <v>82.541210330051385</v>
      </c>
      <c r="W74" s="322">
        <v>79.664475141987012</v>
      </c>
      <c r="X74" s="322">
        <v>84.708843354222751</v>
      </c>
      <c r="Y74" s="322">
        <v>86.554030141281132</v>
      </c>
    </row>
    <row r="75" spans="1:25" ht="11.25" customHeight="1">
      <c r="A75" s="111"/>
      <c r="B75" s="220" t="s">
        <v>150</v>
      </c>
      <c r="C75" s="299"/>
      <c r="D75" s="336"/>
      <c r="E75" s="225"/>
      <c r="F75" s="336"/>
      <c r="G75" s="336"/>
      <c r="H75" s="336"/>
      <c r="I75" s="225"/>
      <c r="J75" s="336"/>
      <c r="K75" s="336"/>
      <c r="L75" s="336"/>
      <c r="M75" s="336"/>
      <c r="N75" s="336"/>
      <c r="O75" s="336"/>
      <c r="P75" s="336"/>
      <c r="Q75" s="336"/>
      <c r="R75" s="336"/>
      <c r="S75" s="322"/>
      <c r="T75" s="322"/>
      <c r="U75" s="322"/>
      <c r="V75" s="322"/>
      <c r="W75" s="322"/>
      <c r="X75" s="322"/>
      <c r="Y75" s="322"/>
    </row>
    <row r="76" spans="1:25" ht="11.25" customHeight="1">
      <c r="A76" s="79"/>
      <c r="B76" s="222" t="s">
        <v>194</v>
      </c>
      <c r="C76" s="222"/>
      <c r="D76" s="322">
        <v>79.2</v>
      </c>
      <c r="E76" s="322">
        <v>68.5</v>
      </c>
      <c r="F76" s="322">
        <v>79.599999999999994</v>
      </c>
      <c r="G76" s="322">
        <v>73.2</v>
      </c>
      <c r="H76" s="322">
        <v>70.696469837937954</v>
      </c>
      <c r="I76" s="322">
        <v>73.808199744190674</v>
      </c>
      <c r="J76" s="322">
        <v>73.805139042847273</v>
      </c>
      <c r="K76" s="322">
        <v>79.106456849286459</v>
      </c>
      <c r="L76" s="322">
        <v>82.994484736948294</v>
      </c>
      <c r="M76" s="322">
        <v>86.56432864180961</v>
      </c>
      <c r="N76" s="322">
        <v>82.049660441874508</v>
      </c>
      <c r="O76" s="322">
        <v>89.267098697511386</v>
      </c>
      <c r="P76" s="322">
        <v>77.036040862738872</v>
      </c>
      <c r="Q76" s="322">
        <v>81.478686670439345</v>
      </c>
      <c r="R76" s="322">
        <v>82.614067092785888</v>
      </c>
      <c r="S76" s="322">
        <v>82.573905221994366</v>
      </c>
      <c r="T76" s="322">
        <v>84.3</v>
      </c>
      <c r="U76" s="322">
        <v>85.062702095809044</v>
      </c>
      <c r="V76" s="322">
        <v>79.108253704637988</v>
      </c>
      <c r="W76" s="322">
        <v>83.157379981946505</v>
      </c>
      <c r="X76" s="322">
        <v>81.139829449307186</v>
      </c>
      <c r="Y76" s="322">
        <v>84.75602257778354</v>
      </c>
    </row>
    <row r="77" spans="1:25" ht="11.25" customHeight="1">
      <c r="A77" s="110"/>
      <c r="B77" s="222" t="s">
        <v>195</v>
      </c>
      <c r="C77" s="222"/>
      <c r="D77" s="336">
        <v>65</v>
      </c>
      <c r="E77" s="225">
        <v>72.3</v>
      </c>
      <c r="F77" s="336">
        <v>75.2</v>
      </c>
      <c r="G77" s="336">
        <v>67.8</v>
      </c>
      <c r="H77" s="336">
        <v>70.807562287939547</v>
      </c>
      <c r="I77" s="225">
        <v>77.263227588420776</v>
      </c>
      <c r="J77" s="336">
        <v>81.853877719005879</v>
      </c>
      <c r="K77" s="336">
        <v>71.130733580717475</v>
      </c>
      <c r="L77" s="336">
        <v>84.504450914374658</v>
      </c>
      <c r="M77" s="336">
        <v>78.33079000558574</v>
      </c>
      <c r="N77" s="336">
        <v>87.242748077364325</v>
      </c>
      <c r="O77" s="336">
        <v>82.874606669347273</v>
      </c>
      <c r="P77" s="336">
        <v>80.056919284852654</v>
      </c>
      <c r="Q77" s="336">
        <v>80.97661389344519</v>
      </c>
      <c r="R77" s="336">
        <v>80.988565721094858</v>
      </c>
      <c r="S77" s="322">
        <v>85.893829410062722</v>
      </c>
      <c r="T77" s="322">
        <v>82.7</v>
      </c>
      <c r="U77" s="322">
        <v>82.570301394330372</v>
      </c>
      <c r="V77" s="322">
        <v>79.113677759018913</v>
      </c>
      <c r="W77" s="322">
        <v>77.07252507433904</v>
      </c>
      <c r="X77" s="322">
        <v>84.129437706240878</v>
      </c>
      <c r="Y77" s="322">
        <v>83.342659446704857</v>
      </c>
    </row>
    <row r="78" spans="1:25" ht="11.25" customHeight="1">
      <c r="A78" s="111"/>
      <c r="B78" s="220" t="s">
        <v>151</v>
      </c>
      <c r="C78" s="299"/>
      <c r="D78" s="336"/>
      <c r="E78" s="225"/>
      <c r="F78" s="336"/>
      <c r="G78" s="336"/>
      <c r="H78" s="336"/>
      <c r="I78" s="225"/>
      <c r="J78" s="336"/>
      <c r="K78" s="336"/>
      <c r="L78" s="336"/>
      <c r="M78" s="336"/>
      <c r="N78" s="336"/>
      <c r="O78" s="336"/>
      <c r="P78" s="336"/>
      <c r="Q78" s="336"/>
      <c r="R78" s="336"/>
      <c r="S78" s="322"/>
      <c r="T78" s="322"/>
      <c r="U78" s="322"/>
      <c r="V78" s="322"/>
      <c r="W78" s="322"/>
      <c r="X78" s="322"/>
      <c r="Y78" s="322"/>
    </row>
    <row r="79" spans="1:25" ht="11.25" customHeight="1">
      <c r="A79" s="79"/>
      <c r="B79" s="222" t="s">
        <v>194</v>
      </c>
      <c r="C79" s="222"/>
      <c r="D79" s="322">
        <v>67.599999999999994</v>
      </c>
      <c r="E79" s="322">
        <v>61.7</v>
      </c>
      <c r="F79" s="322">
        <v>63.4</v>
      </c>
      <c r="G79" s="322">
        <v>58.1</v>
      </c>
      <c r="H79" s="322">
        <v>63.442430132626605</v>
      </c>
      <c r="I79" s="322">
        <v>65.076169546793665</v>
      </c>
      <c r="J79" s="322">
        <v>65.80934113157349</v>
      </c>
      <c r="K79" s="322">
        <v>71.837340418809134</v>
      </c>
      <c r="L79" s="322">
        <v>74.346351309622875</v>
      </c>
      <c r="M79" s="322">
        <v>74.336011023883941</v>
      </c>
      <c r="N79" s="322">
        <v>73.163808798070932</v>
      </c>
      <c r="O79" s="322">
        <v>77.654580607555815</v>
      </c>
      <c r="P79" s="322">
        <v>79.104663245405888</v>
      </c>
      <c r="Q79" s="322">
        <v>81.569770736581873</v>
      </c>
      <c r="R79" s="322">
        <v>76.241112628002838</v>
      </c>
      <c r="S79" s="322">
        <v>79.844477992186853</v>
      </c>
      <c r="T79" s="322">
        <v>84.7</v>
      </c>
      <c r="U79" s="322">
        <v>79.189886710600661</v>
      </c>
      <c r="V79" s="322">
        <v>79.43829173393722</v>
      </c>
      <c r="W79" s="322">
        <v>83.692452273759727</v>
      </c>
      <c r="X79" s="322">
        <v>80.862907515521641</v>
      </c>
      <c r="Y79" s="322">
        <v>79.06565028223082</v>
      </c>
    </row>
    <row r="80" spans="1:25" ht="11.25" customHeight="1">
      <c r="A80" s="110"/>
      <c r="B80" s="222" t="s">
        <v>195</v>
      </c>
      <c r="C80" s="222"/>
      <c r="D80" s="336">
        <v>65.8</v>
      </c>
      <c r="E80" s="225">
        <v>56.7</v>
      </c>
      <c r="F80" s="336">
        <v>69.400000000000006</v>
      </c>
      <c r="G80" s="336">
        <v>56.9</v>
      </c>
      <c r="H80" s="336">
        <v>66.039050969383041</v>
      </c>
      <c r="I80" s="225">
        <v>63.584476103206534</v>
      </c>
      <c r="J80" s="336">
        <v>64.837058815653066</v>
      </c>
      <c r="K80" s="336">
        <v>66.03506173828481</v>
      </c>
      <c r="L80" s="336">
        <v>71.419003380796269</v>
      </c>
      <c r="M80" s="336">
        <v>69.354462327689987</v>
      </c>
      <c r="N80" s="336">
        <v>71.154554207669179</v>
      </c>
      <c r="O80" s="336">
        <v>74.264337312924695</v>
      </c>
      <c r="P80" s="336">
        <v>75.102635933721146</v>
      </c>
      <c r="Q80" s="336">
        <v>79.18230078294755</v>
      </c>
      <c r="R80" s="336">
        <v>79.260571854888582</v>
      </c>
      <c r="S80" s="322">
        <v>78.870504993692336</v>
      </c>
      <c r="T80" s="322">
        <v>78.5</v>
      </c>
      <c r="U80" s="322">
        <v>78.034983074244437</v>
      </c>
      <c r="V80" s="322">
        <v>78.834220368572801</v>
      </c>
      <c r="W80" s="322">
        <v>82.893775238476564</v>
      </c>
      <c r="X80" s="322">
        <v>81.14976597904905</v>
      </c>
      <c r="Y80" s="322">
        <v>78.459801127428861</v>
      </c>
    </row>
    <row r="81" spans="1:25" ht="11.25" customHeight="1">
      <c r="A81" s="111"/>
      <c r="B81" s="220" t="s">
        <v>152</v>
      </c>
      <c r="C81" s="299"/>
      <c r="D81" s="336"/>
      <c r="E81" s="225"/>
      <c r="F81" s="336"/>
      <c r="G81" s="336"/>
      <c r="H81" s="336"/>
      <c r="I81" s="225"/>
      <c r="J81" s="336"/>
      <c r="K81" s="336"/>
      <c r="L81" s="336"/>
      <c r="M81" s="336"/>
      <c r="N81" s="336"/>
      <c r="O81" s="336"/>
      <c r="P81" s="336"/>
      <c r="Q81" s="336"/>
      <c r="R81" s="336"/>
      <c r="S81" s="322"/>
      <c r="T81" s="322"/>
      <c r="U81" s="322"/>
      <c r="V81" s="322"/>
      <c r="W81" s="322"/>
      <c r="X81" s="322"/>
      <c r="Y81" s="322"/>
    </row>
    <row r="82" spans="1:25" ht="11.25" customHeight="1">
      <c r="A82" s="79"/>
      <c r="B82" s="222" t="s">
        <v>194</v>
      </c>
      <c r="C82" s="222"/>
      <c r="D82" s="322">
        <v>62.9</v>
      </c>
      <c r="E82" s="322">
        <v>71.3</v>
      </c>
      <c r="F82" s="322">
        <v>66.2</v>
      </c>
      <c r="G82" s="322">
        <v>66.599999999999994</v>
      </c>
      <c r="H82" s="322">
        <v>72.683735609888075</v>
      </c>
      <c r="I82" s="322">
        <v>77.526719949721169</v>
      </c>
      <c r="J82" s="322">
        <v>70.244605669015556</v>
      </c>
      <c r="K82" s="322">
        <v>73.242871191629064</v>
      </c>
      <c r="L82" s="322">
        <v>78.724104905090158</v>
      </c>
      <c r="M82" s="322">
        <v>84.402442409583557</v>
      </c>
      <c r="N82" s="322">
        <v>77.061832648850043</v>
      </c>
      <c r="O82" s="322">
        <v>84.853783956922925</v>
      </c>
      <c r="P82" s="322">
        <v>81.677373994777355</v>
      </c>
      <c r="Q82" s="322">
        <v>73.395420112893788</v>
      </c>
      <c r="R82" s="322">
        <v>80.180915643192492</v>
      </c>
      <c r="S82" s="322">
        <v>79.806170741776427</v>
      </c>
      <c r="T82" s="322">
        <v>79.599999999999994</v>
      </c>
      <c r="U82" s="322">
        <v>82.701392133893179</v>
      </c>
      <c r="V82" s="322">
        <v>80.33142955033091</v>
      </c>
      <c r="W82" s="322">
        <v>84.81264437294891</v>
      </c>
      <c r="X82" s="322">
        <v>84.085086563656432</v>
      </c>
      <c r="Y82" s="322">
        <v>85.81093786488978</v>
      </c>
    </row>
    <row r="83" spans="1:25" ht="11.25" customHeight="1">
      <c r="A83" s="110"/>
      <c r="B83" s="222" t="s">
        <v>195</v>
      </c>
      <c r="C83" s="222"/>
      <c r="D83" s="336">
        <v>62.2</v>
      </c>
      <c r="E83" s="225">
        <v>74.400000000000006</v>
      </c>
      <c r="F83" s="336">
        <v>75.8</v>
      </c>
      <c r="G83" s="336">
        <v>72.5</v>
      </c>
      <c r="H83" s="336">
        <v>73.801570867704882</v>
      </c>
      <c r="I83" s="225">
        <v>69.415946807139136</v>
      </c>
      <c r="J83" s="336">
        <v>74.032968911496553</v>
      </c>
      <c r="K83" s="336">
        <v>67.236251279142408</v>
      </c>
      <c r="L83" s="336">
        <v>75.959326633324295</v>
      </c>
      <c r="M83" s="336">
        <v>73.920549965022644</v>
      </c>
      <c r="N83" s="336">
        <v>73.768905496046173</v>
      </c>
      <c r="O83" s="336">
        <v>80.225076283062393</v>
      </c>
      <c r="P83" s="336">
        <v>82.069871956124246</v>
      </c>
      <c r="Q83" s="336">
        <v>84.165783160563024</v>
      </c>
      <c r="R83" s="336">
        <v>83.983011061844579</v>
      </c>
      <c r="S83" s="322">
        <v>78.597239004599317</v>
      </c>
      <c r="T83" s="322">
        <v>84.2</v>
      </c>
      <c r="U83" s="322">
        <v>86.4379977172065</v>
      </c>
      <c r="V83" s="322">
        <v>84.124102881360756</v>
      </c>
      <c r="W83" s="322">
        <v>79.577037056928319</v>
      </c>
      <c r="X83" s="322">
        <v>80.295745327396659</v>
      </c>
      <c r="Y83" s="322">
        <v>79.757466005360172</v>
      </c>
    </row>
    <row r="84" spans="1:25" ht="11.25" customHeight="1">
      <c r="A84" s="111"/>
      <c r="B84" s="19" t="s">
        <v>120</v>
      </c>
      <c r="C84" s="331"/>
      <c r="D84" s="338"/>
      <c r="E84" s="339"/>
      <c r="F84" s="340"/>
      <c r="G84" s="341"/>
      <c r="H84" s="336"/>
      <c r="I84" s="225"/>
      <c r="J84" s="336"/>
      <c r="K84" s="336"/>
      <c r="L84" s="336"/>
      <c r="M84" s="336"/>
      <c r="N84" s="336"/>
      <c r="O84" s="336"/>
      <c r="P84" s="336"/>
      <c r="Q84" s="336"/>
      <c r="R84" s="336"/>
      <c r="S84" s="322"/>
      <c r="T84" s="322"/>
      <c r="U84" s="322"/>
      <c r="V84" s="322"/>
      <c r="W84" s="322"/>
      <c r="X84" s="322"/>
      <c r="Y84" s="322"/>
    </row>
    <row r="85" spans="1:25" ht="11.25" customHeight="1">
      <c r="A85" s="79"/>
      <c r="B85" s="222" t="s">
        <v>194</v>
      </c>
      <c r="C85" s="222"/>
      <c r="D85" s="338" t="s">
        <v>6</v>
      </c>
      <c r="E85" s="339" t="s">
        <v>6</v>
      </c>
      <c r="F85" s="340">
        <v>93.055847842505571</v>
      </c>
      <c r="G85" s="322" t="s">
        <v>6</v>
      </c>
      <c r="H85" s="322" t="s">
        <v>6</v>
      </c>
      <c r="I85" s="322" t="s">
        <v>6</v>
      </c>
      <c r="J85" s="322">
        <v>84.93564395029307</v>
      </c>
      <c r="K85" s="322">
        <v>87.415312362635675</v>
      </c>
      <c r="L85" s="322">
        <v>84.75530165327396</v>
      </c>
      <c r="M85" s="322">
        <v>87.250923339268084</v>
      </c>
      <c r="N85" s="322">
        <v>87.40479955972036</v>
      </c>
      <c r="O85" s="322">
        <v>87.95746212329442</v>
      </c>
      <c r="P85" s="322">
        <v>86.666571564279522</v>
      </c>
      <c r="Q85" s="322">
        <v>88.134650900882718</v>
      </c>
      <c r="R85" s="322">
        <v>84.753556258894577</v>
      </c>
      <c r="S85" s="322">
        <v>88.2352287638371</v>
      </c>
      <c r="T85" s="322">
        <v>89</v>
      </c>
      <c r="U85" s="322">
        <v>89.567192490104105</v>
      </c>
      <c r="V85" s="322">
        <v>80.053038797352144</v>
      </c>
      <c r="W85" s="322">
        <v>90.713363869803771</v>
      </c>
      <c r="X85" s="322">
        <v>89.052515790438903</v>
      </c>
      <c r="Y85" s="322">
        <v>86.972156831822815</v>
      </c>
    </row>
    <row r="86" spans="1:25" ht="11.25" customHeight="1">
      <c r="A86" s="110"/>
      <c r="B86" s="222" t="s">
        <v>195</v>
      </c>
      <c r="C86" s="222"/>
      <c r="D86" s="338" t="s">
        <v>6</v>
      </c>
      <c r="E86" s="339" t="s">
        <v>6</v>
      </c>
      <c r="F86" s="340">
        <v>92.015852183098218</v>
      </c>
      <c r="G86" s="336" t="s">
        <v>6</v>
      </c>
      <c r="H86" s="336" t="s">
        <v>6</v>
      </c>
      <c r="I86" s="225" t="s">
        <v>6</v>
      </c>
      <c r="J86" s="336">
        <v>83.237673942342198</v>
      </c>
      <c r="K86" s="336">
        <v>86.154564579090575</v>
      </c>
      <c r="L86" s="336">
        <v>88.130955353088368</v>
      </c>
      <c r="M86" s="336">
        <v>81.086252647415478</v>
      </c>
      <c r="N86" s="336">
        <v>83.419284415295749</v>
      </c>
      <c r="O86" s="336">
        <v>84.238277494530138</v>
      </c>
      <c r="P86" s="336">
        <v>87.715212512652798</v>
      </c>
      <c r="Q86" s="336">
        <v>86.342960776242123</v>
      </c>
      <c r="R86" s="336">
        <v>87.12911980069731</v>
      </c>
      <c r="S86" s="322">
        <v>88.500484004229165</v>
      </c>
      <c r="T86" s="322">
        <v>88</v>
      </c>
      <c r="U86" s="322">
        <v>84.473456579800057</v>
      </c>
      <c r="V86" s="322">
        <v>82.581588724329151</v>
      </c>
      <c r="W86" s="322">
        <v>85.085295368224507</v>
      </c>
      <c r="X86" s="322">
        <v>84.39791929144279</v>
      </c>
      <c r="Y86" s="322">
        <v>86.256110395328122</v>
      </c>
    </row>
    <row r="87" spans="1:25" ht="11.25" customHeight="1">
      <c r="A87" s="110"/>
      <c r="B87" s="19" t="s">
        <v>296</v>
      </c>
      <c r="C87" s="331"/>
      <c r="D87" s="338"/>
      <c r="E87" s="339"/>
      <c r="F87" s="340"/>
      <c r="G87" s="341"/>
      <c r="H87" s="336"/>
      <c r="I87" s="225"/>
      <c r="J87" s="336"/>
      <c r="K87" s="336"/>
      <c r="L87" s="336"/>
      <c r="M87" s="336"/>
      <c r="N87" s="336"/>
      <c r="O87" s="336"/>
      <c r="P87" s="336"/>
      <c r="Q87" s="336"/>
      <c r="R87" s="336"/>
      <c r="S87" s="322"/>
      <c r="T87" s="322"/>
      <c r="U87" s="322"/>
      <c r="V87" s="322"/>
      <c r="W87" s="322"/>
      <c r="X87" s="322"/>
      <c r="Y87" s="322"/>
    </row>
    <row r="88" spans="1:25" ht="11.25" customHeight="1">
      <c r="A88" s="110"/>
      <c r="B88" s="222" t="s">
        <v>194</v>
      </c>
      <c r="C88" s="222"/>
      <c r="D88" s="338" t="s">
        <v>6</v>
      </c>
      <c r="E88" s="339" t="s">
        <v>6</v>
      </c>
      <c r="F88" s="340">
        <v>91.537533583481064</v>
      </c>
      <c r="G88" s="322" t="s">
        <v>6</v>
      </c>
      <c r="H88" s="338" t="s">
        <v>6</v>
      </c>
      <c r="I88" s="339" t="s">
        <v>6</v>
      </c>
      <c r="J88" s="340">
        <v>78.336819890336471</v>
      </c>
      <c r="K88" s="341">
        <v>79.82515311791542</v>
      </c>
      <c r="L88" s="342">
        <v>82.887389778521623</v>
      </c>
      <c r="M88" s="343">
        <v>87.472217858135551</v>
      </c>
      <c r="N88" s="344">
        <v>82.516785197893498</v>
      </c>
      <c r="O88" s="346">
        <v>86.025180596705155</v>
      </c>
      <c r="P88" s="346">
        <v>84.169484290919087</v>
      </c>
      <c r="Q88" s="346">
        <v>89.541662546987297</v>
      </c>
      <c r="R88" s="346">
        <v>92.490869786301488</v>
      </c>
      <c r="S88" s="322">
        <v>87.477484162499891</v>
      </c>
      <c r="T88" s="322">
        <v>85.6</v>
      </c>
      <c r="U88" s="322">
        <v>87.688302065498306</v>
      </c>
      <c r="V88" s="322">
        <v>82.181372477354302</v>
      </c>
      <c r="W88" s="322">
        <v>84.476288128248839</v>
      </c>
      <c r="X88" s="322">
        <v>92.485055443853312</v>
      </c>
      <c r="Y88" s="322">
        <v>89.714121923114618</v>
      </c>
    </row>
    <row r="89" spans="1:25" ht="11.25" customHeight="1">
      <c r="A89" s="110"/>
      <c r="B89" s="222" t="s">
        <v>195</v>
      </c>
      <c r="C89" s="222"/>
      <c r="D89" s="338" t="s">
        <v>6</v>
      </c>
      <c r="E89" s="339" t="s">
        <v>6</v>
      </c>
      <c r="F89" s="340">
        <v>93.329019129748374</v>
      </c>
      <c r="G89" s="336" t="s">
        <v>6</v>
      </c>
      <c r="H89" s="338" t="s">
        <v>6</v>
      </c>
      <c r="I89" s="339" t="s">
        <v>6</v>
      </c>
      <c r="J89" s="340">
        <v>80.52732064755314</v>
      </c>
      <c r="K89" s="341">
        <v>82.859656201269743</v>
      </c>
      <c r="L89" s="342">
        <v>77.066416912887505</v>
      </c>
      <c r="M89" s="343">
        <v>77.285199245310025</v>
      </c>
      <c r="N89" s="344">
        <v>81.065016039465576</v>
      </c>
      <c r="O89" s="346">
        <v>86.77544104948943</v>
      </c>
      <c r="P89" s="346">
        <v>91.172931498840654</v>
      </c>
      <c r="Q89" s="346">
        <v>87.223887192840891</v>
      </c>
      <c r="R89" s="346">
        <v>87.760885173853268</v>
      </c>
      <c r="S89" s="322">
        <v>87.230516797676941</v>
      </c>
      <c r="T89" s="322">
        <v>92.3</v>
      </c>
      <c r="U89" s="322">
        <v>87.320883114281699</v>
      </c>
      <c r="V89" s="322">
        <v>75.896899469181776</v>
      </c>
      <c r="W89" s="322">
        <v>84.378152625638904</v>
      </c>
      <c r="X89" s="322">
        <v>86.688425802535434</v>
      </c>
      <c r="Y89" s="322">
        <v>89.486433507255242</v>
      </c>
    </row>
    <row r="90" spans="1:25" ht="11.25" customHeight="1">
      <c r="A90" s="111"/>
      <c r="B90" s="220" t="s">
        <v>153</v>
      </c>
      <c r="C90" s="299"/>
      <c r="D90" s="337"/>
      <c r="E90" s="337"/>
      <c r="F90" s="336"/>
      <c r="G90" s="336"/>
      <c r="H90" s="337"/>
      <c r="I90" s="337"/>
      <c r="J90" s="336"/>
      <c r="K90" s="336"/>
      <c r="L90" s="336"/>
      <c r="M90" s="336"/>
      <c r="N90" s="336"/>
      <c r="O90" s="336"/>
      <c r="P90" s="336"/>
      <c r="Q90" s="336"/>
      <c r="R90" s="336"/>
      <c r="S90" s="322"/>
      <c r="T90" s="322"/>
      <c r="U90" s="322"/>
      <c r="V90" s="322"/>
      <c r="W90" s="322"/>
      <c r="X90" s="322"/>
      <c r="Y90" s="322"/>
    </row>
    <row r="91" spans="1:25" ht="11.25" customHeight="1">
      <c r="A91" s="79"/>
      <c r="B91" s="222" t="s">
        <v>194</v>
      </c>
      <c r="C91" s="222"/>
      <c r="D91" s="322">
        <v>48.3</v>
      </c>
      <c r="E91" s="322">
        <v>54.1</v>
      </c>
      <c r="F91" s="322">
        <v>53.3</v>
      </c>
      <c r="G91" s="322">
        <v>57.5</v>
      </c>
      <c r="H91" s="322">
        <v>61.257996225957022</v>
      </c>
      <c r="I91" s="322">
        <v>60.635721204420243</v>
      </c>
      <c r="J91" s="322">
        <v>53.451454028978397</v>
      </c>
      <c r="K91" s="322">
        <v>62.500101366364788</v>
      </c>
      <c r="L91" s="322">
        <v>60.195676216887229</v>
      </c>
      <c r="M91" s="322">
        <v>51.944419189765995</v>
      </c>
      <c r="N91" s="322">
        <v>51.525093468489288</v>
      </c>
      <c r="O91" s="322">
        <v>64.034941004565539</v>
      </c>
      <c r="P91" s="322">
        <v>72.158546728500696</v>
      </c>
      <c r="Q91" s="322">
        <v>70.041746701704923</v>
      </c>
      <c r="R91" s="322">
        <v>70.282957094119837</v>
      </c>
      <c r="S91" s="322">
        <v>73.796616625166067</v>
      </c>
      <c r="T91" s="322">
        <v>72.3</v>
      </c>
      <c r="U91" s="322">
        <v>73.116477805940477</v>
      </c>
      <c r="V91" s="322">
        <v>62.660431588079071</v>
      </c>
      <c r="W91" s="322">
        <v>72.468432593931979</v>
      </c>
      <c r="X91" s="322">
        <v>70.301790880133794</v>
      </c>
      <c r="Y91" s="322">
        <v>80.880441591292566</v>
      </c>
    </row>
    <row r="92" spans="1:25" ht="11.25" customHeight="1">
      <c r="A92" s="110"/>
      <c r="B92" s="222" t="s">
        <v>195</v>
      </c>
      <c r="C92" s="222"/>
      <c r="D92" s="336">
        <v>50.6</v>
      </c>
      <c r="E92" s="225">
        <v>53</v>
      </c>
      <c r="F92" s="336">
        <v>53.5</v>
      </c>
      <c r="G92" s="336">
        <v>50.4</v>
      </c>
      <c r="H92" s="336">
        <v>56.043055570151502</v>
      </c>
      <c r="I92" s="225">
        <v>62.897302678840241</v>
      </c>
      <c r="J92" s="336">
        <v>61.821903443534865</v>
      </c>
      <c r="K92" s="336">
        <v>54.648580460780416</v>
      </c>
      <c r="L92" s="336">
        <v>55.409181367203551</v>
      </c>
      <c r="M92" s="336">
        <v>59.092244164129021</v>
      </c>
      <c r="N92" s="336">
        <v>57.056999000522815</v>
      </c>
      <c r="O92" s="336">
        <v>62.192825790568364</v>
      </c>
      <c r="P92" s="336">
        <v>64.424316137264867</v>
      </c>
      <c r="Q92" s="336">
        <v>66.552573359577679</v>
      </c>
      <c r="R92" s="336">
        <v>71.003808444495746</v>
      </c>
      <c r="S92" s="322">
        <v>73.820873584500518</v>
      </c>
      <c r="T92" s="322">
        <v>74.400000000000006</v>
      </c>
      <c r="U92" s="322">
        <v>77.158622801579028</v>
      </c>
      <c r="V92" s="322">
        <v>65.293727443971335</v>
      </c>
      <c r="W92" s="322">
        <v>67.516219405612318</v>
      </c>
      <c r="X92" s="322">
        <v>73.56800538233729</v>
      </c>
      <c r="Y92" s="322">
        <v>77.968960175400952</v>
      </c>
    </row>
    <row r="93" spans="1:25" ht="11.25" customHeight="1">
      <c r="A93" s="111"/>
      <c r="B93" s="220" t="s">
        <v>154</v>
      </c>
      <c r="C93" s="299"/>
      <c r="D93" s="336"/>
      <c r="E93" s="225"/>
      <c r="F93" s="336"/>
      <c r="G93" s="336"/>
      <c r="H93" s="336"/>
      <c r="I93" s="225"/>
      <c r="J93" s="336"/>
      <c r="K93" s="336"/>
      <c r="L93" s="336"/>
      <c r="M93" s="336"/>
      <c r="N93" s="336"/>
      <c r="O93" s="336"/>
      <c r="P93" s="336"/>
      <c r="Q93" s="336"/>
      <c r="R93" s="336"/>
      <c r="S93" s="322"/>
      <c r="T93" s="322"/>
      <c r="U93" s="322"/>
      <c r="V93" s="322"/>
      <c r="W93" s="322"/>
      <c r="X93" s="322"/>
      <c r="Y93" s="322"/>
    </row>
    <row r="94" spans="1:25" ht="11.25" customHeight="1">
      <c r="A94" s="79"/>
      <c r="B94" s="222" t="s">
        <v>194</v>
      </c>
      <c r="C94" s="222"/>
      <c r="D94" s="322">
        <v>82.2</v>
      </c>
      <c r="E94" s="322">
        <v>75.5</v>
      </c>
      <c r="F94" s="322">
        <v>79.8</v>
      </c>
      <c r="G94" s="322">
        <v>78.3</v>
      </c>
      <c r="H94" s="322">
        <v>80.796425957382169</v>
      </c>
      <c r="I94" s="322">
        <v>83.425840168622301</v>
      </c>
      <c r="J94" s="322">
        <v>80.434079844206323</v>
      </c>
      <c r="K94" s="322">
        <v>81.512393463389216</v>
      </c>
      <c r="L94" s="322">
        <v>84.378637341353709</v>
      </c>
      <c r="M94" s="322">
        <v>81.875449144472611</v>
      </c>
      <c r="N94" s="322">
        <v>84.730866005084806</v>
      </c>
      <c r="O94" s="322">
        <v>87.195471698113195</v>
      </c>
      <c r="P94" s="322">
        <v>87.345120136163089</v>
      </c>
      <c r="Q94" s="322">
        <v>90.534878678296394</v>
      </c>
      <c r="R94" s="322">
        <v>80.684070051207598</v>
      </c>
      <c r="S94" s="322">
        <v>85.34208080123031</v>
      </c>
      <c r="T94" s="322">
        <v>88.8</v>
      </c>
      <c r="U94" s="322">
        <v>88.59740579649079</v>
      </c>
      <c r="V94" s="322">
        <v>92.965821273497042</v>
      </c>
      <c r="W94" s="322">
        <v>89.903924178294346</v>
      </c>
      <c r="X94" s="322">
        <v>83.534897514199656</v>
      </c>
      <c r="Y94" s="322">
        <v>91.137891469598003</v>
      </c>
    </row>
    <row r="95" spans="1:25" ht="11.25" customHeight="1">
      <c r="A95" s="110"/>
      <c r="B95" s="222" t="s">
        <v>195</v>
      </c>
      <c r="C95" s="222"/>
      <c r="D95" s="336">
        <v>73.3</v>
      </c>
      <c r="E95" s="225">
        <v>80.7</v>
      </c>
      <c r="F95" s="336">
        <v>80.5</v>
      </c>
      <c r="G95" s="336">
        <v>80.7</v>
      </c>
      <c r="H95" s="336">
        <v>79.135353924733764</v>
      </c>
      <c r="I95" s="225">
        <v>80.413821858550165</v>
      </c>
      <c r="J95" s="336">
        <v>81.741044725499023</v>
      </c>
      <c r="K95" s="336">
        <v>82.282388040561187</v>
      </c>
      <c r="L95" s="336">
        <v>81.259711548584164</v>
      </c>
      <c r="M95" s="336">
        <v>83.234251691158008</v>
      </c>
      <c r="N95" s="336">
        <v>77.279049103944402</v>
      </c>
      <c r="O95" s="336">
        <v>85.38967965819127</v>
      </c>
      <c r="P95" s="336">
        <v>85.852649130976872</v>
      </c>
      <c r="Q95" s="336">
        <v>77.827187295140192</v>
      </c>
      <c r="R95" s="336">
        <v>79.602778335936307</v>
      </c>
      <c r="S95" s="322">
        <v>84.878015155743057</v>
      </c>
      <c r="T95" s="322">
        <v>85.2</v>
      </c>
      <c r="U95" s="322">
        <v>95.857765346772183</v>
      </c>
      <c r="V95" s="322">
        <v>85.557879730829598</v>
      </c>
      <c r="W95" s="322">
        <v>74.546075972882065</v>
      </c>
      <c r="X95" s="322">
        <v>87.412508751056848</v>
      </c>
      <c r="Y95" s="322">
        <v>78.396941432355021</v>
      </c>
    </row>
    <row r="96" spans="1:25" ht="11.25" customHeight="1">
      <c r="A96" s="111"/>
      <c r="B96" s="220" t="s">
        <v>155</v>
      </c>
      <c r="C96" s="299"/>
      <c r="D96" s="336"/>
      <c r="E96" s="225"/>
      <c r="F96" s="336"/>
      <c r="G96" s="336"/>
      <c r="H96" s="336"/>
      <c r="I96" s="225"/>
      <c r="J96" s="336"/>
      <c r="K96" s="336"/>
      <c r="L96" s="336"/>
      <c r="M96" s="336"/>
      <c r="N96" s="336"/>
      <c r="O96" s="336"/>
      <c r="P96" s="336"/>
      <c r="Q96" s="336"/>
      <c r="R96" s="336"/>
      <c r="S96" s="322"/>
      <c r="T96" s="322"/>
      <c r="U96" s="322"/>
      <c r="V96" s="322"/>
      <c r="W96" s="322"/>
      <c r="X96" s="322"/>
      <c r="Y96" s="322"/>
    </row>
    <row r="97" spans="1:25" ht="11.25" customHeight="1">
      <c r="A97" s="79"/>
      <c r="B97" s="222" t="s">
        <v>194</v>
      </c>
      <c r="C97" s="222"/>
      <c r="D97" s="322">
        <v>85.7</v>
      </c>
      <c r="E97" s="322">
        <v>84.4</v>
      </c>
      <c r="F97" s="322">
        <v>84.9</v>
      </c>
      <c r="G97" s="322">
        <v>82.6</v>
      </c>
      <c r="H97" s="322">
        <v>80.684164358794604</v>
      </c>
      <c r="I97" s="322">
        <v>81.988093103722335</v>
      </c>
      <c r="J97" s="322">
        <v>81.4796101376552</v>
      </c>
      <c r="K97" s="322">
        <v>88.903420301509342</v>
      </c>
      <c r="L97" s="322">
        <v>85.970947799522648</v>
      </c>
      <c r="M97" s="322">
        <v>86.324642358438282</v>
      </c>
      <c r="N97" s="322">
        <v>90.760414111170078</v>
      </c>
      <c r="O97" s="322">
        <v>90.913709432817697</v>
      </c>
      <c r="P97" s="322">
        <v>87.119398383795968</v>
      </c>
      <c r="Q97" s="322">
        <v>90.171506690417957</v>
      </c>
      <c r="R97" s="322">
        <v>87.89811693581126</v>
      </c>
      <c r="S97" s="322">
        <v>90.021100082915154</v>
      </c>
      <c r="T97" s="322">
        <v>94.1</v>
      </c>
      <c r="U97" s="322">
        <v>90.855308245950098</v>
      </c>
      <c r="V97" s="322">
        <v>93.540170168633168</v>
      </c>
      <c r="W97" s="322">
        <v>93.198156524606475</v>
      </c>
      <c r="X97" s="322">
        <v>94.218210362857363</v>
      </c>
      <c r="Y97" s="322">
        <v>94.762441207034925</v>
      </c>
    </row>
    <row r="98" spans="1:25" ht="11.25" customHeight="1">
      <c r="A98" s="110"/>
      <c r="B98" s="222" t="s">
        <v>195</v>
      </c>
      <c r="C98" s="222"/>
      <c r="D98" s="336">
        <v>84.7</v>
      </c>
      <c r="E98" s="225">
        <v>89.6</v>
      </c>
      <c r="F98" s="336">
        <v>86.6</v>
      </c>
      <c r="G98" s="336">
        <v>86.7</v>
      </c>
      <c r="H98" s="336">
        <v>85.166417550544352</v>
      </c>
      <c r="I98" s="225">
        <v>86.759548958833776</v>
      </c>
      <c r="J98" s="336">
        <v>86.788447289374247</v>
      </c>
      <c r="K98" s="336">
        <v>85.251679215340417</v>
      </c>
      <c r="L98" s="336">
        <v>89.38437188154667</v>
      </c>
      <c r="M98" s="336">
        <v>86.712545710128168</v>
      </c>
      <c r="N98" s="336">
        <v>88.562373429251807</v>
      </c>
      <c r="O98" s="336">
        <v>95.068221036157126</v>
      </c>
      <c r="P98" s="336">
        <v>90.218536228939811</v>
      </c>
      <c r="Q98" s="336">
        <v>85.243585494758534</v>
      </c>
      <c r="R98" s="336">
        <v>88.215148160624452</v>
      </c>
      <c r="S98" s="322">
        <v>91.803230178426062</v>
      </c>
      <c r="T98" s="322">
        <v>89.5</v>
      </c>
      <c r="U98" s="322">
        <v>90.437341485993599</v>
      </c>
      <c r="V98" s="322">
        <v>93.027075597450732</v>
      </c>
      <c r="W98" s="322">
        <v>89.081513684987925</v>
      </c>
      <c r="X98" s="322">
        <v>88.123976862259155</v>
      </c>
      <c r="Y98" s="322">
        <v>87.132805323996394</v>
      </c>
    </row>
    <row r="99" spans="1:25" ht="11.25" customHeight="1">
      <c r="A99" s="111"/>
      <c r="B99" s="220" t="s">
        <v>156</v>
      </c>
      <c r="C99" s="299"/>
      <c r="D99" s="336"/>
      <c r="E99" s="225"/>
      <c r="F99" s="336"/>
      <c r="G99" s="336"/>
      <c r="H99" s="336"/>
      <c r="I99" s="225"/>
      <c r="J99" s="336"/>
      <c r="K99" s="336"/>
      <c r="L99" s="336"/>
      <c r="M99" s="336"/>
      <c r="N99" s="336"/>
      <c r="O99" s="336"/>
      <c r="P99" s="336"/>
      <c r="Q99" s="336"/>
      <c r="R99" s="336"/>
      <c r="S99" s="322"/>
      <c r="T99" s="322"/>
      <c r="U99" s="322"/>
      <c r="V99" s="322"/>
      <c r="W99" s="322"/>
      <c r="X99" s="322"/>
      <c r="Y99" s="322"/>
    </row>
    <row r="100" spans="1:25" ht="11.25" customHeight="1">
      <c r="A100" s="79"/>
      <c r="B100" s="222" t="s">
        <v>194</v>
      </c>
      <c r="C100" s="222"/>
      <c r="D100" s="322">
        <v>67.8</v>
      </c>
      <c r="E100" s="322">
        <v>59.8</v>
      </c>
      <c r="F100" s="322">
        <v>73.599999999999994</v>
      </c>
      <c r="G100" s="322">
        <v>68.2</v>
      </c>
      <c r="H100" s="322">
        <v>82.285473881677859</v>
      </c>
      <c r="I100" s="322">
        <v>74.609712489200348</v>
      </c>
      <c r="J100" s="322">
        <v>76.115851866089287</v>
      </c>
      <c r="K100" s="322">
        <v>71.772161795132888</v>
      </c>
      <c r="L100" s="322">
        <v>80.142804036191237</v>
      </c>
      <c r="M100" s="322">
        <v>80.742792539836742</v>
      </c>
      <c r="N100" s="322">
        <v>81.392604369498429</v>
      </c>
      <c r="O100" s="322">
        <v>83.612023599434664</v>
      </c>
      <c r="P100" s="322">
        <v>82.279353683787434</v>
      </c>
      <c r="Q100" s="322">
        <v>84.826806056337873</v>
      </c>
      <c r="R100" s="322">
        <v>82.62642349795658</v>
      </c>
      <c r="S100" s="322">
        <v>83.052011368044091</v>
      </c>
      <c r="T100" s="322">
        <v>83.4</v>
      </c>
      <c r="U100" s="322">
        <v>86.815211183894689</v>
      </c>
      <c r="V100" s="322">
        <v>84.72144663084795</v>
      </c>
      <c r="W100" s="322">
        <v>84.298226765629678</v>
      </c>
      <c r="X100" s="322">
        <v>85.929208693384027</v>
      </c>
      <c r="Y100" s="322">
        <v>88.346033496921109</v>
      </c>
    </row>
    <row r="101" spans="1:25" ht="11.25" customHeight="1">
      <c r="A101" s="110"/>
      <c r="B101" s="222" t="s">
        <v>195</v>
      </c>
      <c r="C101" s="222"/>
      <c r="D101" s="336">
        <v>71.2</v>
      </c>
      <c r="E101" s="225">
        <v>64.099999999999994</v>
      </c>
      <c r="F101" s="336">
        <v>74.3</v>
      </c>
      <c r="G101" s="336">
        <v>69.099999999999994</v>
      </c>
      <c r="H101" s="336">
        <v>82.359760591613579</v>
      </c>
      <c r="I101" s="225">
        <v>75.031523290686366</v>
      </c>
      <c r="J101" s="336">
        <v>73.463108945418739</v>
      </c>
      <c r="K101" s="336">
        <v>81.210966233438725</v>
      </c>
      <c r="L101" s="336">
        <v>72.999744680747099</v>
      </c>
      <c r="M101" s="336">
        <v>78.213701290527482</v>
      </c>
      <c r="N101" s="336">
        <v>82.336783991257505</v>
      </c>
      <c r="O101" s="336">
        <v>82.768906892727273</v>
      </c>
      <c r="P101" s="336">
        <v>79.521057945804273</v>
      </c>
      <c r="Q101" s="336">
        <v>78.661580369489457</v>
      </c>
      <c r="R101" s="336">
        <v>79.202249875935749</v>
      </c>
      <c r="S101" s="322">
        <v>86.335914122734394</v>
      </c>
      <c r="T101" s="322">
        <v>86.2</v>
      </c>
      <c r="U101" s="322">
        <v>89.252994259031709</v>
      </c>
      <c r="V101" s="322">
        <v>80.560835317094444</v>
      </c>
      <c r="W101" s="322">
        <v>87.261973722438356</v>
      </c>
      <c r="X101" s="322">
        <v>81.045166282507125</v>
      </c>
      <c r="Y101" s="322">
        <v>86.89649370587621</v>
      </c>
    </row>
    <row r="102" spans="1:25" ht="11.25" customHeight="1">
      <c r="A102" s="111"/>
      <c r="B102" s="220" t="s">
        <v>157</v>
      </c>
      <c r="C102" s="299"/>
      <c r="D102" s="336"/>
      <c r="E102" s="225"/>
      <c r="F102" s="336"/>
      <c r="G102" s="336"/>
      <c r="H102" s="336"/>
      <c r="I102" s="225"/>
      <c r="J102" s="336"/>
      <c r="K102" s="336"/>
      <c r="L102" s="336"/>
      <c r="M102" s="336"/>
      <c r="N102" s="336"/>
      <c r="O102" s="336"/>
      <c r="P102" s="336"/>
      <c r="Q102" s="336"/>
      <c r="R102" s="336"/>
      <c r="S102" s="322"/>
      <c r="T102" s="322"/>
      <c r="U102" s="322"/>
      <c r="V102" s="322"/>
      <c r="W102" s="322"/>
      <c r="X102" s="322"/>
      <c r="Y102" s="322"/>
    </row>
    <row r="103" spans="1:25" ht="11.25" customHeight="1">
      <c r="A103" s="79"/>
      <c r="B103" s="222" t="s">
        <v>194</v>
      </c>
      <c r="C103" s="222"/>
      <c r="D103" s="322">
        <v>68</v>
      </c>
      <c r="E103" s="322">
        <v>64.900000000000006</v>
      </c>
      <c r="F103" s="322">
        <v>56.9</v>
      </c>
      <c r="G103" s="322">
        <v>63.6</v>
      </c>
      <c r="H103" s="322">
        <v>68.711694339620124</v>
      </c>
      <c r="I103" s="322">
        <v>63.670371980242869</v>
      </c>
      <c r="J103" s="322">
        <v>71.022590404571034</v>
      </c>
      <c r="K103" s="322">
        <v>62.148685175051895</v>
      </c>
      <c r="L103" s="322">
        <v>70.928315983574848</v>
      </c>
      <c r="M103" s="322">
        <v>73.452580009221577</v>
      </c>
      <c r="N103" s="322">
        <v>84.996907669028104</v>
      </c>
      <c r="O103" s="322">
        <v>78.105990369419445</v>
      </c>
      <c r="P103" s="322">
        <v>82.920584558563675</v>
      </c>
      <c r="Q103" s="322">
        <v>81.239133967831023</v>
      </c>
      <c r="R103" s="322">
        <v>79.39520594359017</v>
      </c>
      <c r="S103" s="322">
        <v>75.415922825203225</v>
      </c>
      <c r="T103" s="322">
        <v>84.2</v>
      </c>
      <c r="U103" s="322">
        <v>81.736759501374408</v>
      </c>
      <c r="V103" s="322">
        <v>83.159707742746676</v>
      </c>
      <c r="W103" s="322">
        <v>76.787219690218961</v>
      </c>
      <c r="X103" s="322">
        <v>79.210593440407862</v>
      </c>
      <c r="Y103" s="322">
        <v>80.64295842804961</v>
      </c>
    </row>
    <row r="104" spans="1:25" ht="11.25" customHeight="1">
      <c r="A104" s="110"/>
      <c r="B104" s="222" t="s">
        <v>195</v>
      </c>
      <c r="C104" s="222"/>
      <c r="D104" s="336">
        <v>67.5</v>
      </c>
      <c r="E104" s="225">
        <v>67.3</v>
      </c>
      <c r="F104" s="336">
        <v>65</v>
      </c>
      <c r="G104" s="336">
        <v>72.3</v>
      </c>
      <c r="H104" s="336">
        <v>65.12809139988876</v>
      </c>
      <c r="I104" s="225">
        <v>73.297065600530033</v>
      </c>
      <c r="J104" s="336">
        <v>69.65613076057231</v>
      </c>
      <c r="K104" s="336">
        <v>67.069597412790188</v>
      </c>
      <c r="L104" s="336">
        <v>71.16499966363628</v>
      </c>
      <c r="M104" s="336">
        <v>72.482723779156544</v>
      </c>
      <c r="N104" s="336">
        <v>79.23546161933821</v>
      </c>
      <c r="O104" s="336">
        <v>75.819455363370153</v>
      </c>
      <c r="P104" s="336">
        <v>76.980323880718586</v>
      </c>
      <c r="Q104" s="336">
        <v>82.66795794490514</v>
      </c>
      <c r="R104" s="336">
        <v>81.296201999956835</v>
      </c>
      <c r="S104" s="322">
        <v>80.399356960945596</v>
      </c>
      <c r="T104" s="322">
        <v>80.8</v>
      </c>
      <c r="U104" s="322">
        <v>79.429029829744991</v>
      </c>
      <c r="V104" s="322">
        <v>75.742224571384469</v>
      </c>
      <c r="W104" s="322">
        <v>78.719761569452601</v>
      </c>
      <c r="X104" s="322">
        <v>81.4567065795205</v>
      </c>
      <c r="Y104" s="322">
        <v>82.578953403542272</v>
      </c>
    </row>
    <row r="105" spans="1:25" ht="11.25" customHeight="1">
      <c r="A105" s="111"/>
      <c r="B105" s="220" t="s">
        <v>158</v>
      </c>
      <c r="C105" s="299"/>
      <c r="D105" s="336"/>
      <c r="E105" s="225"/>
      <c r="F105" s="336"/>
      <c r="G105" s="336"/>
      <c r="H105" s="336"/>
      <c r="I105" s="225"/>
      <c r="J105" s="336"/>
      <c r="K105" s="336"/>
      <c r="L105" s="336"/>
      <c r="M105" s="336"/>
      <c r="N105" s="336"/>
      <c r="O105" s="336"/>
      <c r="P105" s="336"/>
      <c r="Q105" s="336"/>
      <c r="R105" s="336"/>
      <c r="S105" s="322"/>
      <c r="T105" s="322"/>
      <c r="U105" s="322"/>
      <c r="V105" s="322"/>
      <c r="W105" s="322"/>
      <c r="X105" s="322"/>
      <c r="Y105" s="322"/>
    </row>
    <row r="106" spans="1:25" ht="11.25" customHeight="1">
      <c r="A106" s="79"/>
      <c r="B106" s="222" t="s">
        <v>194</v>
      </c>
      <c r="C106" s="222"/>
      <c r="D106" s="322">
        <v>67.2</v>
      </c>
      <c r="E106" s="322">
        <v>63.4</v>
      </c>
      <c r="F106" s="322">
        <v>74.400000000000006</v>
      </c>
      <c r="G106" s="322">
        <v>74.599999999999994</v>
      </c>
      <c r="H106" s="322">
        <v>73.591257942764045</v>
      </c>
      <c r="I106" s="322">
        <v>74.759763703771597</v>
      </c>
      <c r="J106" s="322">
        <v>83.289367391274922</v>
      </c>
      <c r="K106" s="322">
        <v>75.381376029758201</v>
      </c>
      <c r="L106" s="322">
        <v>79.406369256242897</v>
      </c>
      <c r="M106" s="322">
        <v>73.628927524526929</v>
      </c>
      <c r="N106" s="322">
        <v>85.3266297820322</v>
      </c>
      <c r="O106" s="322">
        <v>87.104373843929025</v>
      </c>
      <c r="P106" s="322">
        <v>85.240028343389497</v>
      </c>
      <c r="Q106" s="322">
        <v>85.269363365629431</v>
      </c>
      <c r="R106" s="322">
        <v>87.165231615292939</v>
      </c>
      <c r="S106" s="322">
        <v>83.199072876572927</v>
      </c>
      <c r="T106" s="322">
        <v>89.5</v>
      </c>
      <c r="U106" s="322">
        <v>82.942236628568196</v>
      </c>
      <c r="V106" s="322">
        <v>92.130943266455418</v>
      </c>
      <c r="W106" s="322">
        <v>86.011802379985994</v>
      </c>
      <c r="X106" s="322">
        <v>91.217787506883965</v>
      </c>
      <c r="Y106" s="322">
        <v>91.568648658988991</v>
      </c>
    </row>
    <row r="107" spans="1:25" ht="11.25" customHeight="1">
      <c r="A107" s="79"/>
      <c r="B107" s="222" t="s">
        <v>195</v>
      </c>
      <c r="C107" s="222"/>
      <c r="D107" s="336"/>
      <c r="E107" s="225"/>
      <c r="F107" s="336"/>
      <c r="G107" s="336"/>
      <c r="H107" s="336">
        <v>76.130724732409661</v>
      </c>
      <c r="I107" s="225">
        <v>81.673924370665745</v>
      </c>
      <c r="J107" s="336">
        <v>87.379982489279797</v>
      </c>
      <c r="K107" s="336">
        <v>80.537039291974708</v>
      </c>
      <c r="L107" s="336">
        <v>78.996607674976531</v>
      </c>
      <c r="M107" s="336">
        <v>88.351993446402432</v>
      </c>
      <c r="N107" s="336">
        <v>86.187045061580619</v>
      </c>
      <c r="O107" s="336">
        <v>84.780136543631158</v>
      </c>
      <c r="P107" s="336">
        <v>88.254938560279101</v>
      </c>
      <c r="Q107" s="336">
        <v>85.29745565904912</v>
      </c>
      <c r="R107" s="336">
        <v>91.990634230354971</v>
      </c>
      <c r="S107" s="322">
        <v>88.386001883840876</v>
      </c>
      <c r="T107" s="322">
        <v>90.7</v>
      </c>
      <c r="U107" s="322">
        <v>90.748645532275589</v>
      </c>
      <c r="V107" s="322">
        <v>89.510848709749851</v>
      </c>
      <c r="W107" s="322">
        <v>89.362019775796782</v>
      </c>
      <c r="X107" s="322">
        <v>90.125985646656574</v>
      </c>
      <c r="Y107" s="322">
        <v>89.558131560067878</v>
      </c>
    </row>
    <row r="108" spans="1:25" ht="11.25" customHeight="1">
      <c r="A108" s="79"/>
      <c r="B108" s="220" t="s">
        <v>159</v>
      </c>
      <c r="C108" s="299"/>
      <c r="D108" s="322">
        <v>79.599999999999994</v>
      </c>
      <c r="E108" s="322">
        <v>80.900000000000006</v>
      </c>
      <c r="F108" s="322">
        <v>81</v>
      </c>
      <c r="G108" s="322">
        <v>79.3</v>
      </c>
      <c r="H108" s="322"/>
      <c r="I108" s="322"/>
      <c r="J108" s="322"/>
      <c r="K108" s="322"/>
      <c r="L108" s="322"/>
      <c r="M108" s="322"/>
      <c r="N108" s="322"/>
      <c r="O108" s="322"/>
      <c r="P108" s="322"/>
      <c r="Q108" s="322"/>
      <c r="R108" s="322"/>
      <c r="S108" s="322"/>
      <c r="T108" s="322"/>
      <c r="U108" s="322"/>
      <c r="V108" s="322"/>
      <c r="W108" s="322"/>
      <c r="X108" s="322"/>
      <c r="Y108" s="322"/>
    </row>
    <row r="109" spans="1:25" ht="11.25" customHeight="1">
      <c r="A109" s="79"/>
      <c r="B109" s="222" t="s">
        <v>194</v>
      </c>
      <c r="C109" s="222"/>
      <c r="D109" s="322">
        <v>55.5</v>
      </c>
      <c r="E109" s="322">
        <v>60</v>
      </c>
      <c r="F109" s="322">
        <v>66.900000000000006</v>
      </c>
      <c r="G109" s="322">
        <v>55.7</v>
      </c>
      <c r="H109" s="322">
        <v>64.473967157824987</v>
      </c>
      <c r="I109" s="322">
        <v>63.172481287674088</v>
      </c>
      <c r="J109" s="322">
        <v>69.828206971678185</v>
      </c>
      <c r="K109" s="322">
        <v>70.00212629504162</v>
      </c>
      <c r="L109" s="322">
        <v>70.202988755073591</v>
      </c>
      <c r="M109" s="322">
        <v>71.146696567443414</v>
      </c>
      <c r="N109" s="322">
        <v>73.303515820366627</v>
      </c>
      <c r="O109" s="322">
        <v>72.429506006833151</v>
      </c>
      <c r="P109" s="322">
        <v>81.516549391131079</v>
      </c>
      <c r="Q109" s="322">
        <v>81.059985888062229</v>
      </c>
      <c r="R109" s="322">
        <v>74.671539772326142</v>
      </c>
      <c r="S109" s="322">
        <v>70.995054976816292</v>
      </c>
      <c r="T109" s="322">
        <v>79.8</v>
      </c>
      <c r="U109" s="322">
        <v>80.382902533384552</v>
      </c>
      <c r="V109" s="322">
        <v>76.888368996179551</v>
      </c>
      <c r="W109" s="322">
        <v>81.177664704154097</v>
      </c>
      <c r="X109" s="322">
        <v>88.393726118814072</v>
      </c>
      <c r="Y109" s="322">
        <v>85.408231479902824</v>
      </c>
    </row>
    <row r="110" spans="1:25" ht="11.25" customHeight="1">
      <c r="A110" s="110"/>
      <c r="B110" s="222" t="s">
        <v>195</v>
      </c>
      <c r="C110" s="222"/>
      <c r="D110" s="336">
        <v>53.9</v>
      </c>
      <c r="E110" s="225">
        <v>55.4</v>
      </c>
      <c r="F110" s="336">
        <v>62.6</v>
      </c>
      <c r="G110" s="336">
        <v>52.7</v>
      </c>
      <c r="H110" s="336">
        <v>64.229681558231448</v>
      </c>
      <c r="I110" s="225">
        <v>51.29982473851512</v>
      </c>
      <c r="J110" s="336">
        <v>58.24712820339608</v>
      </c>
      <c r="K110" s="336">
        <v>69.265027836552022</v>
      </c>
      <c r="L110" s="336">
        <v>70.839555776397262</v>
      </c>
      <c r="M110" s="336">
        <v>71.860144167662753</v>
      </c>
      <c r="N110" s="336">
        <v>71.245695155962636</v>
      </c>
      <c r="O110" s="336">
        <v>79.193998824725213</v>
      </c>
      <c r="P110" s="336">
        <v>78.287552309392083</v>
      </c>
      <c r="Q110" s="336">
        <v>83.433018699812536</v>
      </c>
      <c r="R110" s="336">
        <v>76.042424479767689</v>
      </c>
      <c r="S110" s="322">
        <v>72.624963562924222</v>
      </c>
      <c r="T110" s="322">
        <v>77.900000000000006</v>
      </c>
      <c r="U110" s="322">
        <v>78.556540352354119</v>
      </c>
      <c r="V110" s="322">
        <v>70.779103511587465</v>
      </c>
      <c r="W110" s="322">
        <v>73.788948269480571</v>
      </c>
      <c r="X110" s="322">
        <v>77.765704735786173</v>
      </c>
      <c r="Y110" s="322">
        <v>86.369262272281105</v>
      </c>
    </row>
    <row r="111" spans="1:25" ht="11.25" customHeight="1">
      <c r="A111" s="111"/>
      <c r="B111" s="220" t="s">
        <v>160</v>
      </c>
      <c r="C111" s="299"/>
      <c r="D111" s="336"/>
      <c r="E111" s="225"/>
      <c r="F111" s="336"/>
      <c r="G111" s="336"/>
      <c r="H111" s="336"/>
      <c r="I111" s="225"/>
      <c r="J111" s="336"/>
      <c r="K111" s="336"/>
      <c r="L111" s="336"/>
      <c r="M111" s="336"/>
      <c r="N111" s="336"/>
      <c r="O111" s="336"/>
      <c r="P111" s="336"/>
      <c r="Q111" s="336"/>
      <c r="R111" s="336"/>
      <c r="S111" s="322"/>
      <c r="T111" s="322"/>
      <c r="U111" s="322"/>
      <c r="V111" s="322"/>
      <c r="W111" s="322"/>
      <c r="X111" s="322"/>
      <c r="Y111" s="322"/>
    </row>
    <row r="112" spans="1:25" ht="11.25" customHeight="1">
      <c r="A112" s="79"/>
      <c r="B112" s="222" t="s">
        <v>194</v>
      </c>
      <c r="C112" s="222"/>
      <c r="D112" s="322">
        <v>81.599999999999994</v>
      </c>
      <c r="E112" s="322">
        <v>74.8</v>
      </c>
      <c r="F112" s="322">
        <v>90.6</v>
      </c>
      <c r="G112" s="322">
        <v>89.1</v>
      </c>
      <c r="H112" s="322">
        <v>84.388159170516147</v>
      </c>
      <c r="I112" s="322">
        <v>85.92238122392358</v>
      </c>
      <c r="J112" s="322">
        <v>87.930587505336163</v>
      </c>
      <c r="K112" s="322">
        <v>92.055956200878995</v>
      </c>
      <c r="L112" s="322">
        <v>91.493109653578415</v>
      </c>
      <c r="M112" s="322">
        <v>88.027157335432449</v>
      </c>
      <c r="N112" s="322">
        <v>91.321060413715514</v>
      </c>
      <c r="O112" s="322">
        <v>83.850331279825596</v>
      </c>
      <c r="P112" s="322">
        <v>86.526500982691942</v>
      </c>
      <c r="Q112" s="322">
        <v>92.666668100231988</v>
      </c>
      <c r="R112" s="322">
        <v>90.299634185951092</v>
      </c>
      <c r="S112" s="322">
        <v>89.864328363806919</v>
      </c>
      <c r="T112" s="322">
        <v>86.4</v>
      </c>
      <c r="U112" s="322">
        <v>89.957748026754075</v>
      </c>
      <c r="V112" s="322">
        <v>93.047030786459743</v>
      </c>
      <c r="W112" s="322">
        <v>91.779496253149532</v>
      </c>
      <c r="X112" s="322">
        <v>92.167421066041911</v>
      </c>
      <c r="Y112" s="322">
        <v>89.947492378826837</v>
      </c>
    </row>
    <row r="113" spans="1:41" ht="11.25" customHeight="1">
      <c r="A113" s="110"/>
      <c r="B113" s="222" t="s">
        <v>195</v>
      </c>
      <c r="C113" s="222"/>
      <c r="D113" s="336">
        <v>89.4</v>
      </c>
      <c r="E113" s="225">
        <v>80.2</v>
      </c>
      <c r="F113" s="336">
        <v>84.9</v>
      </c>
      <c r="G113" s="336">
        <v>91.2</v>
      </c>
      <c r="H113" s="336">
        <v>87.696082842600376</v>
      </c>
      <c r="I113" s="225">
        <v>84.643121663521683</v>
      </c>
      <c r="J113" s="336">
        <v>85.476790993022391</v>
      </c>
      <c r="K113" s="336">
        <v>83.59491055372547</v>
      </c>
      <c r="L113" s="336">
        <v>84.125702281982925</v>
      </c>
      <c r="M113" s="336">
        <v>92.457594409886852</v>
      </c>
      <c r="N113" s="336">
        <v>83.935231097332363</v>
      </c>
      <c r="O113" s="336">
        <v>89.833029101421985</v>
      </c>
      <c r="P113" s="336">
        <v>88.051004759110157</v>
      </c>
      <c r="Q113" s="336">
        <v>89.811669098912887</v>
      </c>
      <c r="R113" s="336">
        <v>91.671624658887936</v>
      </c>
      <c r="S113" s="322">
        <v>90.185709354269903</v>
      </c>
      <c r="T113" s="322">
        <v>94.6</v>
      </c>
      <c r="U113" s="322">
        <v>89.326740137192559</v>
      </c>
      <c r="V113" s="322">
        <v>84.573314446364563</v>
      </c>
      <c r="W113" s="322">
        <v>94.40224638046746</v>
      </c>
      <c r="X113" s="322">
        <v>91.704783911085286</v>
      </c>
      <c r="Y113" s="322">
        <v>75.481056751072401</v>
      </c>
    </row>
    <row r="114" spans="1:41" ht="11.25" customHeight="1">
      <c r="A114" s="111"/>
      <c r="B114" s="220" t="s">
        <v>161</v>
      </c>
      <c r="C114" s="299"/>
      <c r="D114" s="336"/>
      <c r="E114" s="225"/>
      <c r="F114" s="336"/>
      <c r="G114" s="336"/>
      <c r="H114" s="336"/>
      <c r="I114" s="225"/>
      <c r="J114" s="336"/>
      <c r="K114" s="336"/>
      <c r="L114" s="336"/>
      <c r="M114" s="336"/>
      <c r="N114" s="336"/>
      <c r="O114" s="336"/>
      <c r="P114" s="336"/>
      <c r="Q114" s="336"/>
      <c r="R114" s="336"/>
      <c r="S114" s="322"/>
      <c r="T114" s="322"/>
      <c r="U114" s="322"/>
      <c r="V114" s="322"/>
      <c r="W114" s="322"/>
      <c r="X114" s="322"/>
      <c r="Y114" s="322"/>
    </row>
    <row r="115" spans="1:41" ht="11.25" customHeight="1">
      <c r="A115" s="79"/>
      <c r="B115" s="222" t="s">
        <v>194</v>
      </c>
      <c r="C115" s="222"/>
      <c r="D115" s="322">
        <v>82.1</v>
      </c>
      <c r="E115" s="322">
        <v>80</v>
      </c>
      <c r="F115" s="322">
        <v>81.599999999999994</v>
      </c>
      <c r="G115" s="322">
        <v>92.7</v>
      </c>
      <c r="H115" s="322">
        <v>85.21228944546084</v>
      </c>
      <c r="I115" s="322">
        <v>88.803094050680116</v>
      </c>
      <c r="J115" s="322">
        <v>77.257195054485578</v>
      </c>
      <c r="K115" s="322">
        <v>74.736808120062165</v>
      </c>
      <c r="L115" s="322">
        <v>81.320809679951083</v>
      </c>
      <c r="M115" s="322">
        <v>82.063249733618989</v>
      </c>
      <c r="N115" s="322">
        <v>89.903584815439103</v>
      </c>
      <c r="O115" s="322">
        <v>82.134305242990919</v>
      </c>
      <c r="P115" s="322">
        <v>85.427093521018577</v>
      </c>
      <c r="Q115" s="322">
        <v>89.238080869040431</v>
      </c>
      <c r="R115" s="322">
        <v>89.967538822955845</v>
      </c>
      <c r="S115" s="322">
        <v>84.845857187874131</v>
      </c>
      <c r="T115" s="322">
        <v>92.3</v>
      </c>
      <c r="U115" s="322">
        <v>87.758595482351637</v>
      </c>
      <c r="V115" s="322">
        <v>86.99021714536363</v>
      </c>
      <c r="W115" s="322">
        <v>92.855327953938115</v>
      </c>
      <c r="X115" s="322">
        <v>87.415664590951124</v>
      </c>
      <c r="Y115" s="322">
        <v>85.970155395713959</v>
      </c>
    </row>
    <row r="116" spans="1:41" ht="11.25" customHeight="1">
      <c r="A116" s="110"/>
      <c r="B116" s="222" t="s">
        <v>195</v>
      </c>
      <c r="C116" s="222"/>
      <c r="D116" s="336">
        <v>76.099999999999994</v>
      </c>
      <c r="E116" s="225">
        <v>75.099999999999994</v>
      </c>
      <c r="F116" s="336">
        <v>77</v>
      </c>
      <c r="G116" s="336">
        <v>78.5</v>
      </c>
      <c r="H116" s="336">
        <v>84.404971185504635</v>
      </c>
      <c r="I116" s="225">
        <v>78.064951511515176</v>
      </c>
      <c r="J116" s="336">
        <v>81.442733052048212</v>
      </c>
      <c r="K116" s="336">
        <v>65.682189477214465</v>
      </c>
      <c r="L116" s="336">
        <v>75.695622267978337</v>
      </c>
      <c r="M116" s="336">
        <v>75.536318159268887</v>
      </c>
      <c r="N116" s="336">
        <v>79.538320508607413</v>
      </c>
      <c r="O116" s="336">
        <v>83.300099122291869</v>
      </c>
      <c r="P116" s="336">
        <v>89.237559961659926</v>
      </c>
      <c r="Q116" s="336">
        <v>89.175017870408013</v>
      </c>
      <c r="R116" s="336">
        <v>90.060164881232652</v>
      </c>
      <c r="S116" s="322">
        <v>85.630209640315258</v>
      </c>
      <c r="T116" s="322">
        <v>83.4</v>
      </c>
      <c r="U116" s="322">
        <v>86.836386111863177</v>
      </c>
      <c r="V116" s="322">
        <v>75.925523446492903</v>
      </c>
      <c r="W116" s="322">
        <v>76.680159000147896</v>
      </c>
      <c r="X116" s="322">
        <v>92.059321168819622</v>
      </c>
      <c r="Y116" s="322">
        <v>89.577005006285788</v>
      </c>
    </row>
    <row r="117" spans="1:41" ht="11.25" customHeight="1">
      <c r="A117" s="111"/>
      <c r="B117" s="216" t="s">
        <v>162</v>
      </c>
      <c r="C117" s="331"/>
      <c r="D117" s="336"/>
      <c r="E117" s="225"/>
      <c r="F117" s="336"/>
      <c r="G117" s="336"/>
      <c r="H117" s="336"/>
      <c r="I117" s="225"/>
      <c r="J117" s="336"/>
      <c r="K117" s="336"/>
      <c r="L117" s="336"/>
      <c r="M117" s="336"/>
      <c r="N117" s="336"/>
      <c r="O117" s="336"/>
      <c r="P117" s="336"/>
      <c r="Q117" s="336"/>
      <c r="R117" s="336"/>
      <c r="S117" s="322"/>
      <c r="T117" s="322"/>
      <c r="U117" s="322"/>
      <c r="V117" s="322"/>
      <c r="W117" s="322"/>
      <c r="X117" s="322"/>
      <c r="Y117" s="322"/>
    </row>
    <row r="118" spans="1:41" ht="11.25" customHeight="1">
      <c r="A118" s="79"/>
      <c r="B118" s="222" t="s">
        <v>194</v>
      </c>
      <c r="C118" s="222"/>
      <c r="D118" s="338">
        <v>61.6</v>
      </c>
      <c r="E118" s="339">
        <v>68.3</v>
      </c>
      <c r="F118" s="340">
        <v>67.7</v>
      </c>
      <c r="G118" s="341">
        <v>72.400000000000006</v>
      </c>
      <c r="H118" s="338">
        <v>71.44869536691499</v>
      </c>
      <c r="I118" s="339">
        <v>76.164137860011678</v>
      </c>
      <c r="J118" s="340">
        <v>65.215341047943681</v>
      </c>
      <c r="K118" s="341">
        <v>66.423688720675017</v>
      </c>
      <c r="L118" s="342">
        <v>70.062636164070341</v>
      </c>
      <c r="M118" s="343">
        <v>73.471334125400006</v>
      </c>
      <c r="N118" s="344">
        <v>68.820267885982886</v>
      </c>
      <c r="O118" s="346">
        <v>73.977004509694595</v>
      </c>
      <c r="P118" s="346">
        <v>72.890728842917255</v>
      </c>
      <c r="Q118" s="346">
        <v>72.803759615043518</v>
      </c>
      <c r="R118" s="346">
        <v>78.863177234722187</v>
      </c>
      <c r="S118" s="322">
        <v>79.958507442181599</v>
      </c>
      <c r="T118" s="322">
        <v>78.099999999999994</v>
      </c>
      <c r="U118" s="322">
        <v>75.261864911817469</v>
      </c>
      <c r="V118" s="322">
        <v>63.116834055932536</v>
      </c>
      <c r="W118" s="322">
        <v>63.233725585875973</v>
      </c>
      <c r="X118" s="322">
        <v>77.745567789889279</v>
      </c>
      <c r="Y118" s="322">
        <v>82.280535728263743</v>
      </c>
    </row>
    <row r="119" spans="1:41" ht="11.25" customHeight="1">
      <c r="A119" s="36"/>
      <c r="B119" s="222" t="s">
        <v>195</v>
      </c>
      <c r="C119" s="222"/>
      <c r="D119" s="338">
        <v>58.4</v>
      </c>
      <c r="E119" s="339">
        <v>71.2</v>
      </c>
      <c r="F119" s="340">
        <v>67.900000000000006</v>
      </c>
      <c r="G119" s="341">
        <v>66.2</v>
      </c>
      <c r="H119" s="338">
        <v>71.842329285040577</v>
      </c>
      <c r="I119" s="339">
        <v>73.392761039398408</v>
      </c>
      <c r="J119" s="340">
        <v>69.780484265944125</v>
      </c>
      <c r="K119" s="341">
        <v>65.780968854981396</v>
      </c>
      <c r="L119" s="342">
        <v>65.301991954548683</v>
      </c>
      <c r="M119" s="343">
        <v>74.554187187070283</v>
      </c>
      <c r="N119" s="344">
        <v>68.141741049462112</v>
      </c>
      <c r="O119" s="346">
        <v>64.475449183721395</v>
      </c>
      <c r="P119" s="346">
        <v>65.37683882102688</v>
      </c>
      <c r="Q119" s="346">
        <v>71.239857134182643</v>
      </c>
      <c r="R119" s="346">
        <v>79.450918189467387</v>
      </c>
      <c r="S119" s="322">
        <v>73.784090446784759</v>
      </c>
      <c r="T119" s="322">
        <v>74.7</v>
      </c>
      <c r="U119" s="322">
        <v>70.017666193342663</v>
      </c>
      <c r="V119" s="322">
        <v>76.831764376041306</v>
      </c>
      <c r="W119" s="322">
        <v>66.697568241230073</v>
      </c>
      <c r="X119" s="322">
        <v>66.459333746363427</v>
      </c>
      <c r="Y119" s="322">
        <v>82.888545765179387</v>
      </c>
    </row>
    <row r="120" spans="1:41" ht="11.25" customHeight="1" thickBot="1">
      <c r="A120" s="110"/>
      <c r="B120" s="712"/>
      <c r="C120" s="712"/>
      <c r="D120" s="732"/>
      <c r="E120" s="719"/>
      <c r="F120" s="732"/>
      <c r="G120" s="732"/>
      <c r="H120" s="732"/>
      <c r="I120" s="719"/>
      <c r="J120" s="732"/>
      <c r="K120" s="732"/>
      <c r="L120" s="732"/>
      <c r="M120" s="732"/>
      <c r="N120" s="732"/>
      <c r="O120" s="732"/>
      <c r="P120" s="732"/>
      <c r="Q120" s="732"/>
      <c r="R120" s="732"/>
      <c r="S120" s="732"/>
      <c r="T120" s="732"/>
      <c r="U120" s="732"/>
      <c r="V120" s="698"/>
      <c r="W120" s="698"/>
      <c r="X120" s="698"/>
      <c r="Y120" s="698"/>
    </row>
    <row r="121" spans="1:41" s="59" customFormat="1" ht="24.75" customHeight="1">
      <c r="A121" s="70"/>
      <c r="B121" s="890" t="s">
        <v>297</v>
      </c>
      <c r="C121" s="890"/>
      <c r="D121" s="890"/>
      <c r="E121" s="890"/>
      <c r="F121" s="890"/>
      <c r="G121" s="890"/>
      <c r="H121" s="890"/>
      <c r="I121" s="890"/>
      <c r="J121" s="890"/>
      <c r="K121" s="890"/>
      <c r="L121" s="890"/>
      <c r="M121" s="890"/>
      <c r="N121" s="890"/>
      <c r="O121" s="890"/>
      <c r="P121" s="890"/>
      <c r="Q121" s="890"/>
      <c r="R121" s="890"/>
      <c r="S121" s="890"/>
      <c r="T121" s="890"/>
      <c r="U121" s="890"/>
      <c r="V121" s="890"/>
      <c r="W121" s="890"/>
      <c r="X121" s="890"/>
      <c r="Y121" s="890"/>
      <c r="Z121" s="683"/>
      <c r="AA121" s="683"/>
      <c r="AB121" s="683"/>
      <c r="AC121" s="683"/>
      <c r="AD121" s="683"/>
      <c r="AE121" s="683"/>
      <c r="AF121" s="683"/>
      <c r="AG121" s="683"/>
      <c r="AH121" s="683"/>
      <c r="AI121" s="683"/>
      <c r="AJ121" s="683"/>
      <c r="AK121" s="683"/>
      <c r="AL121" s="683"/>
      <c r="AM121" s="683"/>
      <c r="AN121" s="683"/>
      <c r="AO121" s="683"/>
    </row>
    <row r="122" spans="1:41" s="59" customFormat="1" ht="21" customHeight="1">
      <c r="A122" s="70"/>
      <c r="B122" s="888" t="s">
        <v>298</v>
      </c>
      <c r="C122" s="888"/>
      <c r="D122" s="888"/>
      <c r="E122" s="888"/>
      <c r="F122" s="888"/>
      <c r="G122" s="888"/>
      <c r="H122" s="888"/>
      <c r="I122" s="888"/>
      <c r="J122" s="888"/>
      <c r="K122" s="888"/>
      <c r="L122" s="888"/>
      <c r="M122" s="888"/>
      <c r="N122" s="888"/>
      <c r="O122" s="888"/>
      <c r="P122" s="888"/>
      <c r="Q122" s="888"/>
      <c r="R122" s="888"/>
      <c r="S122" s="888"/>
      <c r="T122" s="888"/>
      <c r="U122" s="888"/>
      <c r="V122" s="888"/>
      <c r="W122" s="888"/>
      <c r="X122" s="888"/>
      <c r="Y122" s="888"/>
      <c r="Z122" s="683"/>
      <c r="AA122" s="683"/>
      <c r="AB122" s="683"/>
      <c r="AC122" s="683"/>
      <c r="AD122" s="683"/>
      <c r="AE122" s="683"/>
      <c r="AF122" s="683"/>
      <c r="AG122" s="683"/>
      <c r="AH122" s="683"/>
      <c r="AI122" s="683"/>
      <c r="AJ122" s="683"/>
      <c r="AK122" s="683"/>
      <c r="AL122" s="683"/>
      <c r="AM122" s="683"/>
      <c r="AN122" s="683"/>
      <c r="AO122" s="683"/>
    </row>
    <row r="123" spans="1:41" s="59" customFormat="1" ht="12" customHeight="1">
      <c r="B123" s="886" t="s">
        <v>24</v>
      </c>
      <c r="C123" s="886"/>
      <c r="D123" s="886"/>
      <c r="E123" s="886"/>
      <c r="F123" s="886"/>
      <c r="G123" s="886"/>
      <c r="H123" s="886"/>
      <c r="I123" s="886"/>
      <c r="J123" s="886"/>
      <c r="K123" s="886"/>
      <c r="L123" s="886"/>
      <c r="M123" s="886"/>
      <c r="N123" s="886"/>
      <c r="O123" s="886"/>
      <c r="P123" s="886"/>
      <c r="Q123" s="886"/>
      <c r="R123" s="886"/>
      <c r="S123" s="886"/>
      <c r="T123" s="886"/>
      <c r="U123" s="886"/>
      <c r="V123" s="886"/>
      <c r="W123" s="886"/>
    </row>
  </sheetData>
  <mergeCells count="7">
    <mergeCell ref="B1:Y1"/>
    <mergeCell ref="B2:Y2"/>
    <mergeCell ref="B123:W123"/>
    <mergeCell ref="B4:C4"/>
    <mergeCell ref="B70:C70"/>
    <mergeCell ref="B121:Y121"/>
    <mergeCell ref="B122:Y122"/>
  </mergeCells>
  <printOptions horizontalCentered="1"/>
  <pageMargins left="0.59055118110236227" right="0.35433070866141736" top="0.78740157480314965" bottom="0.78740157480314965" header="0" footer="0"/>
  <pageSetup paperSize="9" scale="82" fitToHeight="0" orientation="portrait" r:id="rId1"/>
  <headerFooter alignWithMargins="0"/>
  <rowBreaks count="1" manualBreakCount="1">
    <brk id="68" max="18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9"/>
  <dimension ref="A1:X25"/>
  <sheetViews>
    <sheetView showGridLines="0" zoomScaleNormal="100" zoomScaleSheetLayoutView="80" workbookViewId="0">
      <selection activeCell="Z30" sqref="Z30"/>
    </sheetView>
  </sheetViews>
  <sheetFormatPr baseColWidth="10" defaultColWidth="11.42578125" defaultRowHeight="12.75"/>
  <cols>
    <col min="1" max="1" width="3.42578125" style="2" customWidth="1"/>
    <col min="2" max="2" width="20.5703125" style="2" customWidth="1"/>
    <col min="3" max="13" width="6.140625" style="2" hidden="1" customWidth="1"/>
    <col min="14" max="24" width="6.7109375" style="2" customWidth="1"/>
    <col min="25" max="16384" width="11.42578125" style="2"/>
  </cols>
  <sheetData>
    <row r="1" spans="1:24" ht="71.25" customHeight="1">
      <c r="A1" s="397"/>
      <c r="B1" s="884" t="s">
        <v>322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</row>
    <row r="2" spans="1:24" s="154" customFormat="1" ht="17.25" customHeight="1">
      <c r="A2" s="297"/>
      <c r="B2" s="907" t="s">
        <v>27</v>
      </c>
      <c r="C2" s="907"/>
      <c r="D2" s="907"/>
      <c r="E2" s="907"/>
      <c r="F2" s="907"/>
      <c r="G2" s="907"/>
      <c r="H2" s="907"/>
      <c r="I2" s="907"/>
      <c r="J2" s="907"/>
      <c r="K2" s="907"/>
      <c r="L2" s="907"/>
      <c r="M2" s="907"/>
      <c r="N2" s="907"/>
      <c r="O2" s="907"/>
      <c r="P2" s="907"/>
      <c r="Q2" s="907"/>
      <c r="R2" s="907"/>
      <c r="S2" s="907"/>
      <c r="T2" s="907"/>
      <c r="U2" s="907"/>
      <c r="V2" s="907"/>
      <c r="W2" s="907"/>
      <c r="X2" s="907"/>
    </row>
    <row r="3" spans="1:24" ht="3.75" customHeight="1" thickBot="1">
      <c r="A3" s="79"/>
      <c r="B3" s="77"/>
      <c r="C3" s="347"/>
      <c r="D3" s="347"/>
      <c r="E3" s="347"/>
      <c r="F3" s="347"/>
      <c r="G3" s="905"/>
      <c r="H3" s="905"/>
      <c r="I3" s="905"/>
      <c r="J3" s="905"/>
      <c r="K3" s="905"/>
      <c r="L3" s="905"/>
      <c r="M3" s="905"/>
      <c r="N3" s="905"/>
      <c r="O3" s="905"/>
    </row>
    <row r="4" spans="1:24" s="3" customFormat="1" ht="35.25" customHeight="1" thickBot="1">
      <c r="A4" s="79"/>
      <c r="B4" s="702" t="s">
        <v>259</v>
      </c>
      <c r="C4" s="702">
        <v>2001</v>
      </c>
      <c r="D4" s="702">
        <v>2002</v>
      </c>
      <c r="E4" s="702">
        <v>2003</v>
      </c>
      <c r="F4" s="702">
        <v>2004</v>
      </c>
      <c r="G4" s="702">
        <v>2005</v>
      </c>
      <c r="H4" s="702">
        <v>2006</v>
      </c>
      <c r="I4" s="702">
        <v>2007</v>
      </c>
      <c r="J4" s="702">
        <v>2008</v>
      </c>
      <c r="K4" s="702">
        <v>2009</v>
      </c>
      <c r="L4" s="702">
        <v>2010</v>
      </c>
      <c r="M4" s="702">
        <v>2011</v>
      </c>
      <c r="N4" s="702">
        <v>2013</v>
      </c>
      <c r="O4" s="702">
        <v>2014</v>
      </c>
      <c r="P4" s="702">
        <v>2015</v>
      </c>
      <c r="Q4" s="702">
        <v>2016</v>
      </c>
      <c r="R4" s="702">
        <v>2017</v>
      </c>
      <c r="S4" s="702">
        <v>2018</v>
      </c>
      <c r="T4" s="702">
        <v>2019</v>
      </c>
      <c r="U4" s="702">
        <v>2020</v>
      </c>
      <c r="V4" s="702">
        <v>2021</v>
      </c>
      <c r="W4" s="702">
        <v>2022</v>
      </c>
      <c r="X4" s="702">
        <v>2023</v>
      </c>
    </row>
    <row r="5" spans="1:24" s="3" customFormat="1" ht="7.5" customHeight="1">
      <c r="A5" s="115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4" s="3" customFormat="1" ht="15.95" customHeight="1">
      <c r="A6" s="115"/>
      <c r="B6" s="216" t="s">
        <v>196</v>
      </c>
      <c r="C6" s="228">
        <v>40.5</v>
      </c>
      <c r="D6" s="228">
        <v>46.3</v>
      </c>
      <c r="E6" s="228">
        <v>46.9</v>
      </c>
      <c r="F6" s="228">
        <v>48.1</v>
      </c>
      <c r="G6" s="229">
        <v>50.3082866060561</v>
      </c>
      <c r="H6" s="229">
        <v>51.620782782121715</v>
      </c>
      <c r="I6" s="229">
        <v>56.511467830110064</v>
      </c>
      <c r="J6" s="229">
        <v>58.549133223939961</v>
      </c>
      <c r="K6" s="229">
        <v>60.766328013547344</v>
      </c>
      <c r="L6" s="229">
        <v>61.254363406588794</v>
      </c>
      <c r="M6" s="229">
        <v>64.133680716090993</v>
      </c>
      <c r="N6" s="229">
        <v>69.631261919940329</v>
      </c>
      <c r="O6" s="229">
        <v>72.736607810375233</v>
      </c>
      <c r="P6" s="229">
        <v>73.459901164525391</v>
      </c>
      <c r="Q6" s="229">
        <v>74.475165027787739</v>
      </c>
      <c r="R6" s="229">
        <v>75.646054457534163</v>
      </c>
      <c r="S6" s="229">
        <v>76.5</v>
      </c>
      <c r="T6" s="229">
        <v>76.573738909818033</v>
      </c>
      <c r="U6" s="229">
        <v>77.348490658745945</v>
      </c>
      <c r="V6" s="229">
        <v>77.448409327285972</v>
      </c>
      <c r="W6" s="229">
        <v>80.861087127390164</v>
      </c>
      <c r="X6" s="229">
        <v>81.209846684578551</v>
      </c>
    </row>
    <row r="7" spans="1:24" s="3" customFormat="1" ht="15.95" customHeight="1">
      <c r="A7" s="143"/>
      <c r="B7" s="307" t="s">
        <v>203</v>
      </c>
      <c r="C7" s="228">
        <v>37.799999999999997</v>
      </c>
      <c r="D7" s="228">
        <v>43.8</v>
      </c>
      <c r="E7" s="228">
        <v>43.8</v>
      </c>
      <c r="F7" s="228">
        <v>47.7</v>
      </c>
      <c r="G7" s="228">
        <v>48.330957227398194</v>
      </c>
      <c r="H7" s="228">
        <v>48.771284393612021</v>
      </c>
      <c r="I7" s="228">
        <v>53.195891417375037</v>
      </c>
      <c r="J7" s="228">
        <v>56.977241716565253</v>
      </c>
      <c r="K7" s="228">
        <v>60.715116040167246</v>
      </c>
      <c r="L7" s="228">
        <v>60.284055317515339</v>
      </c>
      <c r="M7" s="228">
        <v>63.81172025140318</v>
      </c>
      <c r="N7" s="228">
        <v>69.744862858077809</v>
      </c>
      <c r="O7" s="228">
        <v>73.008464354719067</v>
      </c>
      <c r="P7" s="228">
        <v>72.631430123918378</v>
      </c>
      <c r="Q7" s="228">
        <v>72.912284479416272</v>
      </c>
      <c r="R7" s="228">
        <v>74.553474655209385</v>
      </c>
      <c r="S7" s="228">
        <v>76</v>
      </c>
      <c r="T7" s="228">
        <v>74.434874606911862</v>
      </c>
      <c r="U7" s="228">
        <v>78.36113014891481</v>
      </c>
      <c r="V7" s="228">
        <v>78.377494898515991</v>
      </c>
      <c r="W7" s="228">
        <v>83.497838828898992</v>
      </c>
      <c r="X7" s="228">
        <v>79.294588949260998</v>
      </c>
    </row>
    <row r="8" spans="1:24" s="3" customFormat="1" ht="15.95" customHeight="1">
      <c r="A8" s="119"/>
      <c r="B8" s="307" t="s">
        <v>204</v>
      </c>
      <c r="C8" s="228">
        <v>42.9</v>
      </c>
      <c r="D8" s="228">
        <v>48.9</v>
      </c>
      <c r="E8" s="228">
        <v>49.8</v>
      </c>
      <c r="F8" s="228">
        <v>48.4</v>
      </c>
      <c r="G8" s="228">
        <v>52.056972427891367</v>
      </c>
      <c r="H8" s="228">
        <v>54.39691459183075</v>
      </c>
      <c r="I8" s="228">
        <v>59.500908406280949</v>
      </c>
      <c r="J8" s="228">
        <v>59.908005722015695</v>
      </c>
      <c r="K8" s="228">
        <v>60.814533988245977</v>
      </c>
      <c r="L8" s="228">
        <v>62.269501546489835</v>
      </c>
      <c r="M8" s="228">
        <v>64.456747107338501</v>
      </c>
      <c r="N8" s="228">
        <v>69.522605961128406</v>
      </c>
      <c r="O8" s="228">
        <v>72.479357148486102</v>
      </c>
      <c r="P8" s="228">
        <v>74.252710671254178</v>
      </c>
      <c r="Q8" s="228">
        <v>75.954028077765244</v>
      </c>
      <c r="R8" s="228">
        <v>76.630214514374742</v>
      </c>
      <c r="S8" s="228">
        <v>76.900000000000006</v>
      </c>
      <c r="T8" s="228">
        <v>78.599358854324763</v>
      </c>
      <c r="U8" s="228">
        <v>76.32994468739146</v>
      </c>
      <c r="V8" s="228">
        <v>76.542275133284022</v>
      </c>
      <c r="W8" s="228">
        <v>78.415283581253249</v>
      </c>
      <c r="X8" s="228">
        <v>83.13704855745361</v>
      </c>
    </row>
    <row r="9" spans="1:24" s="3" customFormat="1" ht="15.95" customHeight="1">
      <c r="A9" s="119"/>
      <c r="B9" s="216" t="s">
        <v>191</v>
      </c>
      <c r="C9" s="228">
        <v>63.4</v>
      </c>
      <c r="D9" s="228">
        <v>63.2</v>
      </c>
      <c r="E9" s="228">
        <v>67.599999999999994</v>
      </c>
      <c r="F9" s="228">
        <v>66.599999999999994</v>
      </c>
      <c r="G9" s="229">
        <v>66.589341594252417</v>
      </c>
      <c r="H9" s="229">
        <v>70.567979717464894</v>
      </c>
      <c r="I9" s="229">
        <v>73.206201855428063</v>
      </c>
      <c r="J9" s="229">
        <v>72.701426389665741</v>
      </c>
      <c r="K9" s="229">
        <v>75.110189477271391</v>
      </c>
      <c r="L9" s="229">
        <v>79.856202906237101</v>
      </c>
      <c r="M9" s="229">
        <v>80.174142774996682</v>
      </c>
      <c r="N9" s="229">
        <v>82.853049102780702</v>
      </c>
      <c r="O9" s="229">
        <v>81.255759663493563</v>
      </c>
      <c r="P9" s="229">
        <v>83.192100885640968</v>
      </c>
      <c r="Q9" s="229">
        <v>82.793286095573549</v>
      </c>
      <c r="R9" s="229">
        <v>84.238914431799003</v>
      </c>
      <c r="S9" s="229">
        <v>85.2</v>
      </c>
      <c r="T9" s="229">
        <v>84.36895457114592</v>
      </c>
      <c r="U9" s="229">
        <v>80.207840816791403</v>
      </c>
      <c r="V9" s="229">
        <v>83.348547423946542</v>
      </c>
      <c r="W9" s="229">
        <v>80.591823281986308</v>
      </c>
      <c r="X9" s="229">
        <v>85.961948236793319</v>
      </c>
    </row>
    <row r="10" spans="1:24" s="3" customFormat="1" ht="15.95" customHeight="1">
      <c r="A10" s="143"/>
      <c r="B10" s="307" t="s">
        <v>203</v>
      </c>
      <c r="C10" s="228">
        <v>62.1</v>
      </c>
      <c r="D10" s="228">
        <v>60.9</v>
      </c>
      <c r="E10" s="228">
        <v>66.900000000000006</v>
      </c>
      <c r="F10" s="228">
        <v>65</v>
      </c>
      <c r="G10" s="228">
        <v>65.748335632871047</v>
      </c>
      <c r="H10" s="228">
        <v>70.59165800209945</v>
      </c>
      <c r="I10" s="228">
        <v>74.359355108498036</v>
      </c>
      <c r="J10" s="228">
        <v>75.077378398590085</v>
      </c>
      <c r="K10" s="228">
        <v>74.815910541749119</v>
      </c>
      <c r="L10" s="228">
        <v>80.878964281978512</v>
      </c>
      <c r="M10" s="228">
        <v>81.142418615938354</v>
      </c>
      <c r="N10" s="228">
        <v>83.806128889845596</v>
      </c>
      <c r="O10" s="228">
        <v>82.035269762702484</v>
      </c>
      <c r="P10" s="228">
        <v>83.19331500514545</v>
      </c>
      <c r="Q10" s="228">
        <v>82.185179712551175</v>
      </c>
      <c r="R10" s="228">
        <v>85.170989867935774</v>
      </c>
      <c r="S10" s="228">
        <v>84.8</v>
      </c>
      <c r="T10" s="228">
        <v>83.484462469845823</v>
      </c>
      <c r="U10" s="228">
        <v>81.722985840998618</v>
      </c>
      <c r="V10" s="228">
        <v>84.282270518674849</v>
      </c>
      <c r="W10" s="228">
        <v>82.625772076712551</v>
      </c>
      <c r="X10" s="228">
        <v>86.143445513479051</v>
      </c>
    </row>
    <row r="11" spans="1:24" s="3" customFormat="1" ht="15.95" customHeight="1">
      <c r="A11" s="117"/>
      <c r="B11" s="307" t="s">
        <v>204</v>
      </c>
      <c r="C11" s="228">
        <v>64.599999999999994</v>
      </c>
      <c r="D11" s="228">
        <v>65.5</v>
      </c>
      <c r="E11" s="228">
        <v>68.2</v>
      </c>
      <c r="F11" s="228">
        <v>68</v>
      </c>
      <c r="G11" s="228">
        <v>67.391833848533722</v>
      </c>
      <c r="H11" s="228">
        <v>70.544803133568536</v>
      </c>
      <c r="I11" s="228">
        <v>72.137093158665252</v>
      </c>
      <c r="J11" s="228">
        <v>70.269038601088582</v>
      </c>
      <c r="K11" s="228">
        <v>75.377532583117031</v>
      </c>
      <c r="L11" s="228">
        <v>78.898099618428589</v>
      </c>
      <c r="M11" s="228">
        <v>79.260582449625744</v>
      </c>
      <c r="N11" s="228">
        <v>81.91735319204696</v>
      </c>
      <c r="O11" s="228">
        <v>80.533018782405719</v>
      </c>
      <c r="P11" s="228">
        <v>83.190898310485736</v>
      </c>
      <c r="Q11" s="228">
        <v>83.328622940440908</v>
      </c>
      <c r="R11" s="228">
        <v>83.35395592558892</v>
      </c>
      <c r="S11" s="228">
        <v>85.6</v>
      </c>
      <c r="T11" s="228">
        <v>85.22415404113886</v>
      </c>
      <c r="U11" s="228">
        <v>78.620377286319183</v>
      </c>
      <c r="V11" s="228">
        <v>82.490459152900968</v>
      </c>
      <c r="W11" s="228">
        <v>78.363651137128528</v>
      </c>
      <c r="X11" s="228">
        <v>85.791425742216035</v>
      </c>
    </row>
    <row r="12" spans="1:24" s="3" customFormat="1" ht="15.95" customHeight="1">
      <c r="A12" s="117"/>
      <c r="B12" s="216" t="s">
        <v>192</v>
      </c>
      <c r="C12" s="228">
        <v>78.8</v>
      </c>
      <c r="D12" s="228">
        <v>77.400000000000006</v>
      </c>
      <c r="E12" s="228">
        <v>80.400000000000006</v>
      </c>
      <c r="F12" s="228">
        <v>76.400000000000006</v>
      </c>
      <c r="G12" s="229">
        <v>79.935602298022602</v>
      </c>
      <c r="H12" s="229">
        <v>83.589298653377128</v>
      </c>
      <c r="I12" s="229">
        <v>80.926535959275768</v>
      </c>
      <c r="J12" s="229">
        <v>82.221534214968116</v>
      </c>
      <c r="K12" s="229">
        <v>85.202867680764157</v>
      </c>
      <c r="L12" s="229">
        <v>83.552859220491456</v>
      </c>
      <c r="M12" s="229">
        <v>85.146278277815156</v>
      </c>
      <c r="N12" s="229">
        <v>83.12556469447037</v>
      </c>
      <c r="O12" s="229">
        <v>85.480032206364626</v>
      </c>
      <c r="P12" s="229">
        <v>88.396262030675302</v>
      </c>
      <c r="Q12" s="229">
        <v>86.493786702333367</v>
      </c>
      <c r="R12" s="229">
        <v>87.717180740887258</v>
      </c>
      <c r="S12" s="229">
        <v>87</v>
      </c>
      <c r="T12" s="229">
        <v>86.670038507847039</v>
      </c>
      <c r="U12" s="229">
        <v>82.474712889298544</v>
      </c>
      <c r="V12" s="229">
        <v>85.78067032928422</v>
      </c>
      <c r="W12" s="229">
        <v>86.720290474387454</v>
      </c>
      <c r="X12" s="229">
        <v>86.303247866531535</v>
      </c>
    </row>
    <row r="13" spans="1:24" s="3" customFormat="1" ht="15.95" customHeight="1">
      <c r="A13" s="143"/>
      <c r="B13" s="307" t="s">
        <v>203</v>
      </c>
      <c r="C13" s="228">
        <v>80.099999999999994</v>
      </c>
      <c r="D13" s="228">
        <v>79</v>
      </c>
      <c r="E13" s="228">
        <v>79.400000000000006</v>
      </c>
      <c r="F13" s="228">
        <v>77.599999999999994</v>
      </c>
      <c r="G13" s="228">
        <v>80.85926936821231</v>
      </c>
      <c r="H13" s="228">
        <v>84.073290929619787</v>
      </c>
      <c r="I13" s="228">
        <v>81.27666615489899</v>
      </c>
      <c r="J13" s="228">
        <v>82.267487912551545</v>
      </c>
      <c r="K13" s="228">
        <v>86.035293533058464</v>
      </c>
      <c r="L13" s="228">
        <v>86.162663667690708</v>
      </c>
      <c r="M13" s="228">
        <v>86.89410015474671</v>
      </c>
      <c r="N13" s="228">
        <v>84.396996694814092</v>
      </c>
      <c r="O13" s="228">
        <v>87.711551315255534</v>
      </c>
      <c r="P13" s="228">
        <v>88.809960141453956</v>
      </c>
      <c r="Q13" s="228">
        <v>87.671294242287019</v>
      </c>
      <c r="R13" s="228">
        <v>86.38619023509824</v>
      </c>
      <c r="S13" s="228">
        <v>88.5</v>
      </c>
      <c r="T13" s="228">
        <v>87.885099964967878</v>
      </c>
      <c r="U13" s="228">
        <v>81.040089194959648</v>
      </c>
      <c r="V13" s="228">
        <v>87.570596762188657</v>
      </c>
      <c r="W13" s="228">
        <v>86.853518416475126</v>
      </c>
      <c r="X13" s="228">
        <v>86.997229633958455</v>
      </c>
    </row>
    <row r="14" spans="1:24" s="3" customFormat="1" ht="15.95" customHeight="1">
      <c r="A14" s="117"/>
      <c r="B14" s="307" t="s">
        <v>204</v>
      </c>
      <c r="C14" s="228">
        <v>77.599999999999994</v>
      </c>
      <c r="D14" s="228">
        <v>75.8</v>
      </c>
      <c r="E14" s="228">
        <v>81.5</v>
      </c>
      <c r="F14" s="228">
        <v>75.099999999999994</v>
      </c>
      <c r="G14" s="228">
        <v>79.043150246118216</v>
      </c>
      <c r="H14" s="228">
        <v>83.118495900374867</v>
      </c>
      <c r="I14" s="228">
        <v>80.565984857959066</v>
      </c>
      <c r="J14" s="228">
        <v>82.173412779453457</v>
      </c>
      <c r="K14" s="228">
        <v>84.44065547597171</v>
      </c>
      <c r="L14" s="228">
        <v>80.901556953299192</v>
      </c>
      <c r="M14" s="228">
        <v>83.521296912676817</v>
      </c>
      <c r="N14" s="228">
        <v>81.913715566341153</v>
      </c>
      <c r="O14" s="228">
        <v>83.393519566305187</v>
      </c>
      <c r="P14" s="228">
        <v>88.044384825545848</v>
      </c>
      <c r="Q14" s="228">
        <v>85.411565005219103</v>
      </c>
      <c r="R14" s="228">
        <v>88.993005068974213</v>
      </c>
      <c r="S14" s="228">
        <v>85.3</v>
      </c>
      <c r="T14" s="228">
        <v>85.418961679509849</v>
      </c>
      <c r="U14" s="228">
        <v>83.770069029857936</v>
      </c>
      <c r="V14" s="228">
        <v>83.904375545265154</v>
      </c>
      <c r="W14" s="228">
        <v>86.591209888370074</v>
      </c>
      <c r="X14" s="228">
        <v>85.707594821086701</v>
      </c>
    </row>
    <row r="15" spans="1:24" s="3" customFormat="1" ht="15.95" customHeight="1">
      <c r="A15" s="117"/>
      <c r="B15" s="216" t="s">
        <v>193</v>
      </c>
      <c r="C15" s="228">
        <v>82.5</v>
      </c>
      <c r="D15" s="228">
        <v>80.400000000000006</v>
      </c>
      <c r="E15" s="228">
        <v>86.7</v>
      </c>
      <c r="F15" s="228">
        <v>82.1</v>
      </c>
      <c r="G15" s="229">
        <v>84.651986262310544</v>
      </c>
      <c r="H15" s="229">
        <v>86.503447865462149</v>
      </c>
      <c r="I15" s="229">
        <v>86.573941359084387</v>
      </c>
      <c r="J15" s="229">
        <v>86.207037278705911</v>
      </c>
      <c r="K15" s="229">
        <v>88.28074123743815</v>
      </c>
      <c r="L15" s="229">
        <v>87.964948490180518</v>
      </c>
      <c r="M15" s="229">
        <v>88.558953256256672</v>
      </c>
      <c r="N15" s="229">
        <v>88.006756930197611</v>
      </c>
      <c r="O15" s="229">
        <v>90.977022359033072</v>
      </c>
      <c r="P15" s="229">
        <v>89.736101513453463</v>
      </c>
      <c r="Q15" s="229">
        <v>88.568688852095022</v>
      </c>
      <c r="R15" s="229">
        <v>88.031571887975048</v>
      </c>
      <c r="S15" s="229">
        <v>89.8</v>
      </c>
      <c r="T15" s="229">
        <v>90.995521052196779</v>
      </c>
      <c r="U15" s="229">
        <v>83.720765255550262</v>
      </c>
      <c r="V15" s="229">
        <v>86.735436782685468</v>
      </c>
      <c r="W15" s="229">
        <v>89.521336764593883</v>
      </c>
      <c r="X15" s="229">
        <v>86.541943642865988</v>
      </c>
    </row>
    <row r="16" spans="1:24" s="3" customFormat="1" ht="15.95" customHeight="1">
      <c r="A16" s="143"/>
      <c r="B16" s="307" t="s">
        <v>203</v>
      </c>
      <c r="C16" s="228">
        <v>81.3</v>
      </c>
      <c r="D16" s="228">
        <v>81.599999999999994</v>
      </c>
      <c r="E16" s="228">
        <v>88.7</v>
      </c>
      <c r="F16" s="228">
        <v>85</v>
      </c>
      <c r="G16" s="228">
        <v>84.895348077907542</v>
      </c>
      <c r="H16" s="228">
        <v>89.224674327208845</v>
      </c>
      <c r="I16" s="228">
        <v>86.869477479164559</v>
      </c>
      <c r="J16" s="228">
        <v>85.259885881174057</v>
      </c>
      <c r="K16" s="228">
        <v>87.926890639393449</v>
      </c>
      <c r="L16" s="228">
        <v>88.378805826910053</v>
      </c>
      <c r="M16" s="228">
        <v>92.316471993447507</v>
      </c>
      <c r="N16" s="228">
        <v>88.795201692369105</v>
      </c>
      <c r="O16" s="228">
        <v>89.924543032511025</v>
      </c>
      <c r="P16" s="228">
        <v>91.529820935220613</v>
      </c>
      <c r="Q16" s="228">
        <v>88.372403359431388</v>
      </c>
      <c r="R16" s="228">
        <v>86.409529772721541</v>
      </c>
      <c r="S16" s="228">
        <v>89.2</v>
      </c>
      <c r="T16" s="228">
        <v>93.980843449636083</v>
      </c>
      <c r="U16" s="228">
        <v>83.539902936789773</v>
      </c>
      <c r="V16" s="228">
        <v>90.663425997986764</v>
      </c>
      <c r="W16" s="228">
        <v>88.46493420310604</v>
      </c>
      <c r="X16" s="228">
        <v>88.16633640444806</v>
      </c>
    </row>
    <row r="17" spans="1:24" s="3" customFormat="1" ht="15.95" customHeight="1">
      <c r="A17" s="117"/>
      <c r="B17" s="307" t="s">
        <v>204</v>
      </c>
      <c r="C17" s="228">
        <v>83.7</v>
      </c>
      <c r="D17" s="228">
        <v>79.3</v>
      </c>
      <c r="E17" s="228">
        <v>84.8</v>
      </c>
      <c r="F17" s="228">
        <v>79.5</v>
      </c>
      <c r="G17" s="228">
        <v>84.384703866904289</v>
      </c>
      <c r="H17" s="228">
        <v>83.915883576136039</v>
      </c>
      <c r="I17" s="228">
        <v>86.317395147473945</v>
      </c>
      <c r="J17" s="228">
        <v>87.038361012919694</v>
      </c>
      <c r="K17" s="228">
        <v>88.613344580466901</v>
      </c>
      <c r="L17" s="228">
        <v>87.543985698350539</v>
      </c>
      <c r="M17" s="228">
        <v>85.039726758727241</v>
      </c>
      <c r="N17" s="228">
        <v>87.274154234002509</v>
      </c>
      <c r="O17" s="228">
        <v>92.010708079851014</v>
      </c>
      <c r="P17" s="228">
        <v>87.872735312129166</v>
      </c>
      <c r="Q17" s="228">
        <v>88.753366511134558</v>
      </c>
      <c r="R17" s="228">
        <v>89.709989586537787</v>
      </c>
      <c r="S17" s="228">
        <v>90.3</v>
      </c>
      <c r="T17" s="228">
        <v>88.163089360201468</v>
      </c>
      <c r="U17" s="228">
        <v>83.898091474574457</v>
      </c>
      <c r="V17" s="228">
        <v>82.878235430110152</v>
      </c>
      <c r="W17" s="228">
        <v>90.384937384862994</v>
      </c>
      <c r="X17" s="228">
        <v>84.84613228551521</v>
      </c>
    </row>
    <row r="18" spans="1:24" s="3" customFormat="1" ht="15.95" customHeight="1">
      <c r="A18" s="117"/>
      <c r="B18" s="216" t="s">
        <v>197</v>
      </c>
      <c r="C18" s="228">
        <v>86.2</v>
      </c>
      <c r="D18" s="228">
        <v>90.4</v>
      </c>
      <c r="E18" s="228">
        <v>89.8</v>
      </c>
      <c r="F18" s="228">
        <v>89.4</v>
      </c>
      <c r="G18" s="229">
        <v>85.61552435809385</v>
      </c>
      <c r="H18" s="229">
        <v>91.560637206624577</v>
      </c>
      <c r="I18" s="229">
        <v>92.428092964466018</v>
      </c>
      <c r="J18" s="229">
        <v>90.269237037022862</v>
      </c>
      <c r="K18" s="229">
        <v>90.386688652803329</v>
      </c>
      <c r="L18" s="229">
        <v>90.251354480784443</v>
      </c>
      <c r="M18" s="229">
        <v>90.869079864137859</v>
      </c>
      <c r="N18" s="229">
        <v>90.07704376990489</v>
      </c>
      <c r="O18" s="229">
        <v>90.340442966449316</v>
      </c>
      <c r="P18" s="229">
        <v>90.056201224495098</v>
      </c>
      <c r="Q18" s="229">
        <v>91.039546421745669</v>
      </c>
      <c r="R18" s="229">
        <v>90.680596040415153</v>
      </c>
      <c r="S18" s="229">
        <v>92.2</v>
      </c>
      <c r="T18" s="229">
        <v>91.218689707144947</v>
      </c>
      <c r="U18" s="229">
        <v>85.011047253923451</v>
      </c>
      <c r="V18" s="229">
        <v>88.610834939807646</v>
      </c>
      <c r="W18" s="229">
        <v>87.713650353745336</v>
      </c>
      <c r="X18" s="229">
        <v>88.923099475807106</v>
      </c>
    </row>
    <row r="19" spans="1:24" s="3" customFormat="1" ht="15.95" customHeight="1">
      <c r="A19" s="143"/>
      <c r="B19" s="307" t="s">
        <v>203</v>
      </c>
      <c r="C19" s="228">
        <v>88.8</v>
      </c>
      <c r="D19" s="228">
        <v>90.8</v>
      </c>
      <c r="E19" s="228">
        <v>88.1</v>
      </c>
      <c r="F19" s="228">
        <v>88.6</v>
      </c>
      <c r="G19" s="228">
        <v>84.506636282823862</v>
      </c>
      <c r="H19" s="228">
        <v>92.966654643007928</v>
      </c>
      <c r="I19" s="228">
        <v>92.108244322108007</v>
      </c>
      <c r="J19" s="228">
        <v>91.402695055926969</v>
      </c>
      <c r="K19" s="228">
        <v>88.505995635079628</v>
      </c>
      <c r="L19" s="228">
        <v>91.179003693176895</v>
      </c>
      <c r="M19" s="228">
        <v>91.60956015903723</v>
      </c>
      <c r="N19" s="228">
        <v>91.740906333075642</v>
      </c>
      <c r="O19" s="228">
        <v>89.884154496126357</v>
      </c>
      <c r="P19" s="228">
        <v>91.150597485359157</v>
      </c>
      <c r="Q19" s="228">
        <v>89.420364296304243</v>
      </c>
      <c r="R19" s="228">
        <v>90.897874932718537</v>
      </c>
      <c r="S19" s="228">
        <v>92.8</v>
      </c>
      <c r="T19" s="228">
        <v>93.339295120215567</v>
      </c>
      <c r="U19" s="228">
        <v>83.128911963701185</v>
      </c>
      <c r="V19" s="228">
        <v>88.907217607817756</v>
      </c>
      <c r="W19" s="228">
        <v>89.911776327255822</v>
      </c>
      <c r="X19" s="228">
        <v>91.475677328135518</v>
      </c>
    </row>
    <row r="20" spans="1:24" ht="15.95" customHeight="1">
      <c r="A20" s="119"/>
      <c r="B20" s="307" t="s">
        <v>204</v>
      </c>
      <c r="C20" s="228">
        <v>83.4</v>
      </c>
      <c r="D20" s="228">
        <v>90.1</v>
      </c>
      <c r="E20" s="228">
        <v>91.3</v>
      </c>
      <c r="F20" s="228">
        <v>90.1</v>
      </c>
      <c r="G20" s="228">
        <v>86.593324311044356</v>
      </c>
      <c r="H20" s="228">
        <v>90.259961418359481</v>
      </c>
      <c r="I20" s="228">
        <v>92.695424338471256</v>
      </c>
      <c r="J20" s="228">
        <v>89.265044405761856</v>
      </c>
      <c r="K20" s="228">
        <v>92.239112497236718</v>
      </c>
      <c r="L20" s="228">
        <v>89.440449619237938</v>
      </c>
      <c r="M20" s="228">
        <v>90.198411199362369</v>
      </c>
      <c r="N20" s="228">
        <v>88.456538178020764</v>
      </c>
      <c r="O20" s="228">
        <v>90.813999025592608</v>
      </c>
      <c r="P20" s="228">
        <v>88.812953630957296</v>
      </c>
      <c r="Q20" s="228">
        <v>92.740786381608544</v>
      </c>
      <c r="R20" s="228">
        <v>90.487974530359764</v>
      </c>
      <c r="S20" s="228">
        <v>91.5</v>
      </c>
      <c r="T20" s="228">
        <v>89.009152978398404</v>
      </c>
      <c r="U20" s="228">
        <v>86.87984549568138</v>
      </c>
      <c r="V20" s="228">
        <v>88.319059681714734</v>
      </c>
      <c r="W20" s="228">
        <v>85.381586546833816</v>
      </c>
      <c r="X20" s="228">
        <v>86.405625753694537</v>
      </c>
    </row>
    <row r="21" spans="1:24" ht="7.5" customHeight="1" thickBot="1">
      <c r="A21" s="119"/>
      <c r="B21" s="827"/>
      <c r="C21" s="828"/>
      <c r="D21" s="828"/>
      <c r="E21" s="828"/>
      <c r="F21" s="828"/>
      <c r="G21" s="828"/>
      <c r="H21" s="828"/>
      <c r="I21" s="828"/>
      <c r="J21" s="828"/>
      <c r="K21" s="828"/>
      <c r="L21" s="828"/>
      <c r="M21" s="828"/>
      <c r="N21" s="828"/>
      <c r="O21" s="828"/>
      <c r="P21" s="828"/>
      <c r="Q21" s="828"/>
      <c r="R21" s="828"/>
      <c r="S21" s="828"/>
      <c r="T21" s="828"/>
      <c r="U21" s="698"/>
      <c r="V21" s="698"/>
      <c r="W21" s="698"/>
      <c r="X21" s="698"/>
    </row>
    <row r="22" spans="1:24" ht="11.25" customHeight="1">
      <c r="A22" s="119"/>
      <c r="B22" s="603" t="s">
        <v>280</v>
      </c>
      <c r="C22" s="603"/>
      <c r="D22" s="603"/>
      <c r="E22" s="603"/>
      <c r="F22" s="603"/>
      <c r="G22" s="603"/>
      <c r="H22" s="603"/>
      <c r="I22" s="603"/>
      <c r="J22" s="603"/>
      <c r="K22" s="603"/>
      <c r="L22" s="603"/>
      <c r="M22" s="603"/>
      <c r="N22" s="603"/>
      <c r="O22" s="603"/>
      <c r="P22" s="603"/>
    </row>
    <row r="23" spans="1:24" ht="15" customHeight="1">
      <c r="A23" s="119"/>
      <c r="B23" s="45" t="s">
        <v>119</v>
      </c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</row>
    <row r="24" spans="1:24" ht="13.5" customHeight="1">
      <c r="A24" s="119"/>
      <c r="B24" s="45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</row>
    <row r="25" spans="1:24">
      <c r="A25" s="76"/>
      <c r="B25" s="906"/>
      <c r="C25" s="906"/>
      <c r="D25" s="906"/>
      <c r="E25" s="906"/>
      <c r="F25" s="906"/>
      <c r="G25" s="906"/>
      <c r="H25" s="906"/>
      <c r="I25" s="906"/>
      <c r="J25" s="906"/>
      <c r="K25" s="906"/>
      <c r="L25" s="906"/>
      <c r="M25" s="906"/>
      <c r="N25" s="906"/>
      <c r="O25" s="32"/>
    </row>
  </sheetData>
  <mergeCells count="4">
    <mergeCell ref="G3:O3"/>
    <mergeCell ref="B25:N25"/>
    <mergeCell ref="B1:X1"/>
    <mergeCell ref="B2:X2"/>
  </mergeCells>
  <printOptions horizontalCentered="1"/>
  <pageMargins left="0.86614173228346458" right="0.74803149606299213" top="1.1417322834645669" bottom="0.59055118110236227" header="0" footer="0"/>
  <pageSetup paperSize="9" scale="7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AB33"/>
  <sheetViews>
    <sheetView showGridLines="0" zoomScaleNormal="100" zoomScaleSheetLayoutView="100" workbookViewId="0">
      <selection activeCell="U9" sqref="U9"/>
    </sheetView>
  </sheetViews>
  <sheetFormatPr baseColWidth="10" defaultColWidth="11.42578125" defaultRowHeight="12.75"/>
  <cols>
    <col min="1" max="1" width="4.28515625" style="59" customWidth="1"/>
    <col min="2" max="2" width="17.28515625" style="59" customWidth="1"/>
    <col min="3" max="13" width="7.42578125" style="59" hidden="1" customWidth="1"/>
    <col min="14" max="24" width="7.42578125" style="59" customWidth="1"/>
    <col min="25" max="26" width="11.42578125" style="59"/>
    <col min="27" max="27" width="7.140625" style="59" customWidth="1"/>
    <col min="28" max="16384" width="11.42578125" style="59"/>
  </cols>
  <sheetData>
    <row r="1" spans="1:24" ht="67.5" customHeight="1">
      <c r="A1" s="397"/>
      <c r="B1" s="884" t="s">
        <v>305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</row>
    <row r="2" spans="1:24" ht="14.25" customHeight="1">
      <c r="A2" s="261"/>
      <c r="B2" s="885" t="s">
        <v>27</v>
      </c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5"/>
      <c r="Q2" s="885"/>
      <c r="R2" s="885"/>
      <c r="S2" s="885"/>
      <c r="T2" s="885"/>
      <c r="U2" s="885"/>
      <c r="V2" s="885"/>
      <c r="W2" s="885"/>
      <c r="X2" s="885"/>
    </row>
    <row r="3" spans="1:24" ht="3.75" customHeight="1" thickBot="1">
      <c r="A3" s="32"/>
      <c r="B3" s="689"/>
      <c r="C3" s="689"/>
      <c r="D3" s="689"/>
      <c r="E3" s="689"/>
      <c r="F3" s="689"/>
      <c r="G3" s="690"/>
      <c r="H3" s="690"/>
      <c r="I3" s="690"/>
      <c r="J3" s="690"/>
      <c r="K3" s="690"/>
      <c r="L3" s="690"/>
      <c r="M3" s="690"/>
      <c r="N3" s="690"/>
      <c r="O3" s="690"/>
      <c r="P3" s="689"/>
      <c r="Q3" s="689"/>
      <c r="R3" s="689"/>
      <c r="S3" s="689"/>
      <c r="T3" s="689"/>
      <c r="U3" s="689"/>
      <c r="V3" s="689"/>
      <c r="W3" s="67"/>
      <c r="X3" s="67"/>
    </row>
    <row r="4" spans="1:24" s="67" customFormat="1" ht="41.25" customHeight="1" thickBot="1">
      <c r="A4" s="691"/>
      <c r="B4" s="702" t="s">
        <v>259</v>
      </c>
      <c r="C4" s="702">
        <v>2001</v>
      </c>
      <c r="D4" s="702">
        <v>2002</v>
      </c>
      <c r="E4" s="702">
        <v>2003</v>
      </c>
      <c r="F4" s="702">
        <v>2004</v>
      </c>
      <c r="G4" s="703">
        <v>2005</v>
      </c>
      <c r="H4" s="703">
        <v>2006</v>
      </c>
      <c r="I4" s="703">
        <v>2007</v>
      </c>
      <c r="J4" s="703">
        <v>2008</v>
      </c>
      <c r="K4" s="703">
        <v>2009</v>
      </c>
      <c r="L4" s="703">
        <v>2010</v>
      </c>
      <c r="M4" s="703">
        <v>2011</v>
      </c>
      <c r="N4" s="703">
        <v>2013</v>
      </c>
      <c r="O4" s="703">
        <v>2014</v>
      </c>
      <c r="P4" s="703">
        <v>2015</v>
      </c>
      <c r="Q4" s="703">
        <v>2016</v>
      </c>
      <c r="R4" s="703">
        <v>2017</v>
      </c>
      <c r="S4" s="703">
        <v>2018</v>
      </c>
      <c r="T4" s="703">
        <v>2019</v>
      </c>
      <c r="U4" s="703">
        <v>2020</v>
      </c>
      <c r="V4" s="703">
        <v>2021</v>
      </c>
      <c r="W4" s="703">
        <v>2022</v>
      </c>
      <c r="X4" s="703">
        <v>2023</v>
      </c>
    </row>
    <row r="5" spans="1:24" s="67" customFormat="1" ht="3.75" customHeight="1"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24" s="67" customFormat="1" ht="15" customHeight="1">
      <c r="A6" s="68"/>
      <c r="B6" s="306" t="s">
        <v>218</v>
      </c>
      <c r="C6" s="436">
        <v>37</v>
      </c>
      <c r="D6" s="436">
        <v>34.700000000000003</v>
      </c>
      <c r="E6" s="436">
        <v>35.200000000000003</v>
      </c>
      <c r="F6" s="436">
        <v>38</v>
      </c>
      <c r="G6" s="436">
        <v>42.788972166784653</v>
      </c>
      <c r="H6" s="436">
        <v>45.845674558784857</v>
      </c>
      <c r="I6" s="436">
        <v>50.123872741196074</v>
      </c>
      <c r="J6" s="436">
        <v>51.998718245728391</v>
      </c>
      <c r="K6" s="436">
        <v>51.267618167973531</v>
      </c>
      <c r="L6" s="436">
        <v>56.979359992986836</v>
      </c>
      <c r="M6" s="436">
        <v>56.483987632820899</v>
      </c>
      <c r="N6" s="436">
        <v>68.631553459674805</v>
      </c>
      <c r="O6" s="436">
        <v>71.602771987885959</v>
      </c>
      <c r="P6" s="436">
        <v>76.056056512246599</v>
      </c>
      <c r="Q6" s="436">
        <v>77.485575622824072</v>
      </c>
      <c r="R6" s="436">
        <v>77.015954649356544</v>
      </c>
      <c r="S6" s="436">
        <v>78.8</v>
      </c>
      <c r="T6" s="436">
        <v>79.685546708197307</v>
      </c>
      <c r="U6" s="436">
        <v>74.931846588867216</v>
      </c>
      <c r="V6" s="436">
        <v>74.498703932326336</v>
      </c>
      <c r="W6" s="436">
        <v>77.318601762576193</v>
      </c>
      <c r="X6" s="436">
        <v>77.449799020005244</v>
      </c>
    </row>
    <row r="7" spans="1:24" s="67" customFormat="1" ht="15" customHeight="1">
      <c r="B7" s="101" t="s">
        <v>207</v>
      </c>
      <c r="C7" s="219">
        <v>37.200000000000003</v>
      </c>
      <c r="D7" s="219">
        <v>34.200000000000003</v>
      </c>
      <c r="E7" s="219">
        <v>36.799999999999997</v>
      </c>
      <c r="F7" s="219">
        <v>39.700000000000003</v>
      </c>
      <c r="G7" s="219">
        <v>43.532832688177301</v>
      </c>
      <c r="H7" s="219">
        <v>47.494775236222843</v>
      </c>
      <c r="I7" s="219">
        <v>49.88094169136977</v>
      </c>
      <c r="J7" s="219">
        <v>54.073499058761911</v>
      </c>
      <c r="K7" s="219">
        <v>52.638411964664577</v>
      </c>
      <c r="L7" s="219">
        <v>57.356670145416665</v>
      </c>
      <c r="M7" s="219">
        <v>57.174158184888512</v>
      </c>
      <c r="N7" s="219">
        <v>68.904051541569487</v>
      </c>
      <c r="O7" s="219">
        <v>71.217308395490548</v>
      </c>
      <c r="P7" s="219">
        <v>77.679077436429424</v>
      </c>
      <c r="Q7" s="219">
        <v>79.351090315411824</v>
      </c>
      <c r="R7" s="219">
        <v>78.900000000000006</v>
      </c>
      <c r="S7" s="219">
        <v>78.599999999999994</v>
      </c>
      <c r="T7" s="219">
        <v>78.984167159554914</v>
      </c>
      <c r="U7" s="219">
        <v>72.840666615841045</v>
      </c>
      <c r="V7" s="219">
        <v>76.791233530091574</v>
      </c>
      <c r="W7" s="219">
        <v>78.500913349234324</v>
      </c>
      <c r="X7" s="219">
        <v>77.455758616039702</v>
      </c>
    </row>
    <row r="8" spans="1:24" s="67" customFormat="1" ht="15" customHeight="1">
      <c r="A8" s="58"/>
      <c r="B8" s="101" t="s">
        <v>208</v>
      </c>
      <c r="C8" s="219">
        <v>36.799999999999997</v>
      </c>
      <c r="D8" s="219">
        <v>35.1</v>
      </c>
      <c r="E8" s="219">
        <v>33.6</v>
      </c>
      <c r="F8" s="219">
        <v>36.200000000000003</v>
      </c>
      <c r="G8" s="219">
        <v>42.002681823796671</v>
      </c>
      <c r="H8" s="219">
        <v>44.335657486371211</v>
      </c>
      <c r="I8" s="219">
        <v>50.364112244530077</v>
      </c>
      <c r="J8" s="219">
        <v>49.80750676295893</v>
      </c>
      <c r="K8" s="219">
        <v>50.084392931842579</v>
      </c>
      <c r="L8" s="219">
        <v>56.593148220066425</v>
      </c>
      <c r="M8" s="219">
        <v>55.762207553360035</v>
      </c>
      <c r="N8" s="219">
        <v>68.377277646564664</v>
      </c>
      <c r="O8" s="219">
        <v>71.991377874180486</v>
      </c>
      <c r="P8" s="219">
        <v>74.552272982816262</v>
      </c>
      <c r="Q8" s="219">
        <v>75.747653710844887</v>
      </c>
      <c r="R8" s="219">
        <v>75.3</v>
      </c>
      <c r="S8" s="219">
        <v>78.900000000000006</v>
      </c>
      <c r="T8" s="219">
        <v>80.322898573237225</v>
      </c>
      <c r="U8" s="219">
        <v>76.961978531491553</v>
      </c>
      <c r="V8" s="219">
        <v>72.487242599805015</v>
      </c>
      <c r="W8" s="219">
        <v>76.206638659563595</v>
      </c>
      <c r="X8" s="219">
        <v>77.444510955074392</v>
      </c>
    </row>
    <row r="9" spans="1:24" s="67" customFormat="1" ht="6" customHeight="1">
      <c r="A9" s="58"/>
      <c r="B9" s="268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</row>
    <row r="10" spans="1:24" s="67" customFormat="1" ht="15" customHeight="1">
      <c r="A10" s="58"/>
      <c r="B10" s="306" t="s">
        <v>199</v>
      </c>
      <c r="C10" s="436">
        <v>45.8</v>
      </c>
      <c r="D10" s="436">
        <v>44.4</v>
      </c>
      <c r="E10" s="436">
        <v>52.7</v>
      </c>
      <c r="F10" s="436">
        <v>57.5</v>
      </c>
      <c r="G10" s="436">
        <v>55.608640735726389</v>
      </c>
      <c r="H10" s="436">
        <v>56.434880453196456</v>
      </c>
      <c r="I10" s="436">
        <v>60.376244844736313</v>
      </c>
      <c r="J10" s="436">
        <v>63.997859067434767</v>
      </c>
      <c r="K10" s="436">
        <v>62.016144197187174</v>
      </c>
      <c r="L10" s="436">
        <v>64.270076026980348</v>
      </c>
      <c r="M10" s="436">
        <v>66.698435215558007</v>
      </c>
      <c r="N10" s="436">
        <v>71.185927061357219</v>
      </c>
      <c r="O10" s="436">
        <v>75.42561302923329</v>
      </c>
      <c r="P10" s="436">
        <v>79.594880211352702</v>
      </c>
      <c r="Q10" s="436">
        <v>76.572664333821223</v>
      </c>
      <c r="R10" s="436">
        <v>79.94777458640371</v>
      </c>
      <c r="S10" s="436">
        <v>80.5</v>
      </c>
      <c r="T10" s="436">
        <v>80.916753746543264</v>
      </c>
      <c r="U10" s="436">
        <v>72.559494429750032</v>
      </c>
      <c r="V10" s="436">
        <v>77.949630533437471</v>
      </c>
      <c r="W10" s="436">
        <v>78.420942744307098</v>
      </c>
      <c r="X10" s="436">
        <v>80.183159967988374</v>
      </c>
    </row>
    <row r="11" spans="1:24" s="67" customFormat="1" ht="15" customHeight="1">
      <c r="B11" s="101" t="s">
        <v>207</v>
      </c>
      <c r="C11" s="219">
        <v>46.9</v>
      </c>
      <c r="D11" s="219">
        <v>45.6</v>
      </c>
      <c r="E11" s="219">
        <v>50.7</v>
      </c>
      <c r="F11" s="219">
        <v>57.7</v>
      </c>
      <c r="G11" s="219">
        <v>55.687623154604239</v>
      </c>
      <c r="H11" s="219">
        <v>58.514974448047965</v>
      </c>
      <c r="I11" s="219">
        <v>60.058759554421258</v>
      </c>
      <c r="J11" s="219">
        <v>63.925352590237296</v>
      </c>
      <c r="K11" s="219">
        <v>57.609884881329641</v>
      </c>
      <c r="L11" s="219">
        <v>63.22713758795723</v>
      </c>
      <c r="M11" s="219">
        <v>65.965753474137273</v>
      </c>
      <c r="N11" s="219">
        <v>71.670059379176863</v>
      </c>
      <c r="O11" s="219">
        <v>75.999039128843947</v>
      </c>
      <c r="P11" s="219">
        <v>83.150056911448118</v>
      </c>
      <c r="Q11" s="219">
        <v>77.231079426763898</v>
      </c>
      <c r="R11" s="219">
        <v>76.099999999999994</v>
      </c>
      <c r="S11" s="219">
        <v>81</v>
      </c>
      <c r="T11" s="219">
        <v>80.796180850825152</v>
      </c>
      <c r="U11" s="219">
        <v>70.335910826474077</v>
      </c>
      <c r="V11" s="219">
        <v>79.037130619993022</v>
      </c>
      <c r="W11" s="219">
        <v>78.047693499959109</v>
      </c>
      <c r="X11" s="219">
        <v>81.602246688424984</v>
      </c>
    </row>
    <row r="12" spans="1:24" s="67" customFormat="1" ht="15" customHeight="1">
      <c r="A12" s="58"/>
      <c r="B12" s="101" t="s">
        <v>208</v>
      </c>
      <c r="C12" s="219">
        <v>44.7</v>
      </c>
      <c r="D12" s="219">
        <v>43.2</v>
      </c>
      <c r="E12" s="219">
        <v>55</v>
      </c>
      <c r="F12" s="219">
        <v>57.3</v>
      </c>
      <c r="G12" s="219">
        <v>55.520965804754162</v>
      </c>
      <c r="H12" s="219">
        <v>54.706226772785747</v>
      </c>
      <c r="I12" s="219">
        <v>60.665743020952057</v>
      </c>
      <c r="J12" s="219">
        <v>64.063771809596275</v>
      </c>
      <c r="K12" s="219">
        <v>66.301066507390274</v>
      </c>
      <c r="L12" s="219">
        <v>65.464653718831372</v>
      </c>
      <c r="M12" s="219">
        <v>67.411386305586646</v>
      </c>
      <c r="N12" s="219">
        <v>70.785966374218702</v>
      </c>
      <c r="O12" s="219">
        <v>74.866982192474438</v>
      </c>
      <c r="P12" s="219">
        <v>76.445539711954652</v>
      </c>
      <c r="Q12" s="219">
        <v>75.947455296538052</v>
      </c>
      <c r="R12" s="219">
        <v>83.1</v>
      </c>
      <c r="S12" s="612">
        <v>79.900000000000006</v>
      </c>
      <c r="T12" s="682">
        <v>81.04003851858981</v>
      </c>
      <c r="U12" s="682">
        <v>74.878337993482006</v>
      </c>
      <c r="V12" s="682">
        <v>76.976848092253746</v>
      </c>
      <c r="W12" s="682">
        <v>78.795587493171553</v>
      </c>
      <c r="X12" s="682">
        <v>78.83156610495837</v>
      </c>
    </row>
    <row r="13" spans="1:24" s="67" customFormat="1" ht="6" customHeight="1">
      <c r="A13" s="58"/>
      <c r="B13" s="268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613"/>
      <c r="S13" s="613"/>
      <c r="T13" s="613"/>
      <c r="U13" s="613"/>
      <c r="V13" s="613"/>
      <c r="W13" s="613"/>
      <c r="X13" s="613"/>
    </row>
    <row r="14" spans="1:24" s="67" customFormat="1" ht="15" customHeight="1">
      <c r="A14" s="58"/>
      <c r="B14" s="306" t="s">
        <v>200</v>
      </c>
      <c r="C14" s="436">
        <v>53.6</v>
      </c>
      <c r="D14" s="436">
        <v>55.1</v>
      </c>
      <c r="E14" s="436">
        <v>60.8</v>
      </c>
      <c r="F14" s="436">
        <v>66.5</v>
      </c>
      <c r="G14" s="436">
        <v>67.295999997061742</v>
      </c>
      <c r="H14" s="436">
        <v>67.931080704455255</v>
      </c>
      <c r="I14" s="436">
        <v>74.743516473148745</v>
      </c>
      <c r="J14" s="436">
        <v>72.783961048217762</v>
      </c>
      <c r="K14" s="436">
        <v>76.443076298791709</v>
      </c>
      <c r="L14" s="436">
        <v>74.477267824011335</v>
      </c>
      <c r="M14" s="436">
        <v>77.923128280044722</v>
      </c>
      <c r="N14" s="436">
        <v>80.828344868756773</v>
      </c>
      <c r="O14" s="436">
        <v>84.821166583157634</v>
      </c>
      <c r="P14" s="436">
        <v>81.771549100987272</v>
      </c>
      <c r="Q14" s="436">
        <v>83.672796625949047</v>
      </c>
      <c r="R14" s="436">
        <v>85.029556271526715</v>
      </c>
      <c r="S14" s="436">
        <v>86.1</v>
      </c>
      <c r="T14" s="436">
        <v>85.867435517223285</v>
      </c>
      <c r="U14" s="436">
        <v>73.893544576944166</v>
      </c>
      <c r="V14" s="436">
        <v>72.951601331145724</v>
      </c>
      <c r="W14" s="436">
        <v>78.857421331785886</v>
      </c>
      <c r="X14" s="436">
        <v>82.512550508102564</v>
      </c>
    </row>
    <row r="15" spans="1:24" s="67" customFormat="1" ht="15" customHeight="1">
      <c r="B15" s="101" t="s">
        <v>207</v>
      </c>
      <c r="C15" s="219">
        <v>54.3</v>
      </c>
      <c r="D15" s="219">
        <v>57.2</v>
      </c>
      <c r="E15" s="219">
        <v>57.6</v>
      </c>
      <c r="F15" s="219">
        <v>69</v>
      </c>
      <c r="G15" s="219">
        <v>63.859714793929989</v>
      </c>
      <c r="H15" s="219">
        <v>65.946184833550987</v>
      </c>
      <c r="I15" s="219">
        <v>78.700500019350343</v>
      </c>
      <c r="J15" s="219">
        <v>75.021397925051076</v>
      </c>
      <c r="K15" s="219">
        <v>75.111841067294307</v>
      </c>
      <c r="L15" s="219">
        <v>76.294549951113382</v>
      </c>
      <c r="M15" s="219">
        <v>78.456928611197526</v>
      </c>
      <c r="N15" s="219">
        <v>78.394162785424953</v>
      </c>
      <c r="O15" s="219">
        <v>88.244408722236486</v>
      </c>
      <c r="P15" s="219">
        <v>80.506109855899552</v>
      </c>
      <c r="Q15" s="219">
        <v>84.008875123600163</v>
      </c>
      <c r="R15" s="219">
        <v>88.6</v>
      </c>
      <c r="S15" s="219">
        <v>88.1</v>
      </c>
      <c r="T15" s="219">
        <v>87.752854635226996</v>
      </c>
      <c r="U15" s="219">
        <v>74.668325152611018</v>
      </c>
      <c r="V15" s="219">
        <v>74.376291313779888</v>
      </c>
      <c r="W15" s="219">
        <v>78.058019423319394</v>
      </c>
      <c r="X15" s="219">
        <v>85.23509177241796</v>
      </c>
    </row>
    <row r="16" spans="1:24" s="67" customFormat="1" ht="15" customHeight="1">
      <c r="A16" s="58"/>
      <c r="B16" s="101" t="s">
        <v>208</v>
      </c>
      <c r="C16" s="219">
        <v>53</v>
      </c>
      <c r="D16" s="219">
        <v>53.2</v>
      </c>
      <c r="E16" s="219">
        <v>63.5</v>
      </c>
      <c r="F16" s="219">
        <v>63.9</v>
      </c>
      <c r="G16" s="219">
        <v>70.537890798673502</v>
      </c>
      <c r="H16" s="219">
        <v>69.74997691934216</v>
      </c>
      <c r="I16" s="219">
        <v>71.121161643657501</v>
      </c>
      <c r="J16" s="219">
        <v>70.38249140670311</v>
      </c>
      <c r="K16" s="219">
        <v>77.705922744301546</v>
      </c>
      <c r="L16" s="219">
        <v>73.026369551037817</v>
      </c>
      <c r="M16" s="219">
        <v>77.544614189439272</v>
      </c>
      <c r="N16" s="219">
        <v>83.027633872947675</v>
      </c>
      <c r="O16" s="219">
        <v>81.348127110505359</v>
      </c>
      <c r="P16" s="219">
        <v>83.213690482674508</v>
      </c>
      <c r="Q16" s="219">
        <v>83.357428141736747</v>
      </c>
      <c r="R16" s="219">
        <v>81.7</v>
      </c>
      <c r="S16" s="612">
        <v>84.5</v>
      </c>
      <c r="T16" s="682">
        <v>83.949809613709164</v>
      </c>
      <c r="U16" s="682">
        <v>73.268702681435315</v>
      </c>
      <c r="V16" s="682">
        <v>71.612712484407339</v>
      </c>
      <c r="W16" s="682">
        <v>79.533566239427941</v>
      </c>
      <c r="X16" s="682">
        <v>79.710843843499816</v>
      </c>
    </row>
    <row r="17" spans="1:28" s="67" customFormat="1" ht="6" customHeight="1">
      <c r="A17" s="58"/>
      <c r="B17" s="268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612"/>
      <c r="T17" s="612"/>
      <c r="U17" s="612"/>
      <c r="V17" s="612"/>
      <c r="W17" s="612"/>
      <c r="X17" s="612"/>
    </row>
    <row r="18" spans="1:28" s="67" customFormat="1" ht="15" customHeight="1">
      <c r="A18" s="58"/>
      <c r="B18" s="306" t="s">
        <v>201</v>
      </c>
      <c r="C18" s="436">
        <v>64.400000000000006</v>
      </c>
      <c r="D18" s="436">
        <v>59.1</v>
      </c>
      <c r="E18" s="436">
        <v>68</v>
      </c>
      <c r="F18" s="436">
        <v>77</v>
      </c>
      <c r="G18" s="436">
        <v>72.313866434986636</v>
      </c>
      <c r="H18" s="436">
        <v>75.148926303965851</v>
      </c>
      <c r="I18" s="436">
        <v>79.643356097481828</v>
      </c>
      <c r="J18" s="436">
        <v>77.572546560357338</v>
      </c>
      <c r="K18" s="436">
        <v>80.531745553089905</v>
      </c>
      <c r="L18" s="436">
        <v>80.92733243850202</v>
      </c>
      <c r="M18" s="436">
        <v>81.966208944804038</v>
      </c>
      <c r="N18" s="436">
        <v>85.992140064204776</v>
      </c>
      <c r="O18" s="436">
        <v>80.629318509278875</v>
      </c>
      <c r="P18" s="436">
        <v>81.720728515735715</v>
      </c>
      <c r="Q18" s="436">
        <v>83.438407392924717</v>
      </c>
      <c r="R18" s="436">
        <v>88.471924648822352</v>
      </c>
      <c r="S18" s="436">
        <v>85.8</v>
      </c>
      <c r="T18" s="436">
        <v>90.452635909524275</v>
      </c>
      <c r="U18" s="436">
        <v>77.870597313699705</v>
      </c>
      <c r="V18" s="436">
        <v>79.910729317842126</v>
      </c>
      <c r="W18" s="436">
        <v>78.379565831127636</v>
      </c>
      <c r="X18" s="436">
        <v>84.69681183465508</v>
      </c>
    </row>
    <row r="19" spans="1:28" s="67" customFormat="1" ht="15" customHeight="1">
      <c r="B19" s="101" t="s">
        <v>207</v>
      </c>
      <c r="C19" s="219">
        <v>66.8</v>
      </c>
      <c r="D19" s="219">
        <v>61.3</v>
      </c>
      <c r="E19" s="219">
        <v>64.099999999999994</v>
      </c>
      <c r="F19" s="219">
        <v>76</v>
      </c>
      <c r="G19" s="219">
        <v>69.494706756022111</v>
      </c>
      <c r="H19" s="219">
        <v>75.292013136650468</v>
      </c>
      <c r="I19" s="219">
        <v>76.361183967728834</v>
      </c>
      <c r="J19" s="219">
        <v>76.159099491889393</v>
      </c>
      <c r="K19" s="219">
        <v>79.58008133150939</v>
      </c>
      <c r="L19" s="219">
        <v>78.804264205854665</v>
      </c>
      <c r="M19" s="219">
        <v>78.585395367862688</v>
      </c>
      <c r="N19" s="219">
        <v>87.32230463493012</v>
      </c>
      <c r="O19" s="219">
        <v>86.495851495740254</v>
      </c>
      <c r="P19" s="219">
        <v>79.876820945510346</v>
      </c>
      <c r="Q19" s="219">
        <v>82.64846163934088</v>
      </c>
      <c r="R19" s="219">
        <v>86.1</v>
      </c>
      <c r="S19" s="219">
        <v>84.9</v>
      </c>
      <c r="T19" s="219">
        <v>92.181122070138741</v>
      </c>
      <c r="U19" s="219">
        <v>74.179321939727757</v>
      </c>
      <c r="V19" s="219">
        <v>83.67798105424886</v>
      </c>
      <c r="W19" s="219">
        <v>77.947627694203675</v>
      </c>
      <c r="X19" s="219">
        <v>82.919160445044227</v>
      </c>
    </row>
    <row r="20" spans="1:28" s="67" customFormat="1" ht="15" customHeight="1">
      <c r="A20" s="58"/>
      <c r="B20" s="101" t="s">
        <v>208</v>
      </c>
      <c r="C20" s="219">
        <v>62.1</v>
      </c>
      <c r="D20" s="219">
        <v>57</v>
      </c>
      <c r="E20" s="219">
        <v>71.8</v>
      </c>
      <c r="F20" s="219">
        <v>78.099999999999994</v>
      </c>
      <c r="G20" s="219">
        <v>75.436305317316183</v>
      </c>
      <c r="H20" s="219">
        <v>75.0258406996047</v>
      </c>
      <c r="I20" s="219">
        <v>82.62637770201124</v>
      </c>
      <c r="J20" s="219">
        <v>78.982780588002001</v>
      </c>
      <c r="K20" s="219">
        <v>81.574079198463451</v>
      </c>
      <c r="L20" s="219">
        <v>83.207430952285407</v>
      </c>
      <c r="M20" s="219">
        <v>84.623689258499297</v>
      </c>
      <c r="N20" s="219">
        <v>84.663635505912112</v>
      </c>
      <c r="O20" s="219">
        <v>74.657062028031518</v>
      </c>
      <c r="P20" s="219">
        <v>83.51860708880082</v>
      </c>
      <c r="Q20" s="219">
        <v>84.1</v>
      </c>
      <c r="R20" s="219">
        <v>90.7</v>
      </c>
      <c r="S20" s="612">
        <v>86.8</v>
      </c>
      <c r="T20" s="682">
        <v>88.366489112454047</v>
      </c>
      <c r="U20" s="682">
        <v>81.616296071763628</v>
      </c>
      <c r="V20" s="682">
        <v>76.253834955661574</v>
      </c>
      <c r="W20" s="682">
        <v>78.818102444571153</v>
      </c>
      <c r="X20" s="682">
        <v>86.308223133186573</v>
      </c>
    </row>
    <row r="21" spans="1:28" s="67" customFormat="1" ht="6" customHeight="1">
      <c r="A21" s="58"/>
      <c r="B21" s="268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612"/>
      <c r="T21" s="612"/>
      <c r="U21" s="612"/>
      <c r="V21" s="612"/>
      <c r="W21" s="612"/>
      <c r="X21" s="612"/>
    </row>
    <row r="22" spans="1:28" s="67" customFormat="1" ht="15" customHeight="1">
      <c r="A22" s="58"/>
      <c r="B22" s="306" t="s">
        <v>219</v>
      </c>
      <c r="C22" s="436">
        <v>73.3</v>
      </c>
      <c r="D22" s="436">
        <v>76.3</v>
      </c>
      <c r="E22" s="436">
        <v>70</v>
      </c>
      <c r="F22" s="436">
        <v>82.2</v>
      </c>
      <c r="G22" s="436">
        <v>86.183552234435837</v>
      </c>
      <c r="H22" s="436">
        <v>84.238114148306238</v>
      </c>
      <c r="I22" s="436">
        <v>88.689117892293766</v>
      </c>
      <c r="J22" s="436">
        <v>91.396888466279307</v>
      </c>
      <c r="K22" s="436">
        <v>91.678723334197045</v>
      </c>
      <c r="L22" s="436">
        <v>86.405218844961681</v>
      </c>
      <c r="M22" s="436">
        <v>87.772836416407443</v>
      </c>
      <c r="N22" s="436">
        <v>88.144700331822207</v>
      </c>
      <c r="O22" s="436">
        <v>91.067248187103772</v>
      </c>
      <c r="P22" s="436">
        <v>87.980221304745115</v>
      </c>
      <c r="Q22" s="436">
        <v>89.232113256909059</v>
      </c>
      <c r="R22" s="436">
        <v>92.320949945343756</v>
      </c>
      <c r="S22" s="436">
        <v>92.8</v>
      </c>
      <c r="T22" s="436">
        <v>91.308629279883689</v>
      </c>
      <c r="U22" s="436">
        <v>71.794361488830077</v>
      </c>
      <c r="V22" s="436">
        <v>77.856281041107337</v>
      </c>
      <c r="W22" s="436">
        <v>81.217532165735989</v>
      </c>
      <c r="X22" s="436">
        <v>89.579655628238584</v>
      </c>
    </row>
    <row r="23" spans="1:28" s="67" customFormat="1" ht="15" customHeight="1">
      <c r="B23" s="101" t="s">
        <v>207</v>
      </c>
      <c r="C23" s="219">
        <v>73.2</v>
      </c>
      <c r="D23" s="219">
        <v>75</v>
      </c>
      <c r="E23" s="219">
        <v>69.599999999999994</v>
      </c>
      <c r="F23" s="219">
        <v>84.1</v>
      </c>
      <c r="G23" s="219">
        <v>81.770007622936092</v>
      </c>
      <c r="H23" s="219">
        <v>85.889089384613698</v>
      </c>
      <c r="I23" s="219">
        <v>86.407467382481073</v>
      </c>
      <c r="J23" s="219">
        <v>93.313465548031758</v>
      </c>
      <c r="K23" s="219">
        <v>89.737906541348806</v>
      </c>
      <c r="L23" s="219">
        <v>85.564510766340675</v>
      </c>
      <c r="M23" s="219">
        <v>85.984235129389958</v>
      </c>
      <c r="N23" s="219">
        <v>85.126714628927004</v>
      </c>
      <c r="O23" s="219">
        <v>91.78443265158981</v>
      </c>
      <c r="P23" s="219">
        <v>90.783852717003938</v>
      </c>
      <c r="Q23" s="219">
        <v>87.147631233371897</v>
      </c>
      <c r="R23" s="219">
        <v>93.9</v>
      </c>
      <c r="S23" s="219">
        <v>92.5</v>
      </c>
      <c r="T23" s="219">
        <v>91.093144120226867</v>
      </c>
      <c r="U23" s="219">
        <v>77.773395724971493</v>
      </c>
      <c r="V23" s="219">
        <v>74.332762561023799</v>
      </c>
      <c r="W23" s="219">
        <v>82.594535064184498</v>
      </c>
      <c r="X23" s="219">
        <v>96.558301451770006</v>
      </c>
    </row>
    <row r="24" spans="1:28" s="67" customFormat="1" ht="15" customHeight="1" thickBot="1">
      <c r="A24" s="58"/>
      <c r="B24" s="692" t="s">
        <v>208</v>
      </c>
      <c r="C24" s="826">
        <v>73.400000000000006</v>
      </c>
      <c r="D24" s="826">
        <v>77.900000000000006</v>
      </c>
      <c r="E24" s="826">
        <v>70.5</v>
      </c>
      <c r="F24" s="826">
        <v>79.900000000000006</v>
      </c>
      <c r="G24" s="826">
        <v>89.433165090047567</v>
      </c>
      <c r="H24" s="826">
        <v>82.471222170524726</v>
      </c>
      <c r="I24" s="826">
        <v>91.002682397250894</v>
      </c>
      <c r="J24" s="826">
        <v>89.289357365055324</v>
      </c>
      <c r="K24" s="826">
        <v>93.966688465517379</v>
      </c>
      <c r="L24" s="826">
        <v>87.451682648238673</v>
      </c>
      <c r="M24" s="826">
        <v>89.453420935161404</v>
      </c>
      <c r="N24" s="826">
        <v>91.28731113201188</v>
      </c>
      <c r="O24" s="826">
        <v>90.342842492891464</v>
      </c>
      <c r="P24" s="826">
        <v>85.790709179034252</v>
      </c>
      <c r="Q24" s="826">
        <v>90.87413105171089</v>
      </c>
      <c r="R24" s="826">
        <v>93.878424150890197</v>
      </c>
      <c r="S24" s="826">
        <v>93.1</v>
      </c>
      <c r="T24" s="826">
        <v>91.493325468541087</v>
      </c>
      <c r="U24" s="826">
        <v>66.05273597928533</v>
      </c>
      <c r="V24" s="826">
        <v>81.604416407341418</v>
      </c>
      <c r="W24" s="826">
        <v>80.148055107269386</v>
      </c>
      <c r="X24" s="826">
        <v>83.285884911103707</v>
      </c>
    </row>
    <row r="25" spans="1:28" s="67" customFormat="1" ht="12" customHeight="1">
      <c r="B25" s="404" t="s">
        <v>119</v>
      </c>
      <c r="C25" s="404"/>
      <c r="D25" s="404"/>
      <c r="E25" s="404"/>
      <c r="F25" s="404"/>
      <c r="G25" s="404"/>
      <c r="H25" s="404"/>
      <c r="I25" s="404"/>
      <c r="J25" s="404"/>
      <c r="K25" s="404"/>
      <c r="L25" s="404"/>
      <c r="M25" s="404"/>
      <c r="N25" s="404"/>
      <c r="O25" s="404"/>
    </row>
    <row r="26" spans="1:28" s="67" customFormat="1" ht="17.100000000000001" customHeight="1"/>
    <row r="27" spans="1:28" ht="10.5" customHeight="1"/>
    <row r="28" spans="1:28" ht="13.5">
      <c r="Z28"/>
      <c r="AA28"/>
      <c r="AB28"/>
    </row>
    <row r="29" spans="1:28" ht="13.5">
      <c r="Z29"/>
      <c r="AA29"/>
      <c r="AB29"/>
    </row>
    <row r="30" spans="1:28" ht="13.5">
      <c r="Z30"/>
      <c r="AA30"/>
      <c r="AB30"/>
    </row>
    <row r="31" spans="1:28" ht="13.5">
      <c r="Z31"/>
      <c r="AA31"/>
      <c r="AB31"/>
    </row>
    <row r="32" spans="1:28" ht="13.5">
      <c r="Z32"/>
      <c r="AA32"/>
      <c r="AB32"/>
    </row>
    <row r="33" spans="26:28" ht="13.5">
      <c r="Z33"/>
      <c r="AA33"/>
      <c r="AB33"/>
    </row>
  </sheetData>
  <mergeCells count="2">
    <mergeCell ref="B1:X1"/>
    <mergeCell ref="B2:X2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0"/>
  <dimension ref="A1:U20"/>
  <sheetViews>
    <sheetView showGridLines="0" zoomScaleNormal="100" zoomScaleSheetLayoutView="100" workbookViewId="0">
      <selection activeCell="Z30" sqref="Z30"/>
    </sheetView>
  </sheetViews>
  <sheetFormatPr baseColWidth="10" defaultColWidth="11.42578125" defaultRowHeight="12.75"/>
  <cols>
    <col min="1" max="1" width="5.5703125" style="82" customWidth="1"/>
    <col min="2" max="2" width="17.140625" style="82" customWidth="1"/>
    <col min="3" max="3" width="3.28515625" style="82" customWidth="1"/>
    <col min="4" max="4" width="7" style="82" hidden="1" customWidth="1"/>
    <col min="5" max="5" width="7.7109375" style="82" hidden="1" customWidth="1"/>
    <col min="6" max="8" width="6.7109375" style="82" hidden="1" customWidth="1"/>
    <col min="9" max="10" width="8.5703125" style="82" hidden="1" customWidth="1"/>
    <col min="11" max="21" width="6.7109375" style="82" customWidth="1"/>
    <col min="22" max="16384" width="11.42578125" style="82"/>
  </cols>
  <sheetData>
    <row r="1" spans="1:21" ht="85.5" customHeight="1">
      <c r="A1" s="397"/>
      <c r="B1" s="884" t="s">
        <v>323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</row>
    <row r="2" spans="1:21" s="442" customFormat="1" ht="18.75" customHeight="1">
      <c r="A2" s="441"/>
      <c r="B2" s="902" t="s">
        <v>25</v>
      </c>
      <c r="C2" s="902"/>
      <c r="D2" s="902"/>
      <c r="E2" s="902"/>
      <c r="F2" s="902"/>
      <c r="G2" s="902"/>
      <c r="H2" s="902"/>
      <c r="I2" s="902"/>
      <c r="J2" s="902"/>
      <c r="K2" s="902"/>
      <c r="L2" s="902"/>
      <c r="M2" s="902"/>
      <c r="N2" s="902"/>
      <c r="O2" s="902"/>
      <c r="P2" s="902"/>
      <c r="Q2" s="902"/>
      <c r="R2" s="902"/>
      <c r="S2" s="902"/>
      <c r="T2" s="902"/>
      <c r="U2" s="902"/>
    </row>
    <row r="3" spans="1:21" ht="9.75" customHeight="1" thickBot="1">
      <c r="A3" s="310"/>
      <c r="B3" s="304"/>
      <c r="C3" s="304"/>
      <c r="D3" s="396"/>
      <c r="E3" s="396"/>
      <c r="F3" s="396"/>
      <c r="G3" s="396"/>
      <c r="H3" s="396"/>
      <c r="I3" s="396"/>
      <c r="J3" s="396"/>
      <c r="K3" s="396"/>
      <c r="L3" s="396"/>
    </row>
    <row r="4" spans="1:21" ht="36" customHeight="1" thickBot="1">
      <c r="A4" s="83"/>
      <c r="B4" s="904" t="s">
        <v>261</v>
      </c>
      <c r="C4" s="904"/>
      <c r="D4" s="703">
        <v>2005</v>
      </c>
      <c r="E4" s="703">
        <v>2006</v>
      </c>
      <c r="F4" s="703">
        <v>2007</v>
      </c>
      <c r="G4" s="703">
        <v>2008</v>
      </c>
      <c r="H4" s="703">
        <v>2009</v>
      </c>
      <c r="I4" s="703">
        <v>2010</v>
      </c>
      <c r="J4" s="703">
        <v>2011</v>
      </c>
      <c r="K4" s="702">
        <v>2013</v>
      </c>
      <c r="L4" s="702">
        <v>2014</v>
      </c>
      <c r="M4" s="702">
        <v>2015</v>
      </c>
      <c r="N4" s="702">
        <v>2016</v>
      </c>
      <c r="O4" s="702">
        <v>2017</v>
      </c>
      <c r="P4" s="702">
        <v>2018</v>
      </c>
      <c r="Q4" s="702">
        <v>2019</v>
      </c>
      <c r="R4" s="702">
        <v>2020</v>
      </c>
      <c r="S4" s="702">
        <v>2021</v>
      </c>
      <c r="T4" s="702">
        <v>2022</v>
      </c>
      <c r="U4" s="702">
        <v>2023</v>
      </c>
    </row>
    <row r="5" spans="1:21" ht="8.25" customHeight="1">
      <c r="A5" s="83"/>
      <c r="B5" s="83"/>
      <c r="C5" s="83"/>
      <c r="D5" s="83"/>
      <c r="E5" s="83"/>
      <c r="F5" s="83"/>
      <c r="G5" s="83"/>
      <c r="H5" s="83"/>
      <c r="I5" s="316"/>
      <c r="J5" s="84"/>
      <c r="K5" s="84"/>
      <c r="L5" s="84"/>
      <c r="M5" s="84"/>
      <c r="N5" s="84"/>
      <c r="O5" s="84"/>
      <c r="P5" s="84"/>
      <c r="Q5" s="84"/>
    </row>
    <row r="6" spans="1:21" ht="15.95" customHeight="1">
      <c r="A6" s="83"/>
      <c r="B6" s="105" t="s">
        <v>104</v>
      </c>
      <c r="C6" s="105"/>
      <c r="D6" s="36"/>
      <c r="E6" s="36"/>
      <c r="F6" s="36"/>
      <c r="G6" s="36"/>
      <c r="H6" s="36"/>
      <c r="I6" s="417"/>
      <c r="J6" s="418"/>
      <c r="K6" s="418"/>
      <c r="L6" s="418"/>
      <c r="M6" s="418"/>
      <c r="N6" s="418"/>
      <c r="O6" s="418"/>
      <c r="P6" s="418"/>
      <c r="Q6" s="418"/>
    </row>
    <row r="7" spans="1:21" ht="15.95" customHeight="1">
      <c r="A7" s="135"/>
      <c r="B7" s="419" t="s">
        <v>194</v>
      </c>
      <c r="C7" s="273"/>
      <c r="D7" s="353">
        <v>39.08522731472975</v>
      </c>
      <c r="E7" s="353">
        <v>40.939658495246853</v>
      </c>
      <c r="F7" s="353">
        <v>42.927823788255807</v>
      </c>
      <c r="G7" s="353">
        <v>41.226783486417041</v>
      </c>
      <c r="H7" s="353">
        <v>43.741096128092749</v>
      </c>
      <c r="I7" s="353">
        <v>45.320984498652571</v>
      </c>
      <c r="J7" s="353">
        <v>48.015526234066655</v>
      </c>
      <c r="K7" s="353">
        <v>48.707237598765715</v>
      </c>
      <c r="L7" s="353">
        <v>49.957497837748932</v>
      </c>
      <c r="M7" s="353">
        <v>49.945714836168179</v>
      </c>
      <c r="N7" s="353">
        <v>51.002044062615248</v>
      </c>
      <c r="O7" s="353">
        <v>53.707433225313942</v>
      </c>
      <c r="P7" s="353">
        <v>54.5</v>
      </c>
      <c r="Q7" s="353">
        <v>56.845662026605062</v>
      </c>
      <c r="R7" s="353">
        <v>51.792638320374266</v>
      </c>
      <c r="S7" s="353">
        <v>54.731812826515991</v>
      </c>
      <c r="T7" s="353">
        <v>53.993775010043798</v>
      </c>
      <c r="U7" s="353">
        <v>54.363994809482833</v>
      </c>
    </row>
    <row r="8" spans="1:21" ht="15.95" customHeight="1">
      <c r="A8" s="105"/>
      <c r="B8" s="419" t="s">
        <v>195</v>
      </c>
      <c r="C8" s="273"/>
      <c r="D8" s="353">
        <v>36.760787080737927</v>
      </c>
      <c r="E8" s="353">
        <v>37.36812638166866</v>
      </c>
      <c r="F8" s="353">
        <v>39.0886811340485</v>
      </c>
      <c r="G8" s="353">
        <v>41.282901175316063</v>
      </c>
      <c r="H8" s="353">
        <v>41.97925723066156</v>
      </c>
      <c r="I8" s="353">
        <v>42.907140078754395</v>
      </c>
      <c r="J8" s="353">
        <v>42.825103183543604</v>
      </c>
      <c r="K8" s="353">
        <v>45.686347789525399</v>
      </c>
      <c r="L8" s="353">
        <v>46.682702375369303</v>
      </c>
      <c r="M8" s="353">
        <v>47.930719836367743</v>
      </c>
      <c r="N8" s="353">
        <v>48.611942540788391</v>
      </c>
      <c r="O8" s="353">
        <v>50.865715131450131</v>
      </c>
      <c r="P8" s="353">
        <v>53.4</v>
      </c>
      <c r="Q8" s="353">
        <v>51.273164675768868</v>
      </c>
      <c r="R8" s="353">
        <v>50.216078506348303</v>
      </c>
      <c r="S8" s="353">
        <v>52.76337608101305</v>
      </c>
      <c r="T8" s="353">
        <v>49.716307025328916</v>
      </c>
      <c r="U8" s="353">
        <v>49.350082195878784</v>
      </c>
    </row>
    <row r="9" spans="1:21" ht="15.95" customHeight="1">
      <c r="A9" s="105"/>
      <c r="B9" s="419"/>
      <c r="C9" s="273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3"/>
      <c r="Q9" s="353"/>
      <c r="R9" s="353"/>
      <c r="S9" s="353"/>
      <c r="T9" s="353"/>
      <c r="U9" s="353"/>
    </row>
    <row r="10" spans="1:21" ht="15.95" customHeight="1">
      <c r="A10" s="105"/>
      <c r="B10" s="105" t="s">
        <v>105</v>
      </c>
      <c r="C10" s="105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</row>
    <row r="11" spans="1:21" ht="15.95" customHeight="1">
      <c r="A11" s="135"/>
      <c r="B11" s="419" t="s">
        <v>194</v>
      </c>
      <c r="C11" s="273"/>
      <c r="D11" s="353">
        <v>47.13340813238112</v>
      </c>
      <c r="E11" s="353">
        <v>50.24275447241525</v>
      </c>
      <c r="F11" s="353">
        <v>50.885517802658995</v>
      </c>
      <c r="G11" s="353">
        <v>47.391964617720674</v>
      </c>
      <c r="H11" s="353">
        <v>50.838721988351217</v>
      </c>
      <c r="I11" s="353">
        <v>52.664058638280629</v>
      </c>
      <c r="J11" s="353">
        <v>54.769183408637822</v>
      </c>
      <c r="K11" s="353">
        <v>54.042634318461666</v>
      </c>
      <c r="L11" s="353">
        <v>55.005226772590795</v>
      </c>
      <c r="M11" s="353">
        <v>54.511823034826477</v>
      </c>
      <c r="N11" s="353">
        <v>55.647596449807409</v>
      </c>
      <c r="O11" s="353">
        <v>58.052166759931438</v>
      </c>
      <c r="P11" s="353">
        <v>59.1</v>
      </c>
      <c r="Q11" s="353">
        <v>61.337402628423696</v>
      </c>
      <c r="R11" s="353">
        <v>53.838166934174936</v>
      </c>
      <c r="S11" s="353">
        <v>57.236098108596558</v>
      </c>
      <c r="T11" s="353">
        <v>55.610202114780272</v>
      </c>
      <c r="U11" s="353">
        <v>56.744161296513205</v>
      </c>
    </row>
    <row r="12" spans="1:21" ht="15.95" customHeight="1">
      <c r="A12" s="105"/>
      <c r="B12" s="419" t="s">
        <v>195</v>
      </c>
      <c r="C12" s="273"/>
      <c r="D12" s="353">
        <v>44.173490651096927</v>
      </c>
      <c r="E12" s="353">
        <v>44.883268852220759</v>
      </c>
      <c r="F12" s="353">
        <v>45.651198167529365</v>
      </c>
      <c r="G12" s="353">
        <v>49.102767486285202</v>
      </c>
      <c r="H12" s="353">
        <v>48.951290415658484</v>
      </c>
      <c r="I12" s="353">
        <v>48.698170298284538</v>
      </c>
      <c r="J12" s="353">
        <v>48.19045261127868</v>
      </c>
      <c r="K12" s="353">
        <v>51.020961197863492</v>
      </c>
      <c r="L12" s="353">
        <v>51.822792332706882</v>
      </c>
      <c r="M12" s="353">
        <v>52.936603987098117</v>
      </c>
      <c r="N12" s="353">
        <v>52.496869492605455</v>
      </c>
      <c r="O12" s="353">
        <v>54.987122004744847</v>
      </c>
      <c r="P12" s="353">
        <v>58</v>
      </c>
      <c r="Q12" s="353">
        <v>54.805651509026873</v>
      </c>
      <c r="R12" s="353">
        <v>53.534315412400261</v>
      </c>
      <c r="S12" s="353">
        <v>54.78730204765386</v>
      </c>
      <c r="T12" s="353">
        <v>51.39507541611065</v>
      </c>
      <c r="U12" s="353">
        <v>50.402830161320701</v>
      </c>
    </row>
    <row r="13" spans="1:21" ht="15.95" customHeight="1">
      <c r="A13" s="105"/>
      <c r="B13" s="105" t="s">
        <v>106</v>
      </c>
      <c r="C13" s="105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</row>
    <row r="14" spans="1:21" ht="15.95" customHeight="1">
      <c r="A14" s="135"/>
      <c r="B14" s="419" t="s">
        <v>194</v>
      </c>
      <c r="C14" s="273"/>
      <c r="D14" s="353">
        <v>23.190971623324884</v>
      </c>
      <c r="E14" s="353">
        <v>22.471439096374226</v>
      </c>
      <c r="F14" s="353">
        <v>27.879987475456876</v>
      </c>
      <c r="G14" s="353">
        <v>28.88822619656694</v>
      </c>
      <c r="H14" s="353">
        <v>29.577736361774239</v>
      </c>
      <c r="I14" s="353">
        <v>30.386787529154997</v>
      </c>
      <c r="J14" s="353">
        <v>34.15772868521583</v>
      </c>
      <c r="K14" s="353">
        <v>36.909227518660678</v>
      </c>
      <c r="L14" s="353">
        <v>38.671085769766258</v>
      </c>
      <c r="M14" s="353">
        <v>39.29265973152112</v>
      </c>
      <c r="N14" s="353">
        <v>40.413387002759805</v>
      </c>
      <c r="O14" s="353">
        <v>42.861179174509772</v>
      </c>
      <c r="P14" s="353">
        <v>43.8</v>
      </c>
      <c r="Q14" s="353">
        <v>45.522887072399186</v>
      </c>
      <c r="R14" s="353">
        <v>45.74814441186804</v>
      </c>
      <c r="S14" s="353">
        <v>47.128733456060154</v>
      </c>
      <c r="T14" s="353">
        <v>49.097186433905037</v>
      </c>
      <c r="U14" s="353">
        <v>47.097976548534149</v>
      </c>
    </row>
    <row r="15" spans="1:21" ht="15.95" customHeight="1">
      <c r="A15" s="110"/>
      <c r="B15" s="419" t="s">
        <v>195</v>
      </c>
      <c r="C15" s="273"/>
      <c r="D15" s="353">
        <v>22.704402484955782</v>
      </c>
      <c r="E15" s="353">
        <v>22.739767366710591</v>
      </c>
      <c r="F15" s="353">
        <v>26.00848651699285</v>
      </c>
      <c r="G15" s="353">
        <v>26.920574980410358</v>
      </c>
      <c r="H15" s="353">
        <v>28.632646056442265</v>
      </c>
      <c r="I15" s="353">
        <v>31.117410354040889</v>
      </c>
      <c r="J15" s="353">
        <v>32.116484632309813</v>
      </c>
      <c r="K15" s="353">
        <v>34.921602023258686</v>
      </c>
      <c r="L15" s="353">
        <v>35.523375053161367</v>
      </c>
      <c r="M15" s="353">
        <v>36.848695062864806</v>
      </c>
      <c r="N15" s="353">
        <v>39.801369073273932</v>
      </c>
      <c r="O15" s="353">
        <v>41.137067523357679</v>
      </c>
      <c r="P15" s="353">
        <v>43.3</v>
      </c>
      <c r="Q15" s="353">
        <v>43.125256848480724</v>
      </c>
      <c r="R15" s="353">
        <v>40.986136142382946</v>
      </c>
      <c r="S15" s="353">
        <v>47.069048078366627</v>
      </c>
      <c r="T15" s="353">
        <v>44.861507511538747</v>
      </c>
      <c r="U15" s="353">
        <v>46.287254258503268</v>
      </c>
    </row>
    <row r="16" spans="1:21" ht="6" customHeight="1" thickBot="1">
      <c r="A16" s="79"/>
      <c r="B16" s="751"/>
      <c r="C16" s="751"/>
      <c r="D16" s="753"/>
      <c r="E16" s="753"/>
      <c r="F16" s="753"/>
      <c r="G16" s="753"/>
      <c r="H16" s="753"/>
      <c r="I16" s="789"/>
      <c r="J16" s="789"/>
      <c r="K16" s="789"/>
      <c r="L16" s="789"/>
      <c r="M16" s="789"/>
      <c r="N16" s="789"/>
      <c r="O16" s="789"/>
      <c r="P16" s="789"/>
      <c r="Q16" s="789"/>
      <c r="R16" s="785"/>
      <c r="S16" s="785"/>
      <c r="T16" s="785"/>
      <c r="U16" s="785"/>
    </row>
    <row r="17" spans="1:17" ht="18.75" customHeight="1">
      <c r="A17" s="135"/>
      <c r="B17" s="136" t="s">
        <v>24</v>
      </c>
      <c r="C17" s="491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</row>
    <row r="19" spans="1:17" ht="13.5">
      <c r="F19" s="88"/>
    </row>
    <row r="20" spans="1:17" ht="13.5">
      <c r="F20" s="88"/>
    </row>
  </sheetData>
  <mergeCells count="3">
    <mergeCell ref="B4:C4"/>
    <mergeCell ref="B1:U1"/>
    <mergeCell ref="B2:U2"/>
  </mergeCells>
  <pageMargins left="0.35433070866141736" right="0.35433070866141736" top="0.98425196850393704" bottom="0.98425196850393704" header="0" footer="0"/>
  <pageSetup paperSize="9" scale="7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1">
    <pageSetUpPr fitToPage="1"/>
  </sheetPr>
  <dimension ref="A1:T20"/>
  <sheetViews>
    <sheetView showGridLines="0" zoomScaleNormal="100" zoomScaleSheetLayoutView="110" workbookViewId="0">
      <selection activeCell="Y8" sqref="Y8"/>
    </sheetView>
  </sheetViews>
  <sheetFormatPr baseColWidth="10" defaultColWidth="7.7109375" defaultRowHeight="12.75"/>
  <cols>
    <col min="1" max="1" width="3.85546875" style="2" customWidth="1"/>
    <col min="2" max="2" width="16.7109375" style="2" customWidth="1"/>
    <col min="3" max="9" width="6.7109375" style="2" hidden="1" customWidth="1"/>
    <col min="10" max="20" width="6.7109375" style="2" customWidth="1"/>
    <col min="21" max="251" width="11.42578125" style="2" customWidth="1"/>
    <col min="252" max="252" width="13.140625" style="2" customWidth="1"/>
    <col min="253" max="16384" width="7.7109375" style="2"/>
  </cols>
  <sheetData>
    <row r="1" spans="1:20" ht="75.75" customHeight="1">
      <c r="A1" s="397"/>
      <c r="B1" s="908" t="s">
        <v>324</v>
      </c>
      <c r="C1" s="908"/>
      <c r="D1" s="908"/>
      <c r="E1" s="908"/>
      <c r="F1" s="908"/>
      <c r="G1" s="908"/>
      <c r="H1" s="908"/>
      <c r="I1" s="908"/>
      <c r="J1" s="908"/>
      <c r="K1" s="908"/>
      <c r="L1" s="908"/>
      <c r="M1" s="908"/>
      <c r="N1" s="908"/>
      <c r="O1" s="908"/>
      <c r="P1" s="908"/>
      <c r="Q1" s="908"/>
      <c r="R1" s="908"/>
      <c r="S1" s="908"/>
      <c r="T1" s="908"/>
    </row>
    <row r="2" spans="1:20" ht="20.25" customHeight="1">
      <c r="A2" s="310"/>
      <c r="B2" s="892" t="s">
        <v>25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</row>
    <row r="3" spans="1:20" ht="7.5" customHeight="1" thickBot="1">
      <c r="A3" s="121"/>
      <c r="B3" s="79"/>
      <c r="C3" s="140"/>
      <c r="D3" s="140"/>
      <c r="E3" s="140"/>
      <c r="F3" s="140"/>
      <c r="G3" s="140"/>
      <c r="H3" s="140"/>
      <c r="I3" s="140"/>
      <c r="J3" s="140"/>
      <c r="K3" s="140"/>
    </row>
    <row r="4" spans="1:20" s="3" customFormat="1" ht="32.25" customHeight="1" thickBot="1">
      <c r="A4" s="77"/>
      <c r="B4" s="702" t="s">
        <v>261</v>
      </c>
      <c r="C4" s="702">
        <v>2005</v>
      </c>
      <c r="D4" s="702">
        <v>2006</v>
      </c>
      <c r="E4" s="702">
        <v>2007</v>
      </c>
      <c r="F4" s="702">
        <v>2008</v>
      </c>
      <c r="G4" s="702">
        <v>2009</v>
      </c>
      <c r="H4" s="702">
        <v>2010</v>
      </c>
      <c r="I4" s="702">
        <v>2011</v>
      </c>
      <c r="J4" s="702">
        <v>2013</v>
      </c>
      <c r="K4" s="702">
        <v>2014</v>
      </c>
      <c r="L4" s="702">
        <v>2015</v>
      </c>
      <c r="M4" s="702">
        <v>2016</v>
      </c>
      <c r="N4" s="702">
        <v>2017</v>
      </c>
      <c r="O4" s="702">
        <v>2018</v>
      </c>
      <c r="P4" s="702">
        <v>2019</v>
      </c>
      <c r="Q4" s="702">
        <v>2020</v>
      </c>
      <c r="R4" s="702">
        <v>2021</v>
      </c>
      <c r="S4" s="702">
        <v>2022</v>
      </c>
      <c r="T4" s="702">
        <v>2023</v>
      </c>
    </row>
    <row r="5" spans="1:20" ht="7.5" customHeight="1">
      <c r="A5" s="79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20" ht="15" customHeight="1">
      <c r="A6" s="79"/>
      <c r="B6" s="348" t="s">
        <v>104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20" ht="15" customHeight="1">
      <c r="A7" s="77"/>
      <c r="B7" s="307" t="s">
        <v>203</v>
      </c>
      <c r="C7" s="225">
        <v>10.5254392762454</v>
      </c>
      <c r="D7" s="225">
        <v>10.928060564132528</v>
      </c>
      <c r="E7" s="225">
        <v>10.55815586759303</v>
      </c>
      <c r="F7" s="225">
        <v>11.299476246548068</v>
      </c>
      <c r="G7" s="225">
        <v>10.644596883039522</v>
      </c>
      <c r="H7" s="225">
        <v>9.9603288632136984</v>
      </c>
      <c r="I7" s="225">
        <v>11.854547801164184</v>
      </c>
      <c r="J7" s="313">
        <v>9.9917494944128755</v>
      </c>
      <c r="K7" s="313">
        <v>10.793208752626162</v>
      </c>
      <c r="L7" s="313">
        <v>10.716631613898183</v>
      </c>
      <c r="M7" s="313">
        <v>8.83344256043668</v>
      </c>
      <c r="N7" s="313">
        <v>9</v>
      </c>
      <c r="O7" s="313">
        <v>9.1</v>
      </c>
      <c r="P7" s="313">
        <v>7.0268038344672972</v>
      </c>
      <c r="Q7" s="313">
        <v>5.1773914768430584</v>
      </c>
      <c r="R7" s="313">
        <v>3.7997600452574503</v>
      </c>
      <c r="S7" s="313">
        <v>2.6150781632529956</v>
      </c>
      <c r="T7" s="313">
        <v>1.7862075921742382</v>
      </c>
    </row>
    <row r="8" spans="1:20" ht="15" customHeight="1">
      <c r="A8" s="105"/>
      <c r="B8" s="307" t="s">
        <v>204</v>
      </c>
      <c r="C8" s="225">
        <v>8.9814251353646615</v>
      </c>
      <c r="D8" s="225">
        <v>9.0340653106546327</v>
      </c>
      <c r="E8" s="225">
        <v>10.404437899862202</v>
      </c>
      <c r="F8" s="225">
        <v>9.7858127220370861</v>
      </c>
      <c r="G8" s="225">
        <v>10.692381109744696</v>
      </c>
      <c r="H8" s="225">
        <v>9.0414490590870411</v>
      </c>
      <c r="I8" s="225">
        <v>9.2411299115926298</v>
      </c>
      <c r="J8" s="313">
        <v>9.5310819585710487</v>
      </c>
      <c r="K8" s="313">
        <v>8.7538363218635418</v>
      </c>
      <c r="L8" s="313">
        <v>8.6336731474621153</v>
      </c>
      <c r="M8" s="313">
        <v>8.0147579738326851</v>
      </c>
      <c r="N8" s="313">
        <v>7.9</v>
      </c>
      <c r="O8" s="313">
        <v>6.9</v>
      </c>
      <c r="P8" s="313">
        <v>6.4699718575537366</v>
      </c>
      <c r="Q8" s="313">
        <v>5.6240304425017742</v>
      </c>
      <c r="R8" s="313">
        <v>3.0320928966257941</v>
      </c>
      <c r="S8" s="313">
        <v>2.2234361599317087</v>
      </c>
      <c r="T8" s="313">
        <v>1.5989756231731009</v>
      </c>
    </row>
    <row r="9" spans="1:20" ht="15" customHeight="1">
      <c r="A9" s="105"/>
      <c r="B9" s="307"/>
      <c r="C9" s="225"/>
      <c r="D9" s="225"/>
      <c r="E9" s="225"/>
      <c r="F9" s="225"/>
      <c r="G9" s="225"/>
      <c r="H9" s="225"/>
      <c r="I9" s="225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</row>
    <row r="10" spans="1:20" ht="15" customHeight="1">
      <c r="A10" s="105"/>
      <c r="B10" s="348" t="s">
        <v>105</v>
      </c>
      <c r="C10" s="225"/>
      <c r="D10" s="225"/>
      <c r="E10" s="225"/>
      <c r="F10" s="225"/>
      <c r="G10" s="225"/>
      <c r="H10" s="225"/>
      <c r="I10" s="225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</row>
    <row r="11" spans="1:20" ht="15" customHeight="1">
      <c r="A11" s="77"/>
      <c r="B11" s="307" t="s">
        <v>203</v>
      </c>
      <c r="C11" s="313">
        <v>13.477761569616645</v>
      </c>
      <c r="D11" s="313">
        <v>13.786490482105931</v>
      </c>
      <c r="E11" s="313">
        <v>12.500509512090249</v>
      </c>
      <c r="F11" s="313">
        <v>13.514138246514685</v>
      </c>
      <c r="G11" s="313">
        <v>12.413224822571152</v>
      </c>
      <c r="H11" s="313">
        <v>11.655777475174089</v>
      </c>
      <c r="I11" s="313">
        <v>14.347894725010704</v>
      </c>
      <c r="J11" s="313">
        <v>12.073830537872384</v>
      </c>
      <c r="K11" s="313">
        <v>12.903715826823566</v>
      </c>
      <c r="L11" s="313">
        <v>12.666410147941543</v>
      </c>
      <c r="M11" s="313">
        <v>9.9364661278283961</v>
      </c>
      <c r="N11" s="313">
        <v>10.082594534432433</v>
      </c>
      <c r="O11" s="313">
        <v>10.4</v>
      </c>
      <c r="P11" s="313">
        <v>7.9425913762291431</v>
      </c>
      <c r="Q11" s="313">
        <v>6.0035650495307227</v>
      </c>
      <c r="R11" s="313">
        <v>4.3993760190260103</v>
      </c>
      <c r="S11" s="313">
        <v>3.1930340405783628</v>
      </c>
      <c r="T11" s="313">
        <v>2.0867117922064407</v>
      </c>
    </row>
    <row r="12" spans="1:20" ht="15" customHeight="1">
      <c r="A12" s="105"/>
      <c r="B12" s="307" t="s">
        <v>204</v>
      </c>
      <c r="C12" s="313">
        <v>11.093498882494741</v>
      </c>
      <c r="D12" s="313">
        <v>11.087839913193406</v>
      </c>
      <c r="E12" s="313">
        <v>12.489416237901365</v>
      </c>
      <c r="F12" s="313">
        <v>12.081712279467711</v>
      </c>
      <c r="G12" s="313">
        <v>13.012455691143474</v>
      </c>
      <c r="H12" s="313">
        <v>10.466680843516563</v>
      </c>
      <c r="I12" s="313">
        <v>10.649858275936472</v>
      </c>
      <c r="J12" s="313">
        <v>11.397229509891302</v>
      </c>
      <c r="K12" s="313">
        <v>9.7695036567207438</v>
      </c>
      <c r="L12" s="313">
        <v>9.8125401970203203</v>
      </c>
      <c r="M12" s="313">
        <v>9.0660387958307371</v>
      </c>
      <c r="N12" s="313">
        <v>9.0851294481005684</v>
      </c>
      <c r="O12" s="313">
        <v>7.3</v>
      </c>
      <c r="P12" s="313">
        <v>7.4270236210323368</v>
      </c>
      <c r="Q12" s="313">
        <v>6.0989821838483902</v>
      </c>
      <c r="R12" s="313">
        <v>3.187430481179248</v>
      </c>
      <c r="S12" s="313">
        <v>2.5425552668815246</v>
      </c>
      <c r="T12" s="313">
        <v>1.5735639196241109</v>
      </c>
    </row>
    <row r="13" spans="1:20" ht="15" customHeight="1">
      <c r="A13" s="105"/>
      <c r="B13" s="348" t="s">
        <v>106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</row>
    <row r="14" spans="1:20" ht="15" customHeight="1">
      <c r="A14" s="77"/>
      <c r="B14" s="307" t="s">
        <v>203</v>
      </c>
      <c r="C14" s="313">
        <v>5.1227765426794107</v>
      </c>
      <c r="D14" s="313">
        <v>5.2677756402175033</v>
      </c>
      <c r="E14" s="313">
        <v>6.8852049284062948</v>
      </c>
      <c r="F14" s="313">
        <v>6.8672084214397628</v>
      </c>
      <c r="G14" s="313">
        <v>7.1152880277208412</v>
      </c>
      <c r="H14" s="313">
        <v>6.5121594669613154</v>
      </c>
      <c r="I14" s="313">
        <v>6.7384609171851153</v>
      </c>
      <c r="J14" s="313">
        <v>5.3877032671380967</v>
      </c>
      <c r="K14" s="313">
        <v>6.074244477946861</v>
      </c>
      <c r="L14" s="313">
        <v>6.1676596532410626</v>
      </c>
      <c r="M14" s="313">
        <v>6.3193091892902817</v>
      </c>
      <c r="N14" s="313">
        <v>6.5115660797340151</v>
      </c>
      <c r="O14" s="313">
        <v>6</v>
      </c>
      <c r="P14" s="313">
        <v>4.7182875686267352</v>
      </c>
      <c r="Q14" s="313">
        <v>2.736065995601928</v>
      </c>
      <c r="R14" s="313">
        <v>1.9793093669833048</v>
      </c>
      <c r="S14" s="313">
        <v>0.86429575052858587</v>
      </c>
      <c r="T14" s="313">
        <v>0.86884781216575047</v>
      </c>
    </row>
    <row r="15" spans="1:20" ht="15" customHeight="1">
      <c r="A15" s="105"/>
      <c r="B15" s="307" t="s">
        <v>204</v>
      </c>
      <c r="C15" s="313">
        <v>4.9763923423323622</v>
      </c>
      <c r="D15" s="313">
        <v>5.0216023780887022</v>
      </c>
      <c r="E15" s="313">
        <v>6.2487271725969507</v>
      </c>
      <c r="F15" s="313">
        <v>5.5690579792732562</v>
      </c>
      <c r="G15" s="313">
        <v>6.2510463496416806</v>
      </c>
      <c r="H15" s="313">
        <v>6.1398759543867998</v>
      </c>
      <c r="I15" s="313">
        <v>6.4294705967155323</v>
      </c>
      <c r="J15" s="313">
        <v>5.7653725407330683</v>
      </c>
      <c r="K15" s="313">
        <v>6.5487845943221146</v>
      </c>
      <c r="L15" s="313">
        <v>6.0238976403793725</v>
      </c>
      <c r="M15" s="313">
        <v>5.6305723682653452</v>
      </c>
      <c r="N15" s="313">
        <v>5.2657871445334257</v>
      </c>
      <c r="O15" s="313">
        <v>6</v>
      </c>
      <c r="P15" s="313">
        <v>4.2624704788224363</v>
      </c>
      <c r="Q15" s="313">
        <v>4.3029140417110687</v>
      </c>
      <c r="R15" s="313">
        <v>2.5950496587971386</v>
      </c>
      <c r="S15" s="313">
        <v>1.3005814684994466</v>
      </c>
      <c r="T15" s="313">
        <v>1.672907540518084</v>
      </c>
    </row>
    <row r="16" spans="1:20" ht="7.5" customHeight="1" thickBot="1">
      <c r="A16" s="79"/>
      <c r="B16" s="781"/>
      <c r="C16" s="781"/>
      <c r="D16" s="781"/>
      <c r="E16" s="781"/>
      <c r="F16" s="781"/>
      <c r="G16" s="781"/>
      <c r="H16" s="781"/>
      <c r="I16" s="781"/>
      <c r="J16" s="781"/>
      <c r="K16" s="781"/>
      <c r="L16" s="781"/>
      <c r="M16" s="781"/>
      <c r="N16" s="781"/>
      <c r="O16" s="781"/>
      <c r="P16" s="781"/>
      <c r="Q16" s="739"/>
      <c r="R16" s="739"/>
      <c r="S16" s="739"/>
      <c r="T16" s="739"/>
    </row>
    <row r="17" spans="1:18" ht="16.5" customHeight="1">
      <c r="A17" s="77"/>
      <c r="B17" s="93" t="s">
        <v>24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/>
      <c r="R17"/>
    </row>
    <row r="18" spans="1:18" ht="10.5" customHeight="1">
      <c r="A18" s="142"/>
      <c r="B18" s="142"/>
      <c r="C18" s="79"/>
      <c r="D18" s="79"/>
      <c r="E18" s="79"/>
      <c r="F18" s="79"/>
      <c r="G18" s="79"/>
      <c r="H18" s="79"/>
      <c r="I18" s="79"/>
      <c r="J18" s="79"/>
      <c r="K18" s="79"/>
    </row>
    <row r="19" spans="1:18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</row>
    <row r="20" spans="1:18" ht="8.25" customHeight="1"/>
  </sheetData>
  <mergeCells count="2">
    <mergeCell ref="B1:T1"/>
    <mergeCell ref="B2:T2"/>
  </mergeCells>
  <printOptions horizontalCentered="1"/>
  <pageMargins left="0.7" right="0.7" top="0.75" bottom="0.75" header="0.3" footer="0.3"/>
  <pageSetup paperSize="9" scale="94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2">
    <pageSetUpPr fitToPage="1"/>
  </sheetPr>
  <dimension ref="A1:T18"/>
  <sheetViews>
    <sheetView showGridLines="0" zoomScaleNormal="100" zoomScaleSheetLayoutView="100" workbookViewId="0">
      <selection activeCell="K23" sqref="K23"/>
    </sheetView>
  </sheetViews>
  <sheetFormatPr baseColWidth="10" defaultColWidth="15.42578125" defaultRowHeight="12.75"/>
  <cols>
    <col min="1" max="1" width="4.28515625" style="2" customWidth="1"/>
    <col min="2" max="2" width="18.7109375" style="2" customWidth="1"/>
    <col min="3" max="3" width="7.28515625" style="2" hidden="1" customWidth="1"/>
    <col min="4" max="9" width="7.42578125" style="2" hidden="1" customWidth="1"/>
    <col min="10" max="20" width="6.7109375" style="2" customWidth="1"/>
    <col min="21" max="240" width="11.42578125" style="2" customWidth="1"/>
    <col min="241" max="16384" width="15.42578125" style="2"/>
  </cols>
  <sheetData>
    <row r="1" spans="1:20" ht="78.75" customHeight="1">
      <c r="A1" s="397"/>
      <c r="B1" s="884" t="s">
        <v>325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</row>
    <row r="2" spans="1:20" ht="17.25" customHeight="1">
      <c r="A2" s="310"/>
      <c r="B2" s="892" t="s">
        <v>25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</row>
    <row r="3" spans="1:20" ht="6.75" customHeight="1" thickBot="1">
      <c r="A3" s="121"/>
      <c r="B3" s="79"/>
      <c r="C3" s="122"/>
      <c r="D3" s="122"/>
      <c r="E3" s="122"/>
      <c r="F3" s="122"/>
      <c r="G3" s="122"/>
      <c r="H3" s="122"/>
      <c r="I3" s="122"/>
      <c r="J3" s="122"/>
      <c r="K3" s="122"/>
      <c r="L3" s="32"/>
      <c r="M3" s="32"/>
      <c r="N3" s="32"/>
      <c r="O3" s="32"/>
      <c r="P3" s="32"/>
    </row>
    <row r="4" spans="1:20" ht="32.25" customHeight="1" thickBot="1">
      <c r="A4" s="83"/>
      <c r="B4" s="702" t="s">
        <v>261</v>
      </c>
      <c r="C4" s="702">
        <v>2005</v>
      </c>
      <c r="D4" s="702">
        <v>2006</v>
      </c>
      <c r="E4" s="702">
        <v>2007</v>
      </c>
      <c r="F4" s="702">
        <v>2008</v>
      </c>
      <c r="G4" s="702">
        <v>2009</v>
      </c>
      <c r="H4" s="702">
        <v>2010</v>
      </c>
      <c r="I4" s="702">
        <v>2011</v>
      </c>
      <c r="J4" s="702">
        <v>2013</v>
      </c>
      <c r="K4" s="702">
        <v>2014</v>
      </c>
      <c r="L4" s="702">
        <v>2015</v>
      </c>
      <c r="M4" s="702">
        <v>2016</v>
      </c>
      <c r="N4" s="702">
        <v>2017</v>
      </c>
      <c r="O4" s="702">
        <v>2018</v>
      </c>
      <c r="P4" s="702">
        <v>2019</v>
      </c>
      <c r="Q4" s="702">
        <v>2020</v>
      </c>
      <c r="R4" s="702">
        <v>2021</v>
      </c>
      <c r="S4" s="702">
        <v>2022</v>
      </c>
      <c r="T4" s="702">
        <v>2023</v>
      </c>
    </row>
    <row r="5" spans="1:20" ht="7.5" customHeight="1">
      <c r="A5" s="83"/>
      <c r="B5" s="786"/>
      <c r="C5" s="786"/>
      <c r="D5" s="786"/>
      <c r="E5" s="786"/>
      <c r="F5" s="786"/>
      <c r="G5" s="786"/>
      <c r="H5" s="786"/>
      <c r="I5" s="32"/>
      <c r="J5" s="32"/>
      <c r="K5" s="32"/>
      <c r="L5" s="32"/>
      <c r="M5" s="32"/>
      <c r="N5" s="32"/>
      <c r="O5" s="32"/>
      <c r="P5" s="32"/>
    </row>
    <row r="6" spans="1:20" ht="15.95" customHeight="1">
      <c r="A6" s="83"/>
      <c r="B6" s="220" t="s">
        <v>104</v>
      </c>
      <c r="C6" s="317"/>
      <c r="D6" s="317"/>
      <c r="E6" s="317"/>
      <c r="F6" s="317"/>
      <c r="G6" s="317"/>
      <c r="H6" s="317"/>
      <c r="I6" s="34"/>
      <c r="J6" s="34"/>
      <c r="K6" s="34"/>
      <c r="L6" s="34"/>
      <c r="M6" s="34"/>
      <c r="N6" s="34"/>
      <c r="O6" s="34"/>
      <c r="P6" s="34"/>
    </row>
    <row r="7" spans="1:20" ht="15.95" customHeight="1">
      <c r="A7" s="77"/>
      <c r="B7" s="139" t="s">
        <v>194</v>
      </c>
      <c r="C7" s="301">
        <v>20.53668434776764</v>
      </c>
      <c r="D7" s="301">
        <v>22.265810497891341</v>
      </c>
      <c r="E7" s="301">
        <v>21.385166798289294</v>
      </c>
      <c r="F7" s="301">
        <v>23.296162047020019</v>
      </c>
      <c r="G7" s="301">
        <v>22.954802549885706</v>
      </c>
      <c r="H7" s="301">
        <v>23.721446221758221</v>
      </c>
      <c r="I7" s="301">
        <v>20.693857836039676</v>
      </c>
      <c r="J7" s="349">
        <v>23.173212482459519</v>
      </c>
      <c r="K7" s="349">
        <v>22.095522899089257</v>
      </c>
      <c r="L7" s="496">
        <v>23.094231416211198</v>
      </c>
      <c r="M7" s="496">
        <v>22.609469281416306</v>
      </c>
      <c r="N7" s="496">
        <v>20.557796709057428</v>
      </c>
      <c r="O7" s="620">
        <v>21.2</v>
      </c>
      <c r="P7" s="620">
        <v>20.87544680828141</v>
      </c>
      <c r="Q7" s="620">
        <v>24.002577629785669</v>
      </c>
      <c r="R7" s="620">
        <v>26.558045607825743</v>
      </c>
      <c r="S7" s="620">
        <v>28.956673062132431</v>
      </c>
      <c r="T7" s="620">
        <v>29.354574903880064</v>
      </c>
    </row>
    <row r="8" spans="1:20" ht="15.95" customHeight="1">
      <c r="A8" s="105"/>
      <c r="B8" s="139" t="s">
        <v>195</v>
      </c>
      <c r="C8" s="301">
        <v>25.18196179229048</v>
      </c>
      <c r="D8" s="301">
        <v>27.767008731640878</v>
      </c>
      <c r="E8" s="301">
        <v>26.317626738748611</v>
      </c>
      <c r="F8" s="301">
        <v>24.100298866444593</v>
      </c>
      <c r="G8" s="301">
        <v>25.068152900700039</v>
      </c>
      <c r="H8" s="301">
        <v>26.060580333009618</v>
      </c>
      <c r="I8" s="301">
        <v>26.573247484102652</v>
      </c>
      <c r="J8" s="349">
        <v>24.999339482714653</v>
      </c>
      <c r="K8" s="349">
        <v>26.379921847356513</v>
      </c>
      <c r="L8" s="349">
        <v>26.527839674330021</v>
      </c>
      <c r="M8" s="349">
        <v>26.897526154415512</v>
      </c>
      <c r="N8" s="496">
        <v>25.546124550781151</v>
      </c>
      <c r="O8" s="620">
        <v>24.3</v>
      </c>
      <c r="P8" s="620">
        <v>26.536459579397349</v>
      </c>
      <c r="Q8" s="620">
        <v>24.750074739902907</v>
      </c>
      <c r="R8" s="620">
        <v>26.176353594093001</v>
      </c>
      <c r="S8" s="620">
        <v>31.151599417168246</v>
      </c>
      <c r="T8" s="620">
        <v>34.055625344091048</v>
      </c>
    </row>
    <row r="9" spans="1:20" ht="15.95" customHeight="1">
      <c r="A9" s="105"/>
      <c r="B9" s="139"/>
      <c r="C9" s="301"/>
      <c r="D9" s="301"/>
      <c r="E9" s="301"/>
      <c r="F9" s="301"/>
      <c r="G9" s="301"/>
      <c r="H9" s="301"/>
      <c r="I9" s="301"/>
      <c r="J9" s="349"/>
      <c r="K9" s="349"/>
      <c r="L9" s="349"/>
      <c r="M9" s="349"/>
      <c r="N9" s="496"/>
      <c r="O9" s="620"/>
      <c r="P9" s="620"/>
      <c r="Q9" s="620"/>
      <c r="R9" s="620"/>
      <c r="S9" s="620"/>
      <c r="T9" s="620"/>
    </row>
    <row r="10" spans="1:20" ht="15.95" customHeight="1">
      <c r="A10" s="105"/>
      <c r="B10" s="220" t="s">
        <v>105</v>
      </c>
      <c r="C10" s="301"/>
      <c r="D10" s="301"/>
      <c r="E10" s="301"/>
      <c r="F10" s="301"/>
      <c r="G10" s="301"/>
      <c r="H10" s="301"/>
      <c r="I10" s="301"/>
      <c r="J10" s="349"/>
      <c r="K10" s="349"/>
      <c r="L10" s="349"/>
      <c r="M10" s="349"/>
      <c r="N10" s="496"/>
      <c r="O10" s="620"/>
      <c r="P10" s="620"/>
      <c r="Q10" s="620"/>
      <c r="R10" s="620"/>
      <c r="S10" s="620"/>
      <c r="T10" s="620"/>
    </row>
    <row r="11" spans="1:20" ht="15.95" customHeight="1">
      <c r="A11" s="77"/>
      <c r="B11" s="139" t="s">
        <v>194</v>
      </c>
      <c r="C11" s="301">
        <v>18.362551392456218</v>
      </c>
      <c r="D11" s="301">
        <v>20.965228849584616</v>
      </c>
      <c r="E11" s="301">
        <v>18.269849905790696</v>
      </c>
      <c r="F11" s="301">
        <v>21.695494612225051</v>
      </c>
      <c r="G11" s="301">
        <v>20.147701855961049</v>
      </c>
      <c r="H11" s="301">
        <v>21.024516123317323</v>
      </c>
      <c r="I11" s="301">
        <v>17.088452120224794</v>
      </c>
      <c r="J11" s="349">
        <v>20.512644094334647</v>
      </c>
      <c r="K11" s="349">
        <v>19.244860955419338</v>
      </c>
      <c r="L11" s="496">
        <v>20.102765409644284</v>
      </c>
      <c r="M11" s="496">
        <v>20.045867163983104</v>
      </c>
      <c r="N11" s="496">
        <v>17.637542892382871</v>
      </c>
      <c r="O11" s="620">
        <v>18.3</v>
      </c>
      <c r="P11" s="620">
        <v>18.031590649353817</v>
      </c>
      <c r="Q11" s="620">
        <v>21.987325042718595</v>
      </c>
      <c r="R11" s="620">
        <v>25.207928935585468</v>
      </c>
      <c r="S11" s="620">
        <v>27.710818455768703</v>
      </c>
      <c r="T11" s="620">
        <v>27.752021208438187</v>
      </c>
    </row>
    <row r="12" spans="1:20" ht="15.95" customHeight="1">
      <c r="A12" s="105"/>
      <c r="B12" s="139" t="s">
        <v>195</v>
      </c>
      <c r="C12" s="301">
        <v>22.823646086849561</v>
      </c>
      <c r="D12" s="301">
        <v>26.175553488228498</v>
      </c>
      <c r="E12" s="301">
        <v>23.797177687028636</v>
      </c>
      <c r="F12" s="301">
        <v>20.433707255909287</v>
      </c>
      <c r="G12" s="301">
        <v>22.510639432610407</v>
      </c>
      <c r="H12" s="301">
        <v>23.675070310937922</v>
      </c>
      <c r="I12" s="349">
        <v>24.576588044014418</v>
      </c>
      <c r="J12" s="349">
        <v>22.328323360700946</v>
      </c>
      <c r="K12" s="349">
        <v>23.799807076637947</v>
      </c>
      <c r="L12" s="349">
        <v>23.552632754711343</v>
      </c>
      <c r="M12" s="349">
        <v>24.841739385135526</v>
      </c>
      <c r="N12" s="496">
        <v>22.308145318248059</v>
      </c>
      <c r="O12" s="620">
        <v>21.2</v>
      </c>
      <c r="P12" s="620">
        <v>23.836617807246043</v>
      </c>
      <c r="Q12" s="620">
        <v>22.794341617897061</v>
      </c>
      <c r="R12" s="620">
        <v>24.904471878597498</v>
      </c>
      <c r="S12" s="620">
        <v>30.845207962738918</v>
      </c>
      <c r="T12" s="620">
        <v>33.896807500741666</v>
      </c>
    </row>
    <row r="13" spans="1:20" ht="15.95" customHeight="1">
      <c r="A13" s="105"/>
      <c r="B13" s="220" t="s">
        <v>106</v>
      </c>
      <c r="C13" s="301"/>
      <c r="D13" s="301"/>
      <c r="E13" s="301"/>
      <c r="F13" s="301"/>
      <c r="G13" s="301"/>
      <c r="H13" s="301"/>
      <c r="I13" s="349"/>
      <c r="J13" s="349"/>
      <c r="K13" s="349"/>
      <c r="L13" s="349"/>
      <c r="M13" s="349"/>
      <c r="N13" s="496"/>
      <c r="O13" s="620"/>
      <c r="P13" s="620"/>
      <c r="Q13" s="620"/>
      <c r="R13" s="620"/>
      <c r="S13" s="620"/>
      <c r="T13" s="620"/>
    </row>
    <row r="14" spans="1:20" ht="15.95" customHeight="1">
      <c r="A14" s="77"/>
      <c r="B14" s="139" t="s">
        <v>194</v>
      </c>
      <c r="C14" s="301">
        <v>24.830353424267837</v>
      </c>
      <c r="D14" s="301">
        <v>24.841232287994643</v>
      </c>
      <c r="E14" s="301">
        <v>27.27616720317635</v>
      </c>
      <c r="F14" s="301">
        <v>26.499624593470124</v>
      </c>
      <c r="G14" s="301">
        <v>28.556390716282554</v>
      </c>
      <c r="H14" s="301">
        <v>29.206408587277799</v>
      </c>
      <c r="I14" s="349">
        <v>28.091772950734967</v>
      </c>
      <c r="J14" s="349">
        <v>29.056451220083169</v>
      </c>
      <c r="K14" s="349">
        <v>28.469428031097326</v>
      </c>
      <c r="L14" s="496">
        <v>30.073534320379082</v>
      </c>
      <c r="M14" s="496">
        <v>28.452714905823424</v>
      </c>
      <c r="N14" s="496">
        <v>27.84795950871257</v>
      </c>
      <c r="O14" s="620">
        <v>28.1</v>
      </c>
      <c r="P14" s="620">
        <v>28.044236403262037</v>
      </c>
      <c r="Q14" s="620">
        <v>29.957606517890667</v>
      </c>
      <c r="R14" s="620">
        <v>30.657037161172383</v>
      </c>
      <c r="S14" s="620">
        <v>32.730698760646725</v>
      </c>
      <c r="T14" s="620">
        <v>34.246747144217515</v>
      </c>
    </row>
    <row r="15" spans="1:20" ht="15.95" customHeight="1">
      <c r="A15" s="110"/>
      <c r="B15" s="139" t="s">
        <v>195</v>
      </c>
      <c r="C15" s="301">
        <v>29.653932408585806</v>
      </c>
      <c r="D15" s="301">
        <v>30.876237546300374</v>
      </c>
      <c r="E15" s="301">
        <v>31.341303469898111</v>
      </c>
      <c r="F15" s="301">
        <v>30.834529688286096</v>
      </c>
      <c r="G15" s="301">
        <v>29.964018557918632</v>
      </c>
      <c r="H15" s="301">
        <v>30.917145978440601</v>
      </c>
      <c r="I15" s="301">
        <v>30.558349406839774</v>
      </c>
      <c r="J15" s="349">
        <v>30.389197620538884</v>
      </c>
      <c r="K15" s="349">
        <v>31.981447403190209</v>
      </c>
      <c r="L15" s="496">
        <v>33.11435182617295</v>
      </c>
      <c r="M15" s="496">
        <v>31.559817257678713</v>
      </c>
      <c r="N15" s="496">
        <v>33.1894269191421</v>
      </c>
      <c r="O15" s="620">
        <v>31</v>
      </c>
      <c r="P15" s="620">
        <v>32.763818079545629</v>
      </c>
      <c r="Q15" s="620">
        <v>30.190103437820536</v>
      </c>
      <c r="R15" s="620">
        <v>29.754800527416712</v>
      </c>
      <c r="S15" s="620">
        <v>32.037647243753959</v>
      </c>
      <c r="T15" s="620">
        <v>34.51768439671531</v>
      </c>
    </row>
    <row r="16" spans="1:20" ht="14.25" customHeight="1" thickBot="1">
      <c r="A16" s="92"/>
      <c r="B16" s="787"/>
      <c r="C16" s="787"/>
      <c r="D16" s="787"/>
      <c r="E16" s="787"/>
      <c r="F16" s="787"/>
      <c r="G16" s="787"/>
      <c r="H16" s="787"/>
      <c r="I16" s="788"/>
      <c r="J16" s="788"/>
      <c r="K16" s="788"/>
      <c r="L16" s="788"/>
      <c r="M16" s="788"/>
      <c r="N16" s="788"/>
      <c r="O16" s="788"/>
      <c r="P16" s="788"/>
      <c r="Q16" s="698"/>
      <c r="R16" s="698"/>
      <c r="S16" s="698"/>
      <c r="T16" s="698"/>
    </row>
    <row r="17" spans="1:16" ht="12" customHeight="1">
      <c r="A17" s="77"/>
      <c r="B17" s="113" t="s">
        <v>24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>
      <c r="A18" s="79"/>
      <c r="B18" s="79"/>
      <c r="C18" s="79"/>
      <c r="D18" s="79"/>
      <c r="E18" s="79"/>
      <c r="F18" s="79"/>
      <c r="G18" s="79"/>
      <c r="H18" s="79"/>
      <c r="I18" s="79"/>
      <c r="J18" s="32"/>
      <c r="K18" s="32"/>
      <c r="L18" s="32"/>
      <c r="M18" s="32"/>
      <c r="N18" s="32"/>
      <c r="O18" s="32"/>
      <c r="P18" s="32"/>
    </row>
  </sheetData>
  <mergeCells count="2">
    <mergeCell ref="B1:T1"/>
    <mergeCell ref="B2:T2"/>
  </mergeCells>
  <printOptions horizontalCentered="1"/>
  <pageMargins left="0.7" right="0.7" top="0.75" bottom="0.75" header="0.3" footer="0.3"/>
  <pageSetup paperSize="9" scale="74" fitToHeight="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3"/>
  <dimension ref="A1:X56"/>
  <sheetViews>
    <sheetView showGridLines="0" topLeftCell="A2" zoomScaleNormal="100" zoomScaleSheetLayoutView="100" workbookViewId="0">
      <selection activeCell="K23" sqref="K23"/>
    </sheetView>
  </sheetViews>
  <sheetFormatPr baseColWidth="10" defaultColWidth="11.42578125" defaultRowHeight="12.75"/>
  <cols>
    <col min="1" max="1" width="4.28515625" customWidth="1"/>
    <col min="2" max="2" width="18.85546875" customWidth="1"/>
    <col min="3" max="7" width="5.42578125" hidden="1" customWidth="1"/>
    <col min="8" max="8" width="8.140625" hidden="1" customWidth="1"/>
    <col min="9" max="13" width="6.7109375" hidden="1" customWidth="1"/>
    <col min="14" max="24" width="6.7109375" customWidth="1"/>
  </cols>
  <sheetData>
    <row r="1" spans="1:24" ht="22.5">
      <c r="B1" s="424" t="s">
        <v>211</v>
      </c>
    </row>
    <row r="2" spans="1:24" ht="9.75" customHeight="1"/>
    <row r="3" spans="1:24" s="82" customFormat="1" ht="60" customHeight="1">
      <c r="A3" s="397"/>
      <c r="B3" s="891" t="s">
        <v>326</v>
      </c>
      <c r="C3" s="891"/>
      <c r="D3" s="891"/>
      <c r="E3" s="891"/>
      <c r="F3" s="891"/>
      <c r="G3" s="891"/>
      <c r="H3" s="891"/>
      <c r="I3" s="891"/>
      <c r="J3" s="891"/>
      <c r="K3" s="891"/>
      <c r="L3" s="891"/>
      <c r="M3" s="891"/>
      <c r="N3" s="891"/>
      <c r="O3" s="891"/>
      <c r="P3" s="891"/>
      <c r="Q3" s="891"/>
      <c r="R3" s="891"/>
      <c r="S3" s="891"/>
      <c r="T3" s="891"/>
      <c r="U3" s="891"/>
      <c r="V3" s="891"/>
      <c r="W3" s="891"/>
      <c r="X3" s="891"/>
    </row>
    <row r="4" spans="1:24" s="82" customFormat="1" ht="15" customHeight="1">
      <c r="A4" s="310"/>
      <c r="B4" s="892" t="s">
        <v>25</v>
      </c>
      <c r="C4" s="892"/>
      <c r="D4" s="892"/>
      <c r="E4" s="892"/>
      <c r="F4" s="892"/>
      <c r="G4" s="892"/>
      <c r="H4" s="892"/>
      <c r="I4" s="892"/>
      <c r="J4" s="892"/>
      <c r="K4" s="892"/>
      <c r="L4" s="892"/>
      <c r="M4" s="892"/>
      <c r="N4" s="892"/>
      <c r="O4" s="892"/>
      <c r="P4" s="892"/>
      <c r="Q4" s="892"/>
      <c r="R4" s="892"/>
      <c r="S4" s="892"/>
      <c r="T4" s="892"/>
      <c r="U4" s="892"/>
      <c r="V4" s="892"/>
      <c r="W4" s="892"/>
      <c r="X4" s="892"/>
    </row>
    <row r="5" spans="1:24" s="82" customFormat="1" ht="9.75" customHeight="1" thickBot="1">
      <c r="A5" s="121"/>
      <c r="B5" s="79"/>
      <c r="C5" s="140"/>
      <c r="D5" s="140"/>
      <c r="E5" s="140"/>
      <c r="F5" s="140"/>
      <c r="G5" s="140"/>
      <c r="H5" s="140"/>
      <c r="I5" s="140"/>
      <c r="J5" s="140"/>
      <c r="K5" s="140"/>
      <c r="L5" s="135"/>
      <c r="M5" s="135"/>
      <c r="N5" s="135"/>
      <c r="O5" s="135"/>
      <c r="P5" s="135"/>
      <c r="Q5" s="135"/>
      <c r="R5" s="135"/>
      <c r="S5" s="135"/>
      <c r="T5" s="135"/>
      <c r="U5"/>
      <c r="V5"/>
    </row>
    <row r="6" spans="1:24" s="82" customFormat="1" ht="27" customHeight="1" thickBot="1">
      <c r="A6" s="83"/>
      <c r="B6" s="702" t="s">
        <v>287</v>
      </c>
      <c r="C6" s="702">
        <v>2001</v>
      </c>
      <c r="D6" s="702">
        <v>2002</v>
      </c>
      <c r="E6" s="702">
        <v>2003</v>
      </c>
      <c r="F6" s="702">
        <v>2004</v>
      </c>
      <c r="G6" s="702">
        <v>2005</v>
      </c>
      <c r="H6" s="702">
        <v>2006</v>
      </c>
      <c r="I6" s="702">
        <v>2007</v>
      </c>
      <c r="J6" s="702">
        <v>2008</v>
      </c>
      <c r="K6" s="702">
        <v>2009</v>
      </c>
      <c r="L6" s="702">
        <v>2010</v>
      </c>
      <c r="M6" s="702">
        <v>2011</v>
      </c>
      <c r="N6" s="702">
        <v>2013</v>
      </c>
      <c r="O6" s="702">
        <v>2014</v>
      </c>
      <c r="P6" s="702">
        <v>2015</v>
      </c>
      <c r="Q6" s="702">
        <v>2016</v>
      </c>
      <c r="R6" s="702">
        <v>2017</v>
      </c>
      <c r="S6" s="702">
        <v>2018</v>
      </c>
      <c r="T6" s="702">
        <v>2019</v>
      </c>
      <c r="U6" s="702">
        <v>2020</v>
      </c>
      <c r="V6" s="702">
        <v>2021</v>
      </c>
      <c r="W6" s="702">
        <v>2022</v>
      </c>
      <c r="X6" s="702">
        <v>2023</v>
      </c>
    </row>
    <row r="7" spans="1:24" s="82" customFormat="1" ht="12" customHeight="1">
      <c r="A7" s="83"/>
      <c r="B7" s="596"/>
      <c r="C7" s="596"/>
      <c r="D7" s="596"/>
      <c r="E7" s="596"/>
      <c r="F7" s="596"/>
      <c r="G7" s="596"/>
      <c r="H7" s="596"/>
      <c r="I7" s="596"/>
      <c r="J7" s="596"/>
      <c r="K7" s="596"/>
      <c r="L7" s="596"/>
      <c r="M7" s="596"/>
      <c r="N7" s="596"/>
      <c r="O7" s="596"/>
      <c r="P7" s="596"/>
      <c r="Q7" s="596"/>
      <c r="R7" s="596"/>
      <c r="S7" s="596"/>
      <c r="T7" s="596"/>
      <c r="U7" s="597"/>
      <c r="V7" s="597"/>
    </row>
    <row r="8" spans="1:24" ht="12" customHeight="1">
      <c r="A8" s="202"/>
      <c r="B8" s="590" t="s">
        <v>163</v>
      </c>
      <c r="C8" s="591">
        <v>41.5</v>
      </c>
      <c r="D8" s="591">
        <v>41.4</v>
      </c>
      <c r="E8" s="591">
        <v>43.8</v>
      </c>
      <c r="F8" s="591">
        <v>48.5</v>
      </c>
      <c r="G8" s="592">
        <v>50.1</v>
      </c>
      <c r="H8" s="592">
        <v>50.2</v>
      </c>
      <c r="I8" s="592">
        <v>52.1</v>
      </c>
      <c r="J8" s="592">
        <v>53</v>
      </c>
      <c r="K8" s="592">
        <v>53.8</v>
      </c>
      <c r="L8" s="592">
        <v>54.1</v>
      </c>
      <c r="M8" s="592">
        <v>54.7</v>
      </c>
      <c r="N8" s="592">
        <v>55.2</v>
      </c>
      <c r="O8" s="592">
        <v>54.445880360622979</v>
      </c>
      <c r="P8" s="592">
        <v>53.215305059239249</v>
      </c>
      <c r="Q8" s="592">
        <v>53.2983834390105</v>
      </c>
      <c r="R8" s="598">
        <v>55.865850116140408</v>
      </c>
      <c r="S8" s="598">
        <v>55.544561929158689</v>
      </c>
      <c r="T8" s="598">
        <v>54.483029093798301</v>
      </c>
      <c r="U8" s="598">
        <v>53.069634734645845</v>
      </c>
      <c r="V8" s="598">
        <v>51.633082743086653</v>
      </c>
      <c r="W8" s="598">
        <v>52.731957589709808</v>
      </c>
      <c r="X8" s="598">
        <v>53.473547046118853</v>
      </c>
    </row>
    <row r="9" spans="1:24" ht="12" customHeight="1">
      <c r="A9" s="202"/>
      <c r="B9" s="593" t="s">
        <v>194</v>
      </c>
      <c r="C9" s="591">
        <v>42.1</v>
      </c>
      <c r="D9" s="591">
        <v>41.2</v>
      </c>
      <c r="E9" s="591">
        <v>44.7</v>
      </c>
      <c r="F9" s="591">
        <v>48.3</v>
      </c>
      <c r="G9" s="594">
        <v>51.6</v>
      </c>
      <c r="H9" s="594">
        <v>51.2</v>
      </c>
      <c r="I9" s="594">
        <v>51.5</v>
      </c>
      <c r="J9" s="594">
        <v>52.8</v>
      </c>
      <c r="K9" s="594">
        <v>53.9</v>
      </c>
      <c r="L9" s="594">
        <v>55.5</v>
      </c>
      <c r="M9" s="594">
        <v>54.6</v>
      </c>
      <c r="N9" s="594">
        <v>55.7</v>
      </c>
      <c r="O9" s="594">
        <v>54.405304391760147</v>
      </c>
      <c r="P9" s="594">
        <v>53.745446176403846</v>
      </c>
      <c r="Q9" s="594">
        <v>53.609480323441886</v>
      </c>
      <c r="R9" s="594">
        <v>56.207091003492373</v>
      </c>
      <c r="S9" s="594">
        <v>56.005726626978486</v>
      </c>
      <c r="T9" s="594">
        <v>54.559649261261043</v>
      </c>
      <c r="U9" s="594">
        <v>53.993883459529727</v>
      </c>
      <c r="V9" s="594">
        <v>52.535559535109442</v>
      </c>
      <c r="W9" s="594">
        <v>53.494372918474809</v>
      </c>
      <c r="X9" s="594">
        <v>54.992147891152563</v>
      </c>
    </row>
    <row r="10" spans="1:24" ht="12" customHeight="1">
      <c r="A10" s="202"/>
      <c r="B10" s="593" t="s">
        <v>195</v>
      </c>
      <c r="C10" s="591">
        <v>40.799999999999997</v>
      </c>
      <c r="D10" s="591">
        <v>41.5</v>
      </c>
      <c r="E10" s="591">
        <v>42.9</v>
      </c>
      <c r="F10" s="591">
        <v>48.6</v>
      </c>
      <c r="G10" s="594">
        <v>48.7</v>
      </c>
      <c r="H10" s="594">
        <v>49.2</v>
      </c>
      <c r="I10" s="594">
        <v>52.7</v>
      </c>
      <c r="J10" s="594">
        <v>53.2</v>
      </c>
      <c r="K10" s="594">
        <v>53.6</v>
      </c>
      <c r="L10" s="594">
        <v>52.9</v>
      </c>
      <c r="M10" s="594">
        <v>54.8</v>
      </c>
      <c r="N10" s="594">
        <v>54.7</v>
      </c>
      <c r="O10" s="594">
        <v>54.486491939580475</v>
      </c>
      <c r="P10" s="594">
        <v>52.697016347107372</v>
      </c>
      <c r="Q10" s="594">
        <v>52.994061867596841</v>
      </c>
      <c r="R10" s="594">
        <v>55.538852664812886</v>
      </c>
      <c r="S10" s="594">
        <v>55.098478840185614</v>
      </c>
      <c r="T10" s="594">
        <v>54.410117697966896</v>
      </c>
      <c r="U10" s="594">
        <v>52.17312350932766</v>
      </c>
      <c r="V10" s="594">
        <v>50.755750284145051</v>
      </c>
      <c r="W10" s="594">
        <v>51.988596590400256</v>
      </c>
      <c r="X10" s="594">
        <v>51.99682817169775</v>
      </c>
    </row>
    <row r="11" spans="1:24" ht="12" customHeight="1">
      <c r="A11" s="202"/>
      <c r="B11" s="593"/>
      <c r="C11" s="591"/>
      <c r="D11" s="591"/>
      <c r="E11" s="591"/>
      <c r="F11" s="591"/>
      <c r="G11" s="594"/>
      <c r="H11" s="594"/>
      <c r="I11" s="594"/>
      <c r="J11" s="594"/>
      <c r="K11" s="594"/>
      <c r="L11" s="594"/>
      <c r="M11" s="594"/>
      <c r="N11" s="594"/>
      <c r="O11" s="594"/>
      <c r="P11" s="594"/>
      <c r="Q11" s="594"/>
      <c r="R11" s="594"/>
      <c r="S11" s="594"/>
      <c r="T11" s="594"/>
      <c r="U11" s="594"/>
      <c r="V11" s="594"/>
      <c r="W11" s="594"/>
      <c r="X11" s="594"/>
    </row>
    <row r="12" spans="1:24" ht="12" customHeight="1">
      <c r="A12" s="202"/>
      <c r="B12" s="590" t="s">
        <v>164</v>
      </c>
      <c r="C12" s="591">
        <v>90.3</v>
      </c>
      <c r="D12" s="591">
        <v>91.6</v>
      </c>
      <c r="E12" s="591">
        <v>90.9</v>
      </c>
      <c r="F12" s="591">
        <v>92.6</v>
      </c>
      <c r="G12" s="592">
        <v>92.9</v>
      </c>
      <c r="H12" s="592">
        <v>94</v>
      </c>
      <c r="I12" s="592">
        <v>94.2</v>
      </c>
      <c r="J12" s="592">
        <v>94.3</v>
      </c>
      <c r="K12" s="592">
        <v>94.8</v>
      </c>
      <c r="L12" s="592">
        <v>95.5</v>
      </c>
      <c r="M12" s="592">
        <v>95.8</v>
      </c>
      <c r="N12" s="592">
        <v>96.9</v>
      </c>
      <c r="O12" s="592">
        <v>97.26745052730962</v>
      </c>
      <c r="P12" s="592">
        <v>97.565489917653167</v>
      </c>
      <c r="Q12" s="592">
        <v>97.595651150207786</v>
      </c>
      <c r="R12" s="598">
        <v>98.144068816750291</v>
      </c>
      <c r="S12" s="598">
        <v>98.326244138308056</v>
      </c>
      <c r="T12" s="598">
        <v>98.255703439848276</v>
      </c>
      <c r="U12" s="598">
        <v>98.828633814221902</v>
      </c>
      <c r="V12" s="598">
        <v>98.461938160217017</v>
      </c>
      <c r="W12" s="598">
        <v>98.880617642200193</v>
      </c>
      <c r="X12" s="598">
        <v>98.80839582378043</v>
      </c>
    </row>
    <row r="13" spans="1:24" ht="12" customHeight="1">
      <c r="A13" s="202"/>
      <c r="B13" s="593" t="s">
        <v>194</v>
      </c>
      <c r="C13" s="591">
        <v>89</v>
      </c>
      <c r="D13" s="591">
        <v>90.7</v>
      </c>
      <c r="E13" s="591">
        <v>89.5</v>
      </c>
      <c r="F13" s="591">
        <v>91.5</v>
      </c>
      <c r="G13" s="594">
        <v>91.7</v>
      </c>
      <c r="H13" s="594">
        <v>93.1</v>
      </c>
      <c r="I13" s="594">
        <v>93.2</v>
      </c>
      <c r="J13" s="594">
        <v>93.9</v>
      </c>
      <c r="K13" s="594">
        <v>94.4</v>
      </c>
      <c r="L13" s="594">
        <v>95.2</v>
      </c>
      <c r="M13" s="594">
        <v>95.7</v>
      </c>
      <c r="N13" s="594">
        <v>97</v>
      </c>
      <c r="O13" s="594">
        <v>97.146966470970852</v>
      </c>
      <c r="P13" s="594">
        <v>97.616744123638725</v>
      </c>
      <c r="Q13" s="594">
        <v>97.451032665153164</v>
      </c>
      <c r="R13" s="594">
        <v>98.202167004964693</v>
      </c>
      <c r="S13" s="594">
        <v>98.328106049800752</v>
      </c>
      <c r="T13" s="594">
        <v>98.279060930370491</v>
      </c>
      <c r="U13" s="594">
        <v>98.677879008427666</v>
      </c>
      <c r="V13" s="594">
        <v>98.761281501966636</v>
      </c>
      <c r="W13" s="594">
        <v>99.040677620436412</v>
      </c>
      <c r="X13" s="594">
        <v>99.092548100558176</v>
      </c>
    </row>
    <row r="14" spans="1:24" ht="12" customHeight="1">
      <c r="A14" s="202"/>
      <c r="B14" s="593" t="s">
        <v>195</v>
      </c>
      <c r="C14" s="591">
        <v>91.5</v>
      </c>
      <c r="D14" s="591">
        <v>92.4</v>
      </c>
      <c r="E14" s="591">
        <v>92.2</v>
      </c>
      <c r="F14" s="591">
        <v>93.6</v>
      </c>
      <c r="G14" s="594">
        <v>94.1</v>
      </c>
      <c r="H14" s="594">
        <v>94.7</v>
      </c>
      <c r="I14" s="594">
        <v>95.2</v>
      </c>
      <c r="J14" s="594">
        <v>94.6</v>
      </c>
      <c r="K14" s="594">
        <v>95.2</v>
      </c>
      <c r="L14" s="594">
        <v>95.8</v>
      </c>
      <c r="M14" s="594">
        <v>95.9</v>
      </c>
      <c r="N14" s="594">
        <v>96.9</v>
      </c>
      <c r="O14" s="594">
        <v>97.380477878318274</v>
      </c>
      <c r="P14" s="594">
        <v>97.516524594750948</v>
      </c>
      <c r="Q14" s="594">
        <v>97.731965342266065</v>
      </c>
      <c r="R14" s="594">
        <v>98.089330649430664</v>
      </c>
      <c r="S14" s="594">
        <v>98.32443821832139</v>
      </c>
      <c r="T14" s="594">
        <v>98.233162685556934</v>
      </c>
      <c r="U14" s="594">
        <v>98.972851707382873</v>
      </c>
      <c r="V14" s="594">
        <v>98.178948111705736</v>
      </c>
      <c r="W14" s="594">
        <v>98.727528451079365</v>
      </c>
      <c r="X14" s="594">
        <v>98.540281999471645</v>
      </c>
    </row>
    <row r="15" spans="1:24" ht="12" customHeight="1">
      <c r="A15" s="202"/>
      <c r="B15" s="593"/>
      <c r="C15" s="591"/>
      <c r="D15" s="591"/>
      <c r="E15" s="591"/>
      <c r="F15" s="591"/>
      <c r="G15" s="594"/>
      <c r="H15" s="594"/>
      <c r="I15" s="594"/>
      <c r="J15" s="594"/>
      <c r="K15" s="594"/>
      <c r="L15" s="594"/>
      <c r="M15" s="594"/>
      <c r="N15" s="594"/>
      <c r="O15" s="594"/>
      <c r="P15" s="594"/>
      <c r="Q15" s="594"/>
      <c r="R15" s="594"/>
      <c r="S15" s="594"/>
      <c r="T15" s="594"/>
      <c r="U15" s="594"/>
      <c r="V15" s="594"/>
      <c r="W15" s="594"/>
      <c r="X15" s="594"/>
    </row>
    <row r="16" spans="1:24" ht="12" customHeight="1">
      <c r="A16" s="202"/>
      <c r="B16" s="590" t="s">
        <v>165</v>
      </c>
      <c r="C16" s="591">
        <v>89.8</v>
      </c>
      <c r="D16" s="591">
        <v>90.1</v>
      </c>
      <c r="E16" s="591">
        <v>90.3</v>
      </c>
      <c r="F16" s="591">
        <v>91.4</v>
      </c>
      <c r="G16" s="592">
        <v>91.7</v>
      </c>
      <c r="H16" s="592">
        <v>93.2</v>
      </c>
      <c r="I16" s="592">
        <v>92.9</v>
      </c>
      <c r="J16" s="592">
        <v>93.8</v>
      </c>
      <c r="K16" s="592">
        <v>94.4</v>
      </c>
      <c r="L16" s="592">
        <v>95.2</v>
      </c>
      <c r="M16" s="592">
        <v>95.4</v>
      </c>
      <c r="N16" s="592">
        <v>96.1</v>
      </c>
      <c r="O16" s="592">
        <v>96.054206142202361</v>
      </c>
      <c r="P16" s="592">
        <v>96.307574378728518</v>
      </c>
      <c r="Q16" s="592">
        <v>96.316800121774222</v>
      </c>
      <c r="R16" s="598">
        <v>97.055204473480984</v>
      </c>
      <c r="S16" s="598">
        <v>97.103737807145947</v>
      </c>
      <c r="T16" s="598">
        <v>97.563414966433996</v>
      </c>
      <c r="U16" s="598">
        <v>98.141578054024208</v>
      </c>
      <c r="V16" s="598">
        <v>97.481023826074903</v>
      </c>
      <c r="W16" s="598">
        <v>97.753835089959338</v>
      </c>
      <c r="X16" s="598">
        <v>98.24882994395702</v>
      </c>
    </row>
    <row r="17" spans="1:24" ht="12" customHeight="1">
      <c r="A17" s="202"/>
      <c r="B17" s="593" t="s">
        <v>194</v>
      </c>
      <c r="C17" s="591">
        <v>86.6</v>
      </c>
      <c r="D17" s="591">
        <v>88</v>
      </c>
      <c r="E17" s="591">
        <v>88</v>
      </c>
      <c r="F17" s="591">
        <v>88.9</v>
      </c>
      <c r="G17" s="594">
        <v>89.5</v>
      </c>
      <c r="H17" s="594">
        <v>90.8</v>
      </c>
      <c r="I17" s="594">
        <v>91.3</v>
      </c>
      <c r="J17" s="594">
        <v>91.9</v>
      </c>
      <c r="K17" s="594">
        <v>93</v>
      </c>
      <c r="L17" s="594">
        <v>94</v>
      </c>
      <c r="M17" s="594">
        <v>94.3</v>
      </c>
      <c r="N17" s="594">
        <v>95.4</v>
      </c>
      <c r="O17" s="594">
        <v>95.394540273162036</v>
      </c>
      <c r="P17" s="594">
        <v>95.458145111850939</v>
      </c>
      <c r="Q17" s="594">
        <v>95.675003375830954</v>
      </c>
      <c r="R17" s="594">
        <v>96.580872764095943</v>
      </c>
      <c r="S17" s="594">
        <v>96.655674477171942</v>
      </c>
      <c r="T17" s="594">
        <v>97.289116595473985</v>
      </c>
      <c r="U17" s="594">
        <v>98.069847701379828</v>
      </c>
      <c r="V17" s="594">
        <v>97.418473607690956</v>
      </c>
      <c r="W17" s="594">
        <v>97.635946157497202</v>
      </c>
      <c r="X17" s="594">
        <v>98.422764303390636</v>
      </c>
    </row>
    <row r="18" spans="1:24" ht="12" customHeight="1">
      <c r="A18" s="202"/>
      <c r="B18" s="593" t="s">
        <v>195</v>
      </c>
      <c r="C18" s="591">
        <v>92.8</v>
      </c>
      <c r="D18" s="591">
        <v>92.2</v>
      </c>
      <c r="E18" s="591">
        <v>92.5</v>
      </c>
      <c r="F18" s="591">
        <v>93.7</v>
      </c>
      <c r="G18" s="594">
        <v>93.8</v>
      </c>
      <c r="H18" s="594">
        <v>95.4</v>
      </c>
      <c r="I18" s="594">
        <v>94.3</v>
      </c>
      <c r="J18" s="594">
        <v>95.6</v>
      </c>
      <c r="K18" s="594">
        <v>95.8</v>
      </c>
      <c r="L18" s="594">
        <v>96.3</v>
      </c>
      <c r="M18" s="594">
        <v>96.5</v>
      </c>
      <c r="N18" s="594">
        <v>96.8</v>
      </c>
      <c r="O18" s="594">
        <v>96.69886397914614</v>
      </c>
      <c r="P18" s="594">
        <v>97.131591429872103</v>
      </c>
      <c r="Q18" s="594">
        <v>96.948333517189369</v>
      </c>
      <c r="R18" s="594">
        <v>97.533098070994242</v>
      </c>
      <c r="S18" s="594">
        <v>97.545819177094728</v>
      </c>
      <c r="T18" s="594">
        <v>97.827240838368112</v>
      </c>
      <c r="U18" s="594">
        <v>98.210610925496482</v>
      </c>
      <c r="V18" s="594">
        <v>97.541579568189917</v>
      </c>
      <c r="W18" s="594">
        <v>97.867045253398572</v>
      </c>
      <c r="X18" s="594">
        <v>98.083193618250789</v>
      </c>
    </row>
    <row r="19" spans="1:24" ht="12" customHeight="1">
      <c r="A19" s="202"/>
      <c r="B19" s="593"/>
      <c r="C19" s="591"/>
      <c r="D19" s="591"/>
      <c r="E19" s="591"/>
      <c r="F19" s="591"/>
      <c r="G19" s="594"/>
      <c r="H19" s="594"/>
      <c r="I19" s="594"/>
      <c r="J19" s="594"/>
      <c r="K19" s="594"/>
      <c r="L19" s="594"/>
      <c r="M19" s="594"/>
      <c r="N19" s="594"/>
      <c r="O19" s="594"/>
      <c r="P19" s="594"/>
      <c r="Q19" s="594"/>
      <c r="R19" s="594"/>
      <c r="S19" s="594"/>
      <c r="T19" s="594"/>
      <c r="U19" s="594"/>
      <c r="V19" s="594"/>
      <c r="W19" s="594"/>
      <c r="X19" s="594"/>
    </row>
    <row r="20" spans="1:24" ht="12" customHeight="1">
      <c r="A20" s="202"/>
      <c r="B20" s="590" t="s">
        <v>166</v>
      </c>
      <c r="C20" s="591">
        <v>87.2</v>
      </c>
      <c r="D20" s="591">
        <v>87.3</v>
      </c>
      <c r="E20" s="591">
        <v>87.7</v>
      </c>
      <c r="F20" s="591">
        <v>89.5</v>
      </c>
      <c r="G20" s="592">
        <v>89.6</v>
      </c>
      <c r="H20" s="592">
        <v>90.2</v>
      </c>
      <c r="I20" s="592">
        <v>89.8</v>
      </c>
      <c r="J20" s="592">
        <v>90.7</v>
      </c>
      <c r="K20" s="592">
        <v>91.8</v>
      </c>
      <c r="L20" s="592">
        <v>92.3</v>
      </c>
      <c r="M20" s="592">
        <v>92.4</v>
      </c>
      <c r="N20" s="592">
        <v>93.7</v>
      </c>
      <c r="O20" s="592">
        <v>93.453481465067796</v>
      </c>
      <c r="P20" s="592">
        <v>93.669676053599602</v>
      </c>
      <c r="Q20" s="592">
        <v>93.822052944578587</v>
      </c>
      <c r="R20" s="598">
        <v>94.324710414215161</v>
      </c>
      <c r="S20" s="598">
        <v>95.26308305873097</v>
      </c>
      <c r="T20" s="598">
        <v>95.475502978332472</v>
      </c>
      <c r="U20" s="598">
        <v>96.126697890073629</v>
      </c>
      <c r="V20" s="598">
        <v>95.82352893992794</v>
      </c>
      <c r="W20" s="598">
        <v>95.452329923349666</v>
      </c>
      <c r="X20" s="598">
        <v>95.652300341338659</v>
      </c>
    </row>
    <row r="21" spans="1:24" ht="12" customHeight="1">
      <c r="A21" s="202"/>
      <c r="B21" s="593" t="s">
        <v>194</v>
      </c>
      <c r="C21" s="591">
        <v>83.3</v>
      </c>
      <c r="D21" s="591">
        <v>83.4</v>
      </c>
      <c r="E21" s="591">
        <v>83.6</v>
      </c>
      <c r="F21" s="591">
        <v>86.3</v>
      </c>
      <c r="G21" s="594">
        <v>85.9</v>
      </c>
      <c r="H21" s="594">
        <v>87.1</v>
      </c>
      <c r="I21" s="594">
        <v>87.4</v>
      </c>
      <c r="J21" s="594">
        <v>88.4</v>
      </c>
      <c r="K21" s="594">
        <v>89.3</v>
      </c>
      <c r="L21" s="594">
        <v>89.6</v>
      </c>
      <c r="M21" s="594">
        <v>90.2</v>
      </c>
      <c r="N21" s="594">
        <v>92.1</v>
      </c>
      <c r="O21" s="594">
        <v>91.673403140355489</v>
      </c>
      <c r="P21" s="594">
        <v>92.266268773848822</v>
      </c>
      <c r="Q21" s="594">
        <v>92.211235104614047</v>
      </c>
      <c r="R21" s="594">
        <v>92.372432404910327</v>
      </c>
      <c r="S21" s="594">
        <v>93.903929048406198</v>
      </c>
      <c r="T21" s="594">
        <v>94.331695558521346</v>
      </c>
      <c r="U21" s="594">
        <v>95.321399143771018</v>
      </c>
      <c r="V21" s="594">
        <v>95.363797369265868</v>
      </c>
      <c r="W21" s="594">
        <v>95.132085591204728</v>
      </c>
      <c r="X21" s="594">
        <v>95.281738600621708</v>
      </c>
    </row>
    <row r="22" spans="1:24" ht="12" customHeight="1">
      <c r="A22" s="202"/>
      <c r="B22" s="593" t="s">
        <v>195</v>
      </c>
      <c r="C22" s="591">
        <v>91.2</v>
      </c>
      <c r="D22" s="591">
        <v>91.1</v>
      </c>
      <c r="E22" s="591">
        <v>91.5</v>
      </c>
      <c r="F22" s="591">
        <v>92.3</v>
      </c>
      <c r="G22" s="594">
        <v>93</v>
      </c>
      <c r="H22" s="594">
        <v>93.1</v>
      </c>
      <c r="I22" s="594">
        <v>92</v>
      </c>
      <c r="J22" s="594">
        <v>92.9</v>
      </c>
      <c r="K22" s="594">
        <v>94.3</v>
      </c>
      <c r="L22" s="594">
        <v>94.8</v>
      </c>
      <c r="M22" s="594">
        <v>94.3</v>
      </c>
      <c r="N22" s="594">
        <v>95</v>
      </c>
      <c r="O22" s="594">
        <v>95.037055073025329</v>
      </c>
      <c r="P22" s="594">
        <v>95.041170507446182</v>
      </c>
      <c r="Q22" s="594">
        <v>95.363889128506486</v>
      </c>
      <c r="R22" s="594">
        <v>96.155725076045172</v>
      </c>
      <c r="S22" s="594">
        <v>96.451921504836136</v>
      </c>
      <c r="T22" s="594">
        <v>96.54703538537261</v>
      </c>
      <c r="U22" s="594">
        <v>96.91495027597918</v>
      </c>
      <c r="V22" s="594">
        <v>96.271734050913395</v>
      </c>
      <c r="W22" s="594">
        <v>95.762324233742362</v>
      </c>
      <c r="X22" s="594">
        <v>96.00840700086593</v>
      </c>
    </row>
    <row r="23" spans="1:24" ht="12" customHeight="1">
      <c r="A23" s="202"/>
      <c r="B23" s="593"/>
      <c r="C23" s="591"/>
      <c r="D23" s="591"/>
      <c r="E23" s="591"/>
      <c r="F23" s="591"/>
      <c r="G23" s="594"/>
      <c r="H23" s="594"/>
      <c r="I23" s="594"/>
      <c r="J23" s="594"/>
      <c r="K23" s="594"/>
      <c r="L23" s="594"/>
      <c r="M23" s="594"/>
      <c r="N23" s="594"/>
      <c r="O23" s="594"/>
      <c r="P23" s="594"/>
      <c r="Q23" s="594"/>
      <c r="R23" s="594"/>
      <c r="S23" s="594"/>
      <c r="T23" s="594"/>
      <c r="U23" s="594"/>
      <c r="V23" s="594"/>
      <c r="W23" s="594"/>
      <c r="X23" s="594"/>
    </row>
    <row r="24" spans="1:24" ht="12" customHeight="1">
      <c r="A24" s="202"/>
      <c r="B24" s="590" t="s">
        <v>167</v>
      </c>
      <c r="C24" s="591">
        <v>82.6</v>
      </c>
      <c r="D24" s="591">
        <v>84.6</v>
      </c>
      <c r="E24" s="591">
        <v>84.6</v>
      </c>
      <c r="F24" s="591">
        <v>85.5</v>
      </c>
      <c r="G24" s="592">
        <v>85.7</v>
      </c>
      <c r="H24" s="592">
        <v>86.4</v>
      </c>
      <c r="I24" s="592">
        <v>87.4</v>
      </c>
      <c r="J24" s="592">
        <v>87.2</v>
      </c>
      <c r="K24" s="592">
        <v>87.5</v>
      </c>
      <c r="L24" s="592">
        <v>88.2</v>
      </c>
      <c r="M24" s="592">
        <v>88.3</v>
      </c>
      <c r="N24" s="592">
        <v>89.4</v>
      </c>
      <c r="O24" s="592">
        <v>90.22552416531515</v>
      </c>
      <c r="P24" s="592">
        <v>89.960662182541</v>
      </c>
      <c r="Q24" s="592">
        <v>90.269750915710816</v>
      </c>
      <c r="R24" s="598">
        <v>90.929737888117188</v>
      </c>
      <c r="S24" s="598">
        <v>91.95136398455962</v>
      </c>
      <c r="T24" s="598">
        <v>92.146624522069942</v>
      </c>
      <c r="U24" s="598">
        <v>92.136681491521458</v>
      </c>
      <c r="V24" s="598">
        <v>92.490368272233724</v>
      </c>
      <c r="W24" s="598">
        <v>93.542594831183933</v>
      </c>
      <c r="X24" s="598">
        <v>93.573464967642948</v>
      </c>
    </row>
    <row r="25" spans="1:24" ht="12" customHeight="1">
      <c r="A25" s="202"/>
      <c r="B25" s="593" t="s">
        <v>194</v>
      </c>
      <c r="C25" s="591">
        <v>78.099999999999994</v>
      </c>
      <c r="D25" s="591">
        <v>79.8</v>
      </c>
      <c r="E25" s="591">
        <v>81</v>
      </c>
      <c r="F25" s="591">
        <v>81.599999999999994</v>
      </c>
      <c r="G25" s="594">
        <v>82.5</v>
      </c>
      <c r="H25" s="594">
        <v>82.4</v>
      </c>
      <c r="I25" s="594">
        <v>83</v>
      </c>
      <c r="J25" s="594">
        <v>83.2</v>
      </c>
      <c r="K25" s="594">
        <v>84.3</v>
      </c>
      <c r="L25" s="594">
        <v>84.7</v>
      </c>
      <c r="M25" s="594">
        <v>85.6</v>
      </c>
      <c r="N25" s="594">
        <v>86.3</v>
      </c>
      <c r="O25" s="594">
        <v>87.920206705492149</v>
      </c>
      <c r="P25" s="594">
        <v>87.068591802924828</v>
      </c>
      <c r="Q25" s="594">
        <v>88.090043528367559</v>
      </c>
      <c r="R25" s="594">
        <v>88.04477333493071</v>
      </c>
      <c r="S25" s="594">
        <v>90.119297066763295</v>
      </c>
      <c r="T25" s="594">
        <v>90.15767184026123</v>
      </c>
      <c r="U25" s="594">
        <v>90.076224014812993</v>
      </c>
      <c r="V25" s="594">
        <v>90.862142037230072</v>
      </c>
      <c r="W25" s="594">
        <v>91.852139604301684</v>
      </c>
      <c r="X25" s="594">
        <v>92.408003877883743</v>
      </c>
    </row>
    <row r="26" spans="1:24" ht="12" customHeight="1">
      <c r="A26" s="202"/>
      <c r="B26" s="593" t="s">
        <v>195</v>
      </c>
      <c r="C26" s="591">
        <v>87</v>
      </c>
      <c r="D26" s="591">
        <v>89.5</v>
      </c>
      <c r="E26" s="591">
        <v>88.3</v>
      </c>
      <c r="F26" s="591">
        <v>89.5</v>
      </c>
      <c r="G26" s="594">
        <v>88.7</v>
      </c>
      <c r="H26" s="594">
        <v>90.5</v>
      </c>
      <c r="I26" s="594">
        <v>91.8</v>
      </c>
      <c r="J26" s="594">
        <v>91</v>
      </c>
      <c r="K26" s="594">
        <v>90.5</v>
      </c>
      <c r="L26" s="594">
        <v>91.4</v>
      </c>
      <c r="M26" s="594">
        <v>90.8</v>
      </c>
      <c r="N26" s="594">
        <v>92.5</v>
      </c>
      <c r="O26" s="594">
        <v>92.601232742943338</v>
      </c>
      <c r="P26" s="594">
        <v>92.706406351802912</v>
      </c>
      <c r="Q26" s="594">
        <v>92.435757738129098</v>
      </c>
      <c r="R26" s="594">
        <v>93.806205820059148</v>
      </c>
      <c r="S26" s="594">
        <v>93.831912005851464</v>
      </c>
      <c r="T26" s="594">
        <v>94.043458466362623</v>
      </c>
      <c r="U26" s="594">
        <v>94.162983804519158</v>
      </c>
      <c r="V26" s="594">
        <v>94.076799268456242</v>
      </c>
      <c r="W26" s="594">
        <v>95.192189252558777</v>
      </c>
      <c r="X26" s="594">
        <v>94.71339872125003</v>
      </c>
    </row>
    <row r="27" spans="1:24" ht="12" customHeight="1">
      <c r="A27" s="202"/>
      <c r="B27" s="593"/>
      <c r="C27" s="591"/>
      <c r="D27" s="591"/>
      <c r="E27" s="591"/>
      <c r="F27" s="591"/>
      <c r="G27" s="594"/>
      <c r="H27" s="594"/>
      <c r="I27" s="594"/>
      <c r="J27" s="594"/>
      <c r="K27" s="594"/>
      <c r="L27" s="594"/>
      <c r="M27" s="594"/>
      <c r="N27" s="594"/>
      <c r="O27" s="594"/>
      <c r="P27" s="594"/>
      <c r="Q27" s="594"/>
      <c r="R27" s="594"/>
      <c r="S27" s="594"/>
      <c r="T27" s="594"/>
      <c r="U27" s="594"/>
      <c r="V27" s="594"/>
      <c r="W27" s="594"/>
      <c r="X27" s="594"/>
    </row>
    <row r="28" spans="1:24" ht="12" customHeight="1">
      <c r="A28" s="202"/>
      <c r="B28" s="590" t="s">
        <v>168</v>
      </c>
      <c r="C28" s="591">
        <v>78.599999999999994</v>
      </c>
      <c r="D28" s="591">
        <v>79.599999999999994</v>
      </c>
      <c r="E28" s="591">
        <v>80.900000000000006</v>
      </c>
      <c r="F28" s="591">
        <v>82.2</v>
      </c>
      <c r="G28" s="592">
        <v>82</v>
      </c>
      <c r="H28" s="592">
        <v>83.5</v>
      </c>
      <c r="I28" s="592">
        <v>83.6</v>
      </c>
      <c r="J28" s="592">
        <v>84</v>
      </c>
      <c r="K28" s="592">
        <v>84.1</v>
      </c>
      <c r="L28" s="592">
        <v>84.6</v>
      </c>
      <c r="M28" s="592">
        <v>84.2</v>
      </c>
      <c r="N28" s="592">
        <v>85.1</v>
      </c>
      <c r="O28" s="592">
        <v>85.646769974318858</v>
      </c>
      <c r="P28" s="592">
        <v>86.225702005940349</v>
      </c>
      <c r="Q28" s="592">
        <v>86.806834264576068</v>
      </c>
      <c r="R28" s="598">
        <v>86.824780286278823</v>
      </c>
      <c r="S28" s="598">
        <v>88.140691487794498</v>
      </c>
      <c r="T28" s="598">
        <v>89.12835119335287</v>
      </c>
      <c r="U28" s="598">
        <v>89.246083983548061</v>
      </c>
      <c r="V28" s="598">
        <v>90.064945291201141</v>
      </c>
      <c r="W28" s="598">
        <v>89.995342486043185</v>
      </c>
      <c r="X28" s="598">
        <v>90.254330858148819</v>
      </c>
    </row>
    <row r="29" spans="1:24" ht="12" customHeight="1">
      <c r="A29" s="202"/>
      <c r="B29" s="593" t="s">
        <v>194</v>
      </c>
      <c r="C29" s="591">
        <v>73.400000000000006</v>
      </c>
      <c r="D29" s="591">
        <v>73.599999999999994</v>
      </c>
      <c r="E29" s="591">
        <v>73.900000000000006</v>
      </c>
      <c r="F29" s="591">
        <v>76.7</v>
      </c>
      <c r="G29" s="594">
        <v>76.2</v>
      </c>
      <c r="H29" s="594">
        <v>79</v>
      </c>
      <c r="I29" s="594">
        <v>78.5</v>
      </c>
      <c r="J29" s="594">
        <v>79.7</v>
      </c>
      <c r="K29" s="594">
        <v>79.2</v>
      </c>
      <c r="L29" s="594">
        <v>79.7</v>
      </c>
      <c r="M29" s="594">
        <v>80.400000000000006</v>
      </c>
      <c r="N29" s="594">
        <v>81.2</v>
      </c>
      <c r="O29" s="594">
        <v>81.940335317331943</v>
      </c>
      <c r="P29" s="594">
        <v>82.803557500338272</v>
      </c>
      <c r="Q29" s="594">
        <v>83.207586460982483</v>
      </c>
      <c r="R29" s="594">
        <v>83.042620495917845</v>
      </c>
      <c r="S29" s="594">
        <v>84.839443866967429</v>
      </c>
      <c r="T29" s="594">
        <v>86.486067342815502</v>
      </c>
      <c r="U29" s="594">
        <v>87.330993610606271</v>
      </c>
      <c r="V29" s="594">
        <v>86.938789925956087</v>
      </c>
      <c r="W29" s="594">
        <v>87.82457939709704</v>
      </c>
      <c r="X29" s="594">
        <v>87.797739730327635</v>
      </c>
    </row>
    <row r="30" spans="1:24" ht="12" customHeight="1">
      <c r="A30" s="202"/>
      <c r="B30" s="593" t="s">
        <v>195</v>
      </c>
      <c r="C30" s="591">
        <v>83.8</v>
      </c>
      <c r="D30" s="591">
        <v>85.4</v>
      </c>
      <c r="E30" s="591">
        <v>87.7</v>
      </c>
      <c r="F30" s="591">
        <v>87.7</v>
      </c>
      <c r="G30" s="594">
        <v>87.5</v>
      </c>
      <c r="H30" s="594">
        <v>87.9</v>
      </c>
      <c r="I30" s="594">
        <v>88.5</v>
      </c>
      <c r="J30" s="594">
        <v>88.6</v>
      </c>
      <c r="K30" s="594">
        <v>88.9</v>
      </c>
      <c r="L30" s="594">
        <v>89.6</v>
      </c>
      <c r="M30" s="594">
        <v>88.3</v>
      </c>
      <c r="N30" s="594">
        <v>89</v>
      </c>
      <c r="O30" s="594">
        <v>89.352366528869567</v>
      </c>
      <c r="P30" s="594">
        <v>89.552204404227155</v>
      </c>
      <c r="Q30" s="594">
        <v>90.298065632701181</v>
      </c>
      <c r="R30" s="594">
        <v>90.583022501274897</v>
      </c>
      <c r="S30" s="594">
        <v>91.553341562599201</v>
      </c>
      <c r="T30" s="594">
        <v>91.866149005456975</v>
      </c>
      <c r="U30" s="594">
        <v>91.151635942492319</v>
      </c>
      <c r="V30" s="594">
        <v>93.178325199106027</v>
      </c>
      <c r="W30" s="594">
        <v>92.11817973428731</v>
      </c>
      <c r="X30" s="594">
        <v>92.648277942449525</v>
      </c>
    </row>
    <row r="31" spans="1:24" ht="12" customHeight="1">
      <c r="A31" s="202"/>
      <c r="B31" s="593"/>
      <c r="C31" s="591"/>
      <c r="D31" s="591"/>
      <c r="E31" s="591"/>
      <c r="F31" s="591"/>
      <c r="G31" s="594"/>
      <c r="H31" s="594"/>
      <c r="I31" s="594"/>
      <c r="J31" s="594"/>
      <c r="K31" s="594"/>
      <c r="L31" s="594"/>
      <c r="M31" s="594"/>
      <c r="N31" s="594"/>
      <c r="O31" s="594"/>
      <c r="P31" s="594"/>
      <c r="Q31" s="594"/>
      <c r="R31" s="594"/>
      <c r="S31" s="594"/>
      <c r="T31" s="594"/>
      <c r="U31" s="594"/>
      <c r="V31" s="594"/>
      <c r="W31" s="594"/>
      <c r="X31" s="594"/>
    </row>
    <row r="32" spans="1:24" ht="12" customHeight="1">
      <c r="A32" s="202"/>
      <c r="B32" s="590" t="s">
        <v>169</v>
      </c>
      <c r="C32" s="591">
        <v>76.8</v>
      </c>
      <c r="D32" s="591">
        <v>75.900000000000006</v>
      </c>
      <c r="E32" s="591">
        <v>77.8</v>
      </c>
      <c r="F32" s="591">
        <v>79.099999999999994</v>
      </c>
      <c r="G32" s="592">
        <v>80.3</v>
      </c>
      <c r="H32" s="592">
        <v>80.599999999999994</v>
      </c>
      <c r="I32" s="592">
        <v>81.400000000000006</v>
      </c>
      <c r="J32" s="592">
        <v>82.2</v>
      </c>
      <c r="K32" s="592">
        <v>82</v>
      </c>
      <c r="L32" s="592">
        <v>82.1</v>
      </c>
      <c r="M32" s="592">
        <v>82.5</v>
      </c>
      <c r="N32" s="592">
        <v>84.1</v>
      </c>
      <c r="O32" s="592">
        <v>82.675221016382466</v>
      </c>
      <c r="P32" s="592">
        <v>84.242278501218294</v>
      </c>
      <c r="Q32" s="592">
        <v>83.643106930270932</v>
      </c>
      <c r="R32" s="598">
        <v>83.910010993473961</v>
      </c>
      <c r="S32" s="598">
        <v>84.58053271975723</v>
      </c>
      <c r="T32" s="598">
        <v>84.733267901777197</v>
      </c>
      <c r="U32" s="598">
        <v>86.269167800607164</v>
      </c>
      <c r="V32" s="598">
        <v>86.494910990932979</v>
      </c>
      <c r="W32" s="598">
        <v>87.725225742664662</v>
      </c>
      <c r="X32" s="598">
        <v>87.933979763608363</v>
      </c>
    </row>
    <row r="33" spans="1:24" ht="12" customHeight="1">
      <c r="A33" s="202"/>
      <c r="B33" s="593" t="s">
        <v>194</v>
      </c>
      <c r="C33" s="591">
        <v>69.8</v>
      </c>
      <c r="D33" s="591">
        <v>68.3</v>
      </c>
      <c r="E33" s="591">
        <v>70</v>
      </c>
      <c r="F33" s="591">
        <v>73.2</v>
      </c>
      <c r="G33" s="594">
        <v>74.5</v>
      </c>
      <c r="H33" s="594">
        <v>74.2</v>
      </c>
      <c r="I33" s="594">
        <v>76.400000000000006</v>
      </c>
      <c r="J33" s="594">
        <v>76.5</v>
      </c>
      <c r="K33" s="594">
        <v>76.5</v>
      </c>
      <c r="L33" s="594">
        <v>77.5</v>
      </c>
      <c r="M33" s="594">
        <v>77.2</v>
      </c>
      <c r="N33" s="594">
        <v>80.2</v>
      </c>
      <c r="O33" s="594">
        <v>77.67385951649706</v>
      </c>
      <c r="P33" s="594">
        <v>80.194691366310977</v>
      </c>
      <c r="Q33" s="594">
        <v>78.8579123685561</v>
      </c>
      <c r="R33" s="594">
        <v>80.036606785998728</v>
      </c>
      <c r="S33" s="594">
        <v>79.963528820999045</v>
      </c>
      <c r="T33" s="594">
        <v>81.234435028249678</v>
      </c>
      <c r="U33" s="594">
        <v>82.484450310776126</v>
      </c>
      <c r="V33" s="594">
        <v>83.662701127659631</v>
      </c>
      <c r="W33" s="594">
        <v>84.616888886678595</v>
      </c>
      <c r="X33" s="594">
        <v>84.547852136437612</v>
      </c>
    </row>
    <row r="34" spans="1:24" ht="12" customHeight="1">
      <c r="A34" s="202"/>
      <c r="B34" s="593" t="s">
        <v>195</v>
      </c>
      <c r="C34" s="591">
        <v>83.7</v>
      </c>
      <c r="D34" s="591">
        <v>83.1</v>
      </c>
      <c r="E34" s="591">
        <v>85.2</v>
      </c>
      <c r="F34" s="591">
        <v>85.1</v>
      </c>
      <c r="G34" s="594">
        <v>86.2</v>
      </c>
      <c r="H34" s="594">
        <v>86.7</v>
      </c>
      <c r="I34" s="594">
        <v>86.2</v>
      </c>
      <c r="J34" s="594">
        <v>87.6</v>
      </c>
      <c r="K34" s="594">
        <v>87.4</v>
      </c>
      <c r="L34" s="594">
        <v>86.9</v>
      </c>
      <c r="M34" s="594">
        <v>87.5</v>
      </c>
      <c r="N34" s="594">
        <v>88</v>
      </c>
      <c r="O34" s="594">
        <v>87.554940496985225</v>
      </c>
      <c r="P34" s="594">
        <v>88.254633080982913</v>
      </c>
      <c r="Q34" s="594">
        <v>88.372860695581906</v>
      </c>
      <c r="R34" s="594">
        <v>87.732171819427251</v>
      </c>
      <c r="S34" s="594">
        <v>89.107662631823686</v>
      </c>
      <c r="T34" s="594">
        <v>88.218468096457386</v>
      </c>
      <c r="U34" s="594">
        <v>90.021192102868639</v>
      </c>
      <c r="V34" s="594">
        <v>89.289150743077286</v>
      </c>
      <c r="W34" s="594">
        <v>90.809978399746839</v>
      </c>
      <c r="X34" s="594">
        <v>91.269051100281203</v>
      </c>
    </row>
    <row r="35" spans="1:24" ht="12" customHeight="1">
      <c r="A35" s="202"/>
      <c r="B35" s="593"/>
      <c r="C35" s="591"/>
      <c r="D35" s="591"/>
      <c r="E35" s="591"/>
      <c r="F35" s="591"/>
      <c r="G35" s="594"/>
      <c r="H35" s="594"/>
      <c r="I35" s="594"/>
      <c r="J35" s="594"/>
      <c r="K35" s="594"/>
      <c r="L35" s="594"/>
      <c r="M35" s="594"/>
      <c r="N35" s="594"/>
      <c r="O35" s="594"/>
      <c r="P35" s="594"/>
      <c r="Q35" s="594"/>
      <c r="R35" s="594"/>
      <c r="S35" s="594"/>
      <c r="T35" s="594"/>
      <c r="U35" s="594"/>
      <c r="V35" s="594"/>
      <c r="W35" s="594"/>
      <c r="X35" s="594"/>
    </row>
    <row r="36" spans="1:24" ht="12" customHeight="1">
      <c r="A36" s="202"/>
      <c r="B36" s="590" t="s">
        <v>170</v>
      </c>
      <c r="C36" s="591">
        <v>68.599999999999994</v>
      </c>
      <c r="D36" s="591">
        <v>71</v>
      </c>
      <c r="E36" s="591">
        <v>72.599999999999994</v>
      </c>
      <c r="F36" s="591">
        <v>76.900000000000006</v>
      </c>
      <c r="G36" s="592">
        <v>76.7</v>
      </c>
      <c r="H36" s="592">
        <v>75.7</v>
      </c>
      <c r="I36" s="592">
        <v>78.8</v>
      </c>
      <c r="J36" s="592">
        <v>78.900000000000006</v>
      </c>
      <c r="K36" s="592">
        <v>79.2</v>
      </c>
      <c r="L36" s="592">
        <v>81.7</v>
      </c>
      <c r="M36" s="592">
        <v>80</v>
      </c>
      <c r="N36" s="592">
        <v>82.1</v>
      </c>
      <c r="O36" s="592">
        <v>82.432419298298782</v>
      </c>
      <c r="P36" s="592">
        <v>82.26470518632847</v>
      </c>
      <c r="Q36" s="592">
        <v>81.563502107811814</v>
      </c>
      <c r="R36" s="598">
        <v>83.553803160881671</v>
      </c>
      <c r="S36" s="598">
        <v>83.765150492497611</v>
      </c>
      <c r="T36" s="598">
        <v>83.291423457046591</v>
      </c>
      <c r="U36" s="598">
        <v>83.341074606166188</v>
      </c>
      <c r="V36" s="598">
        <v>82.709019000645512</v>
      </c>
      <c r="W36" s="598">
        <v>83.419625176001716</v>
      </c>
      <c r="X36" s="598">
        <v>84.608391974594738</v>
      </c>
    </row>
    <row r="37" spans="1:24" ht="12" customHeight="1">
      <c r="A37" s="202"/>
      <c r="B37" s="593" t="s">
        <v>194</v>
      </c>
      <c r="C37" s="591">
        <v>60</v>
      </c>
      <c r="D37" s="591">
        <v>62.5</v>
      </c>
      <c r="E37" s="591">
        <v>63.6</v>
      </c>
      <c r="F37" s="591">
        <v>68.2</v>
      </c>
      <c r="G37" s="594">
        <v>69.900000000000006</v>
      </c>
      <c r="H37" s="594">
        <v>68.2</v>
      </c>
      <c r="I37" s="594">
        <v>72.2</v>
      </c>
      <c r="J37" s="594">
        <v>71.3</v>
      </c>
      <c r="K37" s="594">
        <v>71.599999999999994</v>
      </c>
      <c r="L37" s="594">
        <v>74.8</v>
      </c>
      <c r="M37" s="594">
        <v>73.400000000000006</v>
      </c>
      <c r="N37" s="594">
        <v>77.099999999999994</v>
      </c>
      <c r="O37" s="594">
        <v>77.004846575103997</v>
      </c>
      <c r="P37" s="594">
        <v>77.418583791736779</v>
      </c>
      <c r="Q37" s="594">
        <v>75.506206137698541</v>
      </c>
      <c r="R37" s="594">
        <v>78.662434434359071</v>
      </c>
      <c r="S37" s="594">
        <v>78.670638353709634</v>
      </c>
      <c r="T37" s="594">
        <v>78.345368528595856</v>
      </c>
      <c r="U37" s="594">
        <v>78.053286928588264</v>
      </c>
      <c r="V37" s="594">
        <v>77.418717124054041</v>
      </c>
      <c r="W37" s="594">
        <v>78.560002458671946</v>
      </c>
      <c r="X37" s="594">
        <v>81.4896527256561</v>
      </c>
    </row>
    <row r="38" spans="1:24" ht="12" customHeight="1">
      <c r="A38" s="202"/>
      <c r="B38" s="593" t="s">
        <v>195</v>
      </c>
      <c r="C38" s="591">
        <v>77.099999999999994</v>
      </c>
      <c r="D38" s="591">
        <v>79.7</v>
      </c>
      <c r="E38" s="591">
        <v>82</v>
      </c>
      <c r="F38" s="591">
        <v>85.4</v>
      </c>
      <c r="G38" s="594">
        <v>83.6</v>
      </c>
      <c r="H38" s="594">
        <v>83.5</v>
      </c>
      <c r="I38" s="594">
        <v>85.4</v>
      </c>
      <c r="J38" s="594">
        <v>86.4</v>
      </c>
      <c r="K38" s="594">
        <v>86.5</v>
      </c>
      <c r="L38" s="594">
        <v>88</v>
      </c>
      <c r="M38" s="594">
        <v>87</v>
      </c>
      <c r="N38" s="594">
        <v>87.1</v>
      </c>
      <c r="O38" s="594">
        <v>87.932239290820505</v>
      </c>
      <c r="P38" s="594">
        <v>87.391723417832168</v>
      </c>
      <c r="Q38" s="594">
        <v>87.704463180670601</v>
      </c>
      <c r="R38" s="594">
        <v>88.546365514037305</v>
      </c>
      <c r="S38" s="594">
        <v>88.933628115020028</v>
      </c>
      <c r="T38" s="594">
        <v>88.330731759912737</v>
      </c>
      <c r="U38" s="594">
        <v>88.616525067548267</v>
      </c>
      <c r="V38" s="594">
        <v>87.956776780262402</v>
      </c>
      <c r="W38" s="594">
        <v>88.263291093850128</v>
      </c>
      <c r="X38" s="594">
        <v>87.706947435892062</v>
      </c>
    </row>
    <row r="39" spans="1:24" ht="12" customHeight="1">
      <c r="A39" s="202"/>
      <c r="B39" s="593"/>
      <c r="C39" s="591"/>
      <c r="D39" s="591"/>
      <c r="E39" s="591"/>
      <c r="F39" s="591"/>
      <c r="G39" s="594"/>
      <c r="H39" s="594"/>
      <c r="I39" s="594"/>
      <c r="J39" s="594"/>
      <c r="K39" s="594"/>
      <c r="L39" s="594"/>
      <c r="M39" s="594"/>
      <c r="N39" s="594"/>
      <c r="O39" s="594"/>
      <c r="P39" s="594"/>
      <c r="Q39" s="594"/>
      <c r="R39" s="594"/>
      <c r="S39" s="594"/>
      <c r="T39" s="594"/>
      <c r="U39" s="594"/>
      <c r="V39" s="594"/>
      <c r="W39" s="594"/>
      <c r="X39" s="594"/>
    </row>
    <row r="40" spans="1:24" ht="12" customHeight="1">
      <c r="A40" s="202"/>
      <c r="B40" s="590" t="s">
        <v>171</v>
      </c>
      <c r="C40" s="591">
        <v>59.6</v>
      </c>
      <c r="D40" s="591">
        <v>63.5</v>
      </c>
      <c r="E40" s="591">
        <v>66.8</v>
      </c>
      <c r="F40" s="591">
        <v>67.3</v>
      </c>
      <c r="G40" s="592">
        <v>69.099999999999994</v>
      </c>
      <c r="H40" s="592">
        <v>72.7</v>
      </c>
      <c r="I40" s="592">
        <v>74.099999999999994</v>
      </c>
      <c r="J40" s="592">
        <v>75.5</v>
      </c>
      <c r="K40" s="592">
        <v>75.5</v>
      </c>
      <c r="L40" s="592">
        <v>77.099999999999994</v>
      </c>
      <c r="M40" s="592">
        <v>78.599999999999994</v>
      </c>
      <c r="N40" s="592">
        <v>79.3</v>
      </c>
      <c r="O40" s="592">
        <v>78.696163017994721</v>
      </c>
      <c r="P40" s="592">
        <v>80.693981069478923</v>
      </c>
      <c r="Q40" s="592">
        <v>79.79273650162655</v>
      </c>
      <c r="R40" s="598">
        <v>80.877230284544709</v>
      </c>
      <c r="S40" s="598">
        <v>80.079654314548293</v>
      </c>
      <c r="T40" s="598">
        <v>81.196238485073309</v>
      </c>
      <c r="U40" s="598">
        <v>80.746155758011014</v>
      </c>
      <c r="V40" s="598">
        <v>79.685977765392849</v>
      </c>
      <c r="W40" s="598">
        <v>81.935941248750979</v>
      </c>
      <c r="X40" s="598">
        <v>80.798671402120121</v>
      </c>
    </row>
    <row r="41" spans="1:24" ht="12" customHeight="1">
      <c r="A41" s="202"/>
      <c r="B41" s="593" t="s">
        <v>194</v>
      </c>
      <c r="C41" s="591">
        <v>49.4</v>
      </c>
      <c r="D41" s="591">
        <v>54.3</v>
      </c>
      <c r="E41" s="591">
        <v>58.4</v>
      </c>
      <c r="F41" s="591">
        <v>59</v>
      </c>
      <c r="G41" s="594">
        <v>61</v>
      </c>
      <c r="H41" s="594">
        <v>64.5</v>
      </c>
      <c r="I41" s="594">
        <v>67.099999999999994</v>
      </c>
      <c r="J41" s="594">
        <v>69.2</v>
      </c>
      <c r="K41" s="594">
        <v>68.2</v>
      </c>
      <c r="L41" s="594">
        <v>69.099999999999994</v>
      </c>
      <c r="M41" s="594">
        <v>71.8</v>
      </c>
      <c r="N41" s="594">
        <v>72.8</v>
      </c>
      <c r="O41" s="594">
        <v>72.160980475095897</v>
      </c>
      <c r="P41" s="594">
        <v>74.881173134788156</v>
      </c>
      <c r="Q41" s="594">
        <v>73.922527689098771</v>
      </c>
      <c r="R41" s="594">
        <v>75.781767202147677</v>
      </c>
      <c r="S41" s="594">
        <v>74.400133803426769</v>
      </c>
      <c r="T41" s="594">
        <v>76.106602367711218</v>
      </c>
      <c r="U41" s="594">
        <v>75.594536580386475</v>
      </c>
      <c r="V41" s="594">
        <v>74.469201173772191</v>
      </c>
      <c r="W41" s="594">
        <v>75.643592289609842</v>
      </c>
      <c r="X41" s="594">
        <v>75.201171872102023</v>
      </c>
    </row>
    <row r="42" spans="1:24" ht="12" customHeight="1">
      <c r="A42" s="202"/>
      <c r="B42" s="593" t="s">
        <v>195</v>
      </c>
      <c r="C42" s="591">
        <v>70.3</v>
      </c>
      <c r="D42" s="591">
        <v>72.900000000000006</v>
      </c>
      <c r="E42" s="591">
        <v>74.8</v>
      </c>
      <c r="F42" s="591">
        <v>76.2</v>
      </c>
      <c r="G42" s="594">
        <v>77.400000000000006</v>
      </c>
      <c r="H42" s="594">
        <v>81</v>
      </c>
      <c r="I42" s="594">
        <v>81.8</v>
      </c>
      <c r="J42" s="594">
        <v>82.2</v>
      </c>
      <c r="K42" s="594">
        <v>83.4</v>
      </c>
      <c r="L42" s="594">
        <v>86</v>
      </c>
      <c r="M42" s="594">
        <v>85.8</v>
      </c>
      <c r="N42" s="594">
        <v>86.1</v>
      </c>
      <c r="O42" s="594">
        <v>85.491038730259305</v>
      </c>
      <c r="P42" s="594">
        <v>86.701478140032762</v>
      </c>
      <c r="Q42" s="594">
        <v>85.895891031760002</v>
      </c>
      <c r="R42" s="594">
        <v>86.303583334052277</v>
      </c>
      <c r="S42" s="594">
        <v>86.128529742463499</v>
      </c>
      <c r="T42" s="594">
        <v>86.465974494927323</v>
      </c>
      <c r="U42" s="594">
        <v>85.971148758641576</v>
      </c>
      <c r="V42" s="594">
        <v>84.940496185637315</v>
      </c>
      <c r="W42" s="594">
        <v>88.219977114553799</v>
      </c>
      <c r="X42" s="594">
        <v>86.397462462864851</v>
      </c>
    </row>
    <row r="43" spans="1:24" ht="12" customHeight="1">
      <c r="A43" s="202"/>
      <c r="B43" s="593"/>
      <c r="C43" s="591"/>
      <c r="D43" s="591"/>
      <c r="E43" s="591"/>
      <c r="F43" s="591"/>
      <c r="G43" s="594"/>
      <c r="H43" s="594"/>
      <c r="I43" s="594"/>
      <c r="J43" s="594"/>
      <c r="K43" s="594"/>
      <c r="L43" s="594"/>
      <c r="M43" s="594"/>
      <c r="N43" s="594"/>
      <c r="O43" s="594"/>
      <c r="P43" s="594"/>
      <c r="Q43" s="594"/>
      <c r="R43" s="594"/>
      <c r="S43" s="594"/>
      <c r="T43" s="594"/>
      <c r="U43" s="594"/>
      <c r="V43" s="594"/>
      <c r="W43" s="594"/>
      <c r="X43" s="594"/>
    </row>
    <row r="44" spans="1:24" ht="12" customHeight="1">
      <c r="A44" s="202"/>
      <c r="B44" s="590" t="s">
        <v>172</v>
      </c>
      <c r="C44" s="591">
        <v>51.7</v>
      </c>
      <c r="D44" s="591">
        <v>53.4</v>
      </c>
      <c r="E44" s="591">
        <v>54.2</v>
      </c>
      <c r="F44" s="591">
        <v>58.1</v>
      </c>
      <c r="G44" s="592">
        <v>60.8</v>
      </c>
      <c r="H44" s="592">
        <v>63.1</v>
      </c>
      <c r="I44" s="592">
        <v>66.3</v>
      </c>
      <c r="J44" s="592">
        <v>68.8</v>
      </c>
      <c r="K44" s="592">
        <v>69.599999999999994</v>
      </c>
      <c r="L44" s="592">
        <v>69.3</v>
      </c>
      <c r="M44" s="592">
        <v>73.099999999999994</v>
      </c>
      <c r="N44" s="592">
        <v>72.8</v>
      </c>
      <c r="O44" s="592">
        <v>75.477088354306403</v>
      </c>
      <c r="P44" s="592">
        <v>75.389953627310589</v>
      </c>
      <c r="Q44" s="592">
        <v>76.487499292861031</v>
      </c>
      <c r="R44" s="598">
        <v>76.94177975477875</v>
      </c>
      <c r="S44" s="598">
        <v>78.726661019081789</v>
      </c>
      <c r="T44" s="598">
        <v>79.167433106436178</v>
      </c>
      <c r="U44" s="598">
        <v>78.257851617041254</v>
      </c>
      <c r="V44" s="598">
        <v>78.057877780785233</v>
      </c>
      <c r="W44" s="598">
        <v>77.698683673244346</v>
      </c>
      <c r="X44" s="598">
        <v>79.706780211457669</v>
      </c>
    </row>
    <row r="45" spans="1:24" ht="12" customHeight="1">
      <c r="A45" s="202"/>
      <c r="B45" s="593" t="s">
        <v>194</v>
      </c>
      <c r="C45" s="591">
        <v>40.6</v>
      </c>
      <c r="D45" s="591">
        <v>42.8</v>
      </c>
      <c r="E45" s="591">
        <v>45.3</v>
      </c>
      <c r="F45" s="591">
        <v>46.7</v>
      </c>
      <c r="G45" s="594">
        <v>49.7</v>
      </c>
      <c r="H45" s="594">
        <v>53.5</v>
      </c>
      <c r="I45" s="594">
        <v>56.4</v>
      </c>
      <c r="J45" s="594">
        <v>58.6</v>
      </c>
      <c r="K45" s="594">
        <v>60</v>
      </c>
      <c r="L45" s="594">
        <v>61.3</v>
      </c>
      <c r="M45" s="594">
        <v>63.3</v>
      </c>
      <c r="N45" s="594">
        <v>64.099999999999994</v>
      </c>
      <c r="O45" s="594">
        <v>66.786532389903655</v>
      </c>
      <c r="P45" s="594">
        <v>66.763894342385711</v>
      </c>
      <c r="Q45" s="594">
        <v>68.511622069154143</v>
      </c>
      <c r="R45" s="594">
        <v>69.137730681904188</v>
      </c>
      <c r="S45" s="594">
        <v>72.234019749630619</v>
      </c>
      <c r="T45" s="594">
        <v>71.660370520001123</v>
      </c>
      <c r="U45" s="594">
        <v>71.545567800334169</v>
      </c>
      <c r="V45" s="594">
        <v>71.371892727978334</v>
      </c>
      <c r="W45" s="594">
        <v>71.014383678476321</v>
      </c>
      <c r="X45" s="594">
        <v>74.842375740016195</v>
      </c>
    </row>
    <row r="46" spans="1:24" ht="12" customHeight="1">
      <c r="A46" s="202"/>
      <c r="B46" s="593" t="s">
        <v>195</v>
      </c>
      <c r="C46" s="591">
        <v>63</v>
      </c>
      <c r="D46" s="591">
        <v>63.4</v>
      </c>
      <c r="E46" s="591">
        <v>63.9</v>
      </c>
      <c r="F46" s="591">
        <v>69.400000000000006</v>
      </c>
      <c r="G46" s="594">
        <v>72.5</v>
      </c>
      <c r="H46" s="594">
        <v>72.7</v>
      </c>
      <c r="I46" s="594">
        <v>75.900000000000006</v>
      </c>
      <c r="J46" s="594">
        <v>79</v>
      </c>
      <c r="K46" s="594">
        <v>79</v>
      </c>
      <c r="L46" s="594">
        <v>77.5</v>
      </c>
      <c r="M46" s="594">
        <v>83</v>
      </c>
      <c r="N46" s="594">
        <v>81.8</v>
      </c>
      <c r="O46" s="594">
        <v>84.186758675862464</v>
      </c>
      <c r="P46" s="594">
        <v>83.516402122244955</v>
      </c>
      <c r="Q46" s="594">
        <v>84.835106127888622</v>
      </c>
      <c r="R46" s="594">
        <v>84.788430178476176</v>
      </c>
      <c r="S46" s="594">
        <v>85.366160395745112</v>
      </c>
      <c r="T46" s="594">
        <v>86.959854836268775</v>
      </c>
      <c r="U46" s="594">
        <v>85.202438700985425</v>
      </c>
      <c r="V46" s="594">
        <v>84.88991910247222</v>
      </c>
      <c r="W46" s="594">
        <v>84.569753468660124</v>
      </c>
      <c r="X46" s="594">
        <v>84.696006485780956</v>
      </c>
    </row>
    <row r="47" spans="1:24" ht="12" customHeight="1">
      <c r="A47" s="202"/>
      <c r="B47" s="593"/>
      <c r="C47" s="591"/>
      <c r="D47" s="591"/>
      <c r="E47" s="591"/>
      <c r="F47" s="591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</row>
    <row r="48" spans="1:24" ht="12" customHeight="1">
      <c r="A48" s="202"/>
      <c r="B48" s="590" t="s">
        <v>173</v>
      </c>
      <c r="C48" s="591">
        <v>46.4</v>
      </c>
      <c r="D48" s="591">
        <v>47.2</v>
      </c>
      <c r="E48" s="591">
        <v>49.2</v>
      </c>
      <c r="F48" s="591">
        <v>48.8</v>
      </c>
      <c r="G48" s="592">
        <v>50.3</v>
      </c>
      <c r="H48" s="592">
        <v>56.8</v>
      </c>
      <c r="I48" s="592">
        <v>55.6</v>
      </c>
      <c r="J48" s="592">
        <v>59.3</v>
      </c>
      <c r="K48" s="592">
        <v>59.2</v>
      </c>
      <c r="L48" s="592">
        <v>61.4</v>
      </c>
      <c r="M48" s="592">
        <v>63.1</v>
      </c>
      <c r="N48" s="592">
        <v>68</v>
      </c>
      <c r="O48" s="592">
        <v>68.637861190965523</v>
      </c>
      <c r="P48" s="592">
        <v>69.939170781705755</v>
      </c>
      <c r="Q48" s="592">
        <v>69.305808295565825</v>
      </c>
      <c r="R48" s="598">
        <v>71.789268356254809</v>
      </c>
      <c r="S48" s="598">
        <v>73.247723068636262</v>
      </c>
      <c r="T48" s="598">
        <v>75.028723772630826</v>
      </c>
      <c r="U48" s="598">
        <v>74.25327053190226</v>
      </c>
      <c r="V48" s="598">
        <v>72.888345945978344</v>
      </c>
      <c r="W48" s="598">
        <v>76.164081784245937</v>
      </c>
      <c r="X48" s="598">
        <v>75.388609537528581</v>
      </c>
    </row>
    <row r="49" spans="1:24" ht="12" customHeight="1">
      <c r="A49" s="202"/>
      <c r="B49" s="593" t="s">
        <v>194</v>
      </c>
      <c r="C49" s="591">
        <v>37.700000000000003</v>
      </c>
      <c r="D49" s="591">
        <v>39.5</v>
      </c>
      <c r="E49" s="591">
        <v>38.200000000000003</v>
      </c>
      <c r="F49" s="591">
        <v>40.299999999999997</v>
      </c>
      <c r="G49" s="594">
        <v>41.2</v>
      </c>
      <c r="H49" s="594">
        <v>47.5</v>
      </c>
      <c r="I49" s="594">
        <v>44.5</v>
      </c>
      <c r="J49" s="594">
        <v>47.9</v>
      </c>
      <c r="K49" s="594">
        <v>50.1</v>
      </c>
      <c r="L49" s="594">
        <v>50.5</v>
      </c>
      <c r="M49" s="594">
        <v>51.7</v>
      </c>
      <c r="N49" s="594">
        <v>56.8</v>
      </c>
      <c r="O49" s="594">
        <v>58.862778087302118</v>
      </c>
      <c r="P49" s="594">
        <v>60.556996885781231</v>
      </c>
      <c r="Q49" s="594">
        <v>60.090005986159767</v>
      </c>
      <c r="R49" s="594">
        <v>63.372476248552111</v>
      </c>
      <c r="S49" s="594">
        <v>63.149246250953524</v>
      </c>
      <c r="T49" s="594">
        <v>67.280294020163907</v>
      </c>
      <c r="U49" s="594">
        <v>65.824976222757996</v>
      </c>
      <c r="V49" s="594">
        <v>64.527489875832202</v>
      </c>
      <c r="W49" s="594">
        <v>69.059877060232068</v>
      </c>
      <c r="X49" s="594">
        <v>67.0150536590466</v>
      </c>
    </row>
    <row r="50" spans="1:24" ht="12" customHeight="1">
      <c r="A50" s="202"/>
      <c r="B50" s="593" t="s">
        <v>195</v>
      </c>
      <c r="C50" s="591">
        <v>55.3</v>
      </c>
      <c r="D50" s="591">
        <v>55.4</v>
      </c>
      <c r="E50" s="591">
        <v>59.5</v>
      </c>
      <c r="F50" s="591">
        <v>57.6</v>
      </c>
      <c r="G50" s="594">
        <v>59.5</v>
      </c>
      <c r="H50" s="594">
        <v>66</v>
      </c>
      <c r="I50" s="594">
        <v>66.599999999999994</v>
      </c>
      <c r="J50" s="594">
        <v>71.2</v>
      </c>
      <c r="K50" s="594">
        <v>68.7</v>
      </c>
      <c r="L50" s="594">
        <v>72.3</v>
      </c>
      <c r="M50" s="594">
        <v>73.5</v>
      </c>
      <c r="N50" s="594">
        <v>78.7</v>
      </c>
      <c r="O50" s="594">
        <v>78.562966666978724</v>
      </c>
      <c r="P50" s="594">
        <v>79.577863948733736</v>
      </c>
      <c r="Q50" s="594">
        <v>78.219807776379</v>
      </c>
      <c r="R50" s="594">
        <v>79.983675401394976</v>
      </c>
      <c r="S50" s="594">
        <v>82.742360006875586</v>
      </c>
      <c r="T50" s="594">
        <v>82.663586946629891</v>
      </c>
      <c r="U50" s="594">
        <v>83.15795516809402</v>
      </c>
      <c r="V50" s="594">
        <v>81.846593530525297</v>
      </c>
      <c r="W50" s="594">
        <v>83.70461755604191</v>
      </c>
      <c r="X50" s="594">
        <v>84.257361129522607</v>
      </c>
    </row>
    <row r="51" spans="1:24" ht="12" customHeight="1">
      <c r="A51" s="202"/>
      <c r="B51" s="593"/>
      <c r="C51" s="591"/>
      <c r="D51" s="591"/>
      <c r="E51" s="591"/>
      <c r="F51" s="591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</row>
    <row r="52" spans="1:24" ht="12" customHeight="1">
      <c r="A52" s="202"/>
      <c r="B52" s="590" t="s">
        <v>174</v>
      </c>
      <c r="C52" s="591">
        <v>38</v>
      </c>
      <c r="D52" s="591">
        <v>40.200000000000003</v>
      </c>
      <c r="E52" s="591">
        <v>41</v>
      </c>
      <c r="F52" s="591">
        <v>43.6</v>
      </c>
      <c r="G52" s="592">
        <v>43</v>
      </c>
      <c r="H52" s="592">
        <v>44.5</v>
      </c>
      <c r="I52" s="592">
        <v>43.7</v>
      </c>
      <c r="J52" s="592">
        <v>42.2</v>
      </c>
      <c r="K52" s="592">
        <v>44.2</v>
      </c>
      <c r="L52" s="592">
        <v>45.2</v>
      </c>
      <c r="M52" s="592">
        <v>46.7</v>
      </c>
      <c r="N52" s="592">
        <v>48.5</v>
      </c>
      <c r="O52" s="592">
        <v>49.613500130670914</v>
      </c>
      <c r="P52" s="592">
        <v>51.312418254419889</v>
      </c>
      <c r="Q52" s="592">
        <v>51.989491921726362</v>
      </c>
      <c r="R52" s="598">
        <v>53.222584912338377</v>
      </c>
      <c r="S52" s="598">
        <v>55.067292034070974</v>
      </c>
      <c r="T52" s="598">
        <v>56.111810380079007</v>
      </c>
      <c r="U52" s="598">
        <v>57.458736306813577</v>
      </c>
      <c r="V52" s="598">
        <v>56.639588388140695</v>
      </c>
      <c r="W52" s="598">
        <v>59.333355624443378</v>
      </c>
      <c r="X52" s="598">
        <v>61.115294572728764</v>
      </c>
    </row>
    <row r="53" spans="1:24" ht="12" customHeight="1">
      <c r="A53" s="202"/>
      <c r="B53" s="593" t="s">
        <v>194</v>
      </c>
      <c r="C53" s="591">
        <v>30.7</v>
      </c>
      <c r="D53" s="591">
        <v>32.799999999999997</v>
      </c>
      <c r="E53" s="591">
        <v>33</v>
      </c>
      <c r="F53" s="591">
        <v>35</v>
      </c>
      <c r="G53" s="594">
        <v>35.6</v>
      </c>
      <c r="H53" s="594">
        <v>37.200000000000003</v>
      </c>
      <c r="I53" s="594">
        <v>36</v>
      </c>
      <c r="J53" s="594">
        <v>33.700000000000003</v>
      </c>
      <c r="K53" s="594">
        <v>34.799999999999997</v>
      </c>
      <c r="L53" s="594">
        <v>36.700000000000003</v>
      </c>
      <c r="M53" s="594">
        <v>39.1</v>
      </c>
      <c r="N53" s="594">
        <v>40</v>
      </c>
      <c r="O53" s="594">
        <v>41.468227529603716</v>
      </c>
      <c r="P53" s="594">
        <v>42.493803189175033</v>
      </c>
      <c r="Q53" s="594">
        <v>43.714842881401886</v>
      </c>
      <c r="R53" s="594">
        <v>44.303215585821079</v>
      </c>
      <c r="S53" s="594">
        <v>46.26454758890663</v>
      </c>
      <c r="T53" s="594">
        <v>47.364790519507807</v>
      </c>
      <c r="U53" s="594">
        <v>48.61740604529259</v>
      </c>
      <c r="V53" s="594">
        <v>47.983040076414746</v>
      </c>
      <c r="W53" s="594">
        <v>50.807759060289705</v>
      </c>
      <c r="X53" s="594">
        <v>52.145123883957901</v>
      </c>
    </row>
    <row r="54" spans="1:24" ht="12" customHeight="1">
      <c r="A54" s="202"/>
      <c r="B54" s="593" t="s">
        <v>195</v>
      </c>
      <c r="C54" s="591">
        <v>46.5</v>
      </c>
      <c r="D54" s="591">
        <v>48.8</v>
      </c>
      <c r="E54" s="591">
        <v>50.1</v>
      </c>
      <c r="F54" s="591">
        <v>53.7</v>
      </c>
      <c r="G54" s="594">
        <v>51.7</v>
      </c>
      <c r="H54" s="594">
        <v>53</v>
      </c>
      <c r="I54" s="594">
        <v>52.8</v>
      </c>
      <c r="J54" s="594">
        <v>52.2</v>
      </c>
      <c r="K54" s="594">
        <v>55.3</v>
      </c>
      <c r="L54" s="594">
        <v>55.2</v>
      </c>
      <c r="M54" s="594">
        <v>55.7</v>
      </c>
      <c r="N54" s="594">
        <v>58.5</v>
      </c>
      <c r="O54" s="594">
        <v>59.164945456437479</v>
      </c>
      <c r="P54" s="594">
        <v>61.623173301303659</v>
      </c>
      <c r="Q54" s="594">
        <v>61.751306975008703</v>
      </c>
      <c r="R54" s="594">
        <v>63.779404440938727</v>
      </c>
      <c r="S54" s="594">
        <v>65.43014021869115</v>
      </c>
      <c r="T54" s="594">
        <v>66.4419922591768</v>
      </c>
      <c r="U54" s="594">
        <v>67.931372675654984</v>
      </c>
      <c r="V54" s="594">
        <v>66.937639547317758</v>
      </c>
      <c r="W54" s="594">
        <v>69.409960346516485</v>
      </c>
      <c r="X54" s="594">
        <v>71.794106049622087</v>
      </c>
    </row>
    <row r="55" spans="1:24" ht="12" customHeight="1" thickBot="1">
      <c r="A55" s="202"/>
      <c r="B55" s="743"/>
      <c r="C55" s="743"/>
      <c r="D55" s="743"/>
      <c r="E55" s="743"/>
      <c r="F55" s="743"/>
      <c r="G55" s="796"/>
      <c r="H55" s="796"/>
      <c r="I55" s="796"/>
      <c r="J55" s="796"/>
      <c r="K55" s="796"/>
      <c r="L55" s="796"/>
      <c r="M55" s="796"/>
      <c r="N55" s="796"/>
      <c r="O55" s="796"/>
      <c r="P55" s="796"/>
      <c r="Q55" s="796"/>
      <c r="R55" s="796"/>
      <c r="S55" s="796"/>
      <c r="T55" s="796"/>
      <c r="U55" s="744"/>
      <c r="V55" s="744"/>
      <c r="W55" s="744"/>
      <c r="X55" s="744"/>
    </row>
    <row r="56" spans="1:24" ht="12" customHeight="1">
      <c r="A56" s="202"/>
      <c r="B56" s="427" t="s">
        <v>24</v>
      </c>
      <c r="C56" s="595"/>
      <c r="D56" s="595"/>
      <c r="E56" s="595"/>
      <c r="F56" s="595"/>
      <c r="G56" s="595"/>
      <c r="H56" s="595"/>
      <c r="I56" s="595"/>
      <c r="J56" s="595"/>
      <c r="K56" s="595"/>
      <c r="L56" s="595"/>
      <c r="M56" s="595"/>
      <c r="N56" s="595"/>
      <c r="O56" s="595"/>
      <c r="P56" s="595"/>
      <c r="Q56" s="595"/>
      <c r="R56" s="595"/>
      <c r="S56" s="595"/>
      <c r="T56" s="595"/>
      <c r="U56" s="597"/>
      <c r="V56" s="597"/>
    </row>
  </sheetData>
  <mergeCells count="2">
    <mergeCell ref="B3:X3"/>
    <mergeCell ref="B4:X4"/>
  </mergeCells>
  <pageMargins left="0.7" right="0.7" top="0.75" bottom="0.75" header="0.3" footer="0.3"/>
  <pageSetup scale="76" orientation="portrait" r:id="rId1"/>
  <ignoredErrors>
    <ignoredError sqref="B8" twoDigitTextYear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5">
    <pageSetUpPr fitToPage="1"/>
  </sheetPr>
  <dimension ref="A1:X23"/>
  <sheetViews>
    <sheetView showGridLines="0" zoomScaleNormal="100" zoomScaleSheetLayoutView="100" workbookViewId="0">
      <selection activeCell="K23" sqref="K23"/>
    </sheetView>
  </sheetViews>
  <sheetFormatPr baseColWidth="10" defaultColWidth="11.42578125" defaultRowHeight="12.75"/>
  <cols>
    <col min="1" max="1" width="4.28515625" style="2" customWidth="1"/>
    <col min="2" max="2" width="19.28515625" style="2" customWidth="1"/>
    <col min="3" max="13" width="6.42578125" style="2" hidden="1" customWidth="1"/>
    <col min="14" max="24" width="6.7109375" style="2" customWidth="1"/>
    <col min="25" max="16384" width="11.42578125" style="2"/>
  </cols>
  <sheetData>
    <row r="1" spans="1:24" ht="73.5" customHeight="1">
      <c r="A1" s="397"/>
      <c r="B1" s="900" t="s">
        <v>327</v>
      </c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  <c r="N1" s="900"/>
      <c r="O1" s="900"/>
      <c r="P1" s="900"/>
      <c r="Q1" s="900"/>
      <c r="R1" s="900"/>
      <c r="S1" s="900"/>
      <c r="T1" s="900"/>
      <c r="U1" s="900"/>
      <c r="V1" s="900"/>
      <c r="W1" s="900"/>
      <c r="X1" s="900"/>
    </row>
    <row r="2" spans="1:24" ht="15" customHeight="1">
      <c r="A2" s="261"/>
      <c r="B2" s="895" t="s">
        <v>27</v>
      </c>
      <c r="C2" s="895"/>
      <c r="D2" s="895"/>
      <c r="E2" s="895"/>
      <c r="F2" s="895"/>
      <c r="G2" s="895"/>
      <c r="H2" s="895"/>
      <c r="I2" s="895"/>
      <c r="J2" s="895"/>
      <c r="K2" s="895"/>
      <c r="L2" s="895"/>
      <c r="M2" s="895"/>
      <c r="N2" s="895"/>
      <c r="O2" s="895"/>
      <c r="P2" s="895"/>
      <c r="Q2" s="895"/>
      <c r="R2" s="895"/>
      <c r="S2" s="895"/>
      <c r="T2" s="895"/>
      <c r="U2" s="895"/>
      <c r="V2" s="895"/>
      <c r="W2" s="895"/>
      <c r="X2" s="895"/>
    </row>
    <row r="3" spans="1:24" ht="15.75" customHeight="1" thickBot="1">
      <c r="A3" s="261"/>
      <c r="C3" s="837"/>
      <c r="D3" s="837"/>
      <c r="E3" s="837"/>
      <c r="F3" s="837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825"/>
      <c r="S3" s="825"/>
    </row>
    <row r="4" spans="1:24" ht="38.25" customHeight="1" thickBot="1">
      <c r="A4" s="32"/>
      <c r="B4" s="791" t="s">
        <v>259</v>
      </c>
      <c r="C4" s="791">
        <v>2001</v>
      </c>
      <c r="D4" s="791">
        <v>2002</v>
      </c>
      <c r="E4" s="791">
        <v>2003</v>
      </c>
      <c r="F4" s="791">
        <v>2004</v>
      </c>
      <c r="G4" s="791">
        <v>2005</v>
      </c>
      <c r="H4" s="791">
        <v>2006</v>
      </c>
      <c r="I4" s="791">
        <v>2007</v>
      </c>
      <c r="J4" s="791">
        <v>2008</v>
      </c>
      <c r="K4" s="791">
        <v>2009</v>
      </c>
      <c r="L4" s="791">
        <v>2010</v>
      </c>
      <c r="M4" s="791">
        <v>2011</v>
      </c>
      <c r="N4" s="702">
        <v>2013</v>
      </c>
      <c r="O4" s="702">
        <v>2014</v>
      </c>
      <c r="P4" s="702">
        <v>2015</v>
      </c>
      <c r="Q4" s="702">
        <v>2016</v>
      </c>
      <c r="R4" s="702">
        <v>2017</v>
      </c>
      <c r="S4" s="702">
        <v>2018</v>
      </c>
      <c r="T4" s="702">
        <v>2019</v>
      </c>
      <c r="U4" s="702">
        <v>2020</v>
      </c>
      <c r="V4" s="702">
        <v>2021</v>
      </c>
      <c r="W4" s="702">
        <v>2022</v>
      </c>
      <c r="X4" s="702">
        <v>2023</v>
      </c>
    </row>
    <row r="5" spans="1:24" ht="13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</row>
    <row r="6" spans="1:24" ht="15.95" customHeight="1">
      <c r="A6" s="236"/>
      <c r="B6" s="216" t="s">
        <v>196</v>
      </c>
      <c r="C6" s="432">
        <v>17.722101021409177</v>
      </c>
      <c r="D6" s="432">
        <v>22.526426989351787</v>
      </c>
      <c r="E6" s="432">
        <v>30.845635250436029</v>
      </c>
      <c r="F6" s="432">
        <v>34.4133</v>
      </c>
      <c r="G6" s="433">
        <v>37.816200000000002</v>
      </c>
      <c r="H6" s="433">
        <v>33.371299999999998</v>
      </c>
      <c r="I6" s="433">
        <v>40.915599999999998</v>
      </c>
      <c r="J6" s="433">
        <v>49.236499999999999</v>
      </c>
      <c r="K6" s="433">
        <v>40.392600000000002</v>
      </c>
      <c r="L6" s="433">
        <v>39.985599999999998</v>
      </c>
      <c r="M6" s="433">
        <v>51.008299999999998</v>
      </c>
      <c r="N6" s="433">
        <v>54.230782292431513</v>
      </c>
      <c r="O6" s="433">
        <v>57.027238427408342</v>
      </c>
      <c r="P6" s="433">
        <v>53.815067754451839</v>
      </c>
      <c r="Q6" s="433">
        <v>54.998561117459367</v>
      </c>
      <c r="R6" s="433">
        <v>58.385676471737966</v>
      </c>
      <c r="S6" s="433">
        <v>60.703350021673771</v>
      </c>
      <c r="T6" s="433">
        <v>60.209319454069103</v>
      </c>
      <c r="U6" s="433">
        <v>56.820601695700603</v>
      </c>
      <c r="V6" s="433">
        <v>55.385998820230569</v>
      </c>
      <c r="W6" s="433">
        <v>58.870603918637762</v>
      </c>
      <c r="X6" s="433">
        <v>58.735438584615231</v>
      </c>
    </row>
    <row r="7" spans="1:24" ht="15.95" customHeight="1">
      <c r="A7" s="3"/>
      <c r="B7" s="222" t="s">
        <v>194</v>
      </c>
      <c r="C7" s="432">
        <v>20.357776436654966</v>
      </c>
      <c r="D7" s="432">
        <v>23.750217735132637</v>
      </c>
      <c r="E7" s="432">
        <v>28.241795938928121</v>
      </c>
      <c r="F7" s="432">
        <v>34.147500000000001</v>
      </c>
      <c r="G7" s="332">
        <v>35.764099999999999</v>
      </c>
      <c r="H7" s="332">
        <v>35.392899999999997</v>
      </c>
      <c r="I7" s="332">
        <v>39.943300000000001</v>
      </c>
      <c r="J7" s="332">
        <v>47.996499999999997</v>
      </c>
      <c r="K7" s="332">
        <v>33.516800000000003</v>
      </c>
      <c r="L7" s="332">
        <v>42.1111</v>
      </c>
      <c r="M7" s="332">
        <v>52.513300000000001</v>
      </c>
      <c r="N7" s="332">
        <v>55.887655972986408</v>
      </c>
      <c r="O7" s="332">
        <v>56.76902464093628</v>
      </c>
      <c r="P7" s="332">
        <v>53.204913022753239</v>
      </c>
      <c r="Q7" s="332">
        <v>56.085614244076339</v>
      </c>
      <c r="R7" s="332">
        <v>59.024684181343829</v>
      </c>
      <c r="S7" s="332">
        <v>63.883904405445293</v>
      </c>
      <c r="T7" s="332">
        <v>58.647068223773616</v>
      </c>
      <c r="U7" s="332">
        <v>59.754744662135884</v>
      </c>
      <c r="V7" s="332">
        <v>56.596210505624597</v>
      </c>
      <c r="W7" s="332">
        <v>66.393077344713504</v>
      </c>
      <c r="X7" s="332">
        <v>58.189529625359981</v>
      </c>
    </row>
    <row r="8" spans="1:24" ht="15.95" customHeight="1">
      <c r="A8" s="58"/>
      <c r="B8" s="222" t="s">
        <v>195</v>
      </c>
      <c r="C8" s="432">
        <v>15.226388108246464</v>
      </c>
      <c r="D8" s="432">
        <v>21.240048238133596</v>
      </c>
      <c r="E8" s="432">
        <v>33.335898148602588</v>
      </c>
      <c r="F8" s="432">
        <v>34.613700000000001</v>
      </c>
      <c r="G8" s="332">
        <v>39.625999999999998</v>
      </c>
      <c r="H8" s="332">
        <v>31.122499999999999</v>
      </c>
      <c r="I8" s="332">
        <v>42.003700000000002</v>
      </c>
      <c r="J8" s="332">
        <v>50.427599999999998</v>
      </c>
      <c r="K8" s="332">
        <v>47.088799999999999</v>
      </c>
      <c r="L8" s="332">
        <v>37.810899999999997</v>
      </c>
      <c r="M8" s="332">
        <v>49.518599999999999</v>
      </c>
      <c r="N8" s="332">
        <v>52.525379091524812</v>
      </c>
      <c r="O8" s="332">
        <v>57.277943997909887</v>
      </c>
      <c r="P8" s="332">
        <v>54.338038528340761</v>
      </c>
      <c r="Q8" s="332">
        <v>53.797695833939898</v>
      </c>
      <c r="R8" s="332">
        <v>57.73561799756741</v>
      </c>
      <c r="S8" s="332">
        <v>57.498079129572574</v>
      </c>
      <c r="T8" s="332">
        <v>61.815847105352063</v>
      </c>
      <c r="U8" s="332">
        <v>54.266397187317338</v>
      </c>
      <c r="V8" s="332">
        <v>54.147487479552936</v>
      </c>
      <c r="W8" s="332">
        <v>51.888697590583732</v>
      </c>
      <c r="X8" s="332">
        <v>59.394336609252932</v>
      </c>
    </row>
    <row r="9" spans="1:24" ht="15.95" customHeight="1">
      <c r="A9" s="58"/>
      <c r="B9" s="216" t="s">
        <v>191</v>
      </c>
      <c r="C9" s="432">
        <v>42.503186904896474</v>
      </c>
      <c r="D9" s="432">
        <v>36.315482602425995</v>
      </c>
      <c r="E9" s="432">
        <v>53.303779314368839</v>
      </c>
      <c r="F9" s="432">
        <v>47.946199999999997</v>
      </c>
      <c r="G9" s="433">
        <v>52.459200000000003</v>
      </c>
      <c r="H9" s="433">
        <v>55.130099999999999</v>
      </c>
      <c r="I9" s="433">
        <v>55.127800000000001</v>
      </c>
      <c r="J9" s="433">
        <v>59.4512</v>
      </c>
      <c r="K9" s="433">
        <v>57.6965</v>
      </c>
      <c r="L9" s="433">
        <v>62.792000000000002</v>
      </c>
      <c r="M9" s="433">
        <v>70.254599999999996</v>
      </c>
      <c r="N9" s="433">
        <v>68.329572411579491</v>
      </c>
      <c r="O9" s="433">
        <v>69.009663073864942</v>
      </c>
      <c r="P9" s="433">
        <v>70.739849253186108</v>
      </c>
      <c r="Q9" s="433">
        <v>68.930714778182633</v>
      </c>
      <c r="R9" s="433">
        <v>74.657396172331147</v>
      </c>
      <c r="S9" s="433">
        <v>66.473387425278034</v>
      </c>
      <c r="T9" s="433">
        <v>65.35593840058587</v>
      </c>
      <c r="U9" s="433">
        <v>64.001309700871417</v>
      </c>
      <c r="V9" s="433">
        <v>64.585872618963236</v>
      </c>
      <c r="W9" s="433">
        <v>59.523268914822133</v>
      </c>
      <c r="X9" s="433">
        <v>63.864493558586879</v>
      </c>
    </row>
    <row r="10" spans="1:24" ht="15.95" customHeight="1">
      <c r="A10" s="3"/>
      <c r="B10" s="222" t="s">
        <v>194</v>
      </c>
      <c r="C10" s="432">
        <v>39.648172981385876</v>
      </c>
      <c r="D10" s="432">
        <v>36.22327846263061</v>
      </c>
      <c r="E10" s="432">
        <v>50.934415981266831</v>
      </c>
      <c r="F10" s="432">
        <v>42.8581</v>
      </c>
      <c r="G10" s="332">
        <v>57.131100000000004</v>
      </c>
      <c r="H10" s="332">
        <v>63.4206</v>
      </c>
      <c r="I10" s="332">
        <v>57.079500000000003</v>
      </c>
      <c r="J10" s="332">
        <v>64.7333</v>
      </c>
      <c r="K10" s="332">
        <v>51.589799999999997</v>
      </c>
      <c r="L10" s="332">
        <v>61.513599999999997</v>
      </c>
      <c r="M10" s="332">
        <v>74.109499999999997</v>
      </c>
      <c r="N10" s="332">
        <v>73.932869154931183</v>
      </c>
      <c r="O10" s="332">
        <v>69.435206876483718</v>
      </c>
      <c r="P10" s="332">
        <v>69.021000993659626</v>
      </c>
      <c r="Q10" s="332">
        <v>68.018431023261144</v>
      </c>
      <c r="R10" s="332">
        <v>74.951258744813856</v>
      </c>
      <c r="S10" s="332">
        <v>69.24684858857141</v>
      </c>
      <c r="T10" s="332">
        <v>61.625012978431997</v>
      </c>
      <c r="U10" s="332">
        <v>68.057534530777104</v>
      </c>
      <c r="V10" s="332">
        <v>67.699325781054625</v>
      </c>
      <c r="W10" s="332">
        <v>57.890724494810009</v>
      </c>
      <c r="X10" s="332">
        <v>65.917850455651404</v>
      </c>
    </row>
    <row r="11" spans="1:24" ht="15.95" customHeight="1">
      <c r="A11" s="75"/>
      <c r="B11" s="222" t="s">
        <v>195</v>
      </c>
      <c r="C11" s="432">
        <v>45.178754865353667</v>
      </c>
      <c r="D11" s="432">
        <v>36.407561882141266</v>
      </c>
      <c r="E11" s="432">
        <v>55.849549896221234</v>
      </c>
      <c r="F11" s="432">
        <v>52.9497</v>
      </c>
      <c r="G11" s="332">
        <v>47.790300000000002</v>
      </c>
      <c r="H11" s="332">
        <v>47.726199999999999</v>
      </c>
      <c r="I11" s="332">
        <v>53.3202</v>
      </c>
      <c r="J11" s="332">
        <v>54.223100000000002</v>
      </c>
      <c r="K11" s="332">
        <v>63.584099999999999</v>
      </c>
      <c r="L11" s="332">
        <v>64.092299999999994</v>
      </c>
      <c r="M11" s="332">
        <v>66.2637</v>
      </c>
      <c r="N11" s="332">
        <v>62.516789144919947</v>
      </c>
      <c r="O11" s="332">
        <v>68.614245201573368</v>
      </c>
      <c r="P11" s="332">
        <v>72.349307828896286</v>
      </c>
      <c r="Q11" s="332">
        <v>69.748475093661469</v>
      </c>
      <c r="R11" s="332">
        <v>74.386368728531394</v>
      </c>
      <c r="S11" s="332">
        <v>63.692561244380911</v>
      </c>
      <c r="T11" s="332">
        <v>69.875051753327767</v>
      </c>
      <c r="U11" s="332">
        <v>59.676677413889031</v>
      </c>
      <c r="V11" s="332">
        <v>62.153506324257975</v>
      </c>
      <c r="W11" s="332">
        <v>61.315978690662249</v>
      </c>
      <c r="X11" s="332">
        <v>61.72587872125964</v>
      </c>
    </row>
    <row r="12" spans="1:24" ht="15.95" customHeight="1">
      <c r="A12" s="75"/>
      <c r="B12" s="216" t="s">
        <v>192</v>
      </c>
      <c r="C12" s="432">
        <v>54.395542842891992</v>
      </c>
      <c r="D12" s="432">
        <v>50.015852123577751</v>
      </c>
      <c r="E12" s="432">
        <v>67.018511973963896</v>
      </c>
      <c r="F12" s="432">
        <v>59.782699999999998</v>
      </c>
      <c r="G12" s="433">
        <v>70.962699999999998</v>
      </c>
      <c r="H12" s="433">
        <v>72.884399999999999</v>
      </c>
      <c r="I12" s="433">
        <v>69.176599999999993</v>
      </c>
      <c r="J12" s="433">
        <v>67.771299999999997</v>
      </c>
      <c r="K12" s="433">
        <v>68.444800000000001</v>
      </c>
      <c r="L12" s="433">
        <v>76.059100000000001</v>
      </c>
      <c r="M12" s="433">
        <v>82.672200000000004</v>
      </c>
      <c r="N12" s="433">
        <v>73.120663167988099</v>
      </c>
      <c r="O12" s="433">
        <v>75.464030093802037</v>
      </c>
      <c r="P12" s="433">
        <v>82.103219748270973</v>
      </c>
      <c r="Q12" s="433">
        <v>77.93013832158411</v>
      </c>
      <c r="R12" s="433">
        <v>79.321952751445295</v>
      </c>
      <c r="S12" s="433">
        <v>73.830325606547248</v>
      </c>
      <c r="T12" s="433">
        <v>70.465677661345993</v>
      </c>
      <c r="U12" s="433">
        <v>64.704013258396813</v>
      </c>
      <c r="V12" s="433">
        <v>65.939512176986355</v>
      </c>
      <c r="W12" s="433">
        <v>68.899882225255908</v>
      </c>
      <c r="X12" s="433">
        <v>63.137408677452342</v>
      </c>
    </row>
    <row r="13" spans="1:24" ht="15.95" customHeight="1">
      <c r="A13" s="3"/>
      <c r="B13" s="222" t="s">
        <v>194</v>
      </c>
      <c r="C13" s="432">
        <v>55.802137305187784</v>
      </c>
      <c r="D13" s="432">
        <v>60.425013315488414</v>
      </c>
      <c r="E13" s="432">
        <v>68.295894972355768</v>
      </c>
      <c r="F13" s="432">
        <v>59.928100000000001</v>
      </c>
      <c r="G13" s="332">
        <v>74.507300000000001</v>
      </c>
      <c r="H13" s="332">
        <v>74.574200000000005</v>
      </c>
      <c r="I13" s="332">
        <v>66.843400000000003</v>
      </c>
      <c r="J13" s="332">
        <v>68.308099999999996</v>
      </c>
      <c r="K13" s="332">
        <v>65.381399999999999</v>
      </c>
      <c r="L13" s="332">
        <v>83.211600000000004</v>
      </c>
      <c r="M13" s="332">
        <v>77.303700000000006</v>
      </c>
      <c r="N13" s="332">
        <v>77.069479175824796</v>
      </c>
      <c r="O13" s="332">
        <v>79.575553841563504</v>
      </c>
      <c r="P13" s="332">
        <v>84.372425211197964</v>
      </c>
      <c r="Q13" s="332">
        <v>81.390819802133677</v>
      </c>
      <c r="R13" s="332">
        <v>78.235988821299159</v>
      </c>
      <c r="S13" s="332">
        <v>78.026757389206608</v>
      </c>
      <c r="T13" s="332">
        <v>71.57970594519918</v>
      </c>
      <c r="U13" s="332">
        <v>66.643867729614342</v>
      </c>
      <c r="V13" s="332">
        <v>64.629293859458031</v>
      </c>
      <c r="W13" s="332">
        <v>68.205454972797369</v>
      </c>
      <c r="X13" s="332">
        <v>65.284240073695216</v>
      </c>
    </row>
    <row r="14" spans="1:24" ht="15.95" customHeight="1">
      <c r="A14" s="75"/>
      <c r="B14" s="222" t="s">
        <v>195</v>
      </c>
      <c r="C14" s="432">
        <v>53.293388800043616</v>
      </c>
      <c r="D14" s="432">
        <v>40.622149791921359</v>
      </c>
      <c r="E14" s="432">
        <v>65.693027920626605</v>
      </c>
      <c r="F14" s="432">
        <v>59.632599999999996</v>
      </c>
      <c r="G14" s="332">
        <v>66.739400000000003</v>
      </c>
      <c r="H14" s="332">
        <v>70.981099999999998</v>
      </c>
      <c r="I14" s="332">
        <v>71.162599999999998</v>
      </c>
      <c r="J14" s="332">
        <v>67.293400000000005</v>
      </c>
      <c r="K14" s="332">
        <v>71.397300000000001</v>
      </c>
      <c r="L14" s="332">
        <v>69.491399999999999</v>
      </c>
      <c r="M14" s="332">
        <v>88.205799999999996</v>
      </c>
      <c r="N14" s="332">
        <v>69.364079529721863</v>
      </c>
      <c r="O14" s="332">
        <v>71.94851871450561</v>
      </c>
      <c r="P14" s="332">
        <v>79.583091399346159</v>
      </c>
      <c r="Q14" s="332">
        <v>74.423967508408083</v>
      </c>
      <c r="R14" s="332">
        <v>80.558549693845336</v>
      </c>
      <c r="S14" s="332">
        <v>69.968294765663302</v>
      </c>
      <c r="T14" s="332">
        <v>69.204944953453676</v>
      </c>
      <c r="U14" s="332">
        <v>62.864649819152248</v>
      </c>
      <c r="V14" s="332">
        <v>67.217729096263611</v>
      </c>
      <c r="W14" s="332">
        <v>69.614004692852589</v>
      </c>
      <c r="X14" s="332">
        <v>61.278920394846658</v>
      </c>
    </row>
    <row r="15" spans="1:24" ht="15.95" customHeight="1">
      <c r="A15" s="75"/>
      <c r="B15" s="216" t="s">
        <v>193</v>
      </c>
      <c r="C15" s="432">
        <v>66.6992730966235</v>
      </c>
      <c r="D15" s="432">
        <v>59.63343256166722</v>
      </c>
      <c r="E15" s="432">
        <v>76.997532642179507</v>
      </c>
      <c r="F15" s="432">
        <v>73.4619</v>
      </c>
      <c r="G15" s="433">
        <v>77.992099999999994</v>
      </c>
      <c r="H15" s="433">
        <v>76.883600000000001</v>
      </c>
      <c r="I15" s="433">
        <v>78.561800000000005</v>
      </c>
      <c r="J15" s="433">
        <v>71.669399999999996</v>
      </c>
      <c r="K15" s="433">
        <v>75.633600000000001</v>
      </c>
      <c r="L15" s="433">
        <v>78.328599999999994</v>
      </c>
      <c r="M15" s="433">
        <v>81.334599999999995</v>
      </c>
      <c r="N15" s="433">
        <v>84.339426286653492</v>
      </c>
      <c r="O15" s="433">
        <v>86.748157290667109</v>
      </c>
      <c r="P15" s="433">
        <v>81.642597286705879</v>
      </c>
      <c r="Q15" s="433">
        <v>82.732796860394274</v>
      </c>
      <c r="R15" s="433">
        <v>82.003541579815135</v>
      </c>
      <c r="S15" s="433">
        <v>77.943239045455613</v>
      </c>
      <c r="T15" s="433">
        <v>82.037077950069559</v>
      </c>
      <c r="U15" s="433">
        <v>69.624484217987003</v>
      </c>
      <c r="V15" s="433">
        <v>66.113103699422155</v>
      </c>
      <c r="W15" s="433">
        <v>67.961518592736866</v>
      </c>
      <c r="X15" s="433">
        <v>67.274319455944237</v>
      </c>
    </row>
    <row r="16" spans="1:24" ht="15.95" customHeight="1">
      <c r="A16" s="3"/>
      <c r="B16" s="222" t="s">
        <v>194</v>
      </c>
      <c r="C16" s="432">
        <v>64.057374187319084</v>
      </c>
      <c r="D16" s="432">
        <v>58.911236585863854</v>
      </c>
      <c r="E16" s="432">
        <v>82.717078086100159</v>
      </c>
      <c r="F16" s="432">
        <v>75.042299999999997</v>
      </c>
      <c r="G16" s="332">
        <v>74.775099999999995</v>
      </c>
      <c r="H16" s="332">
        <v>81.558700000000002</v>
      </c>
      <c r="I16" s="332">
        <v>79.882300000000001</v>
      </c>
      <c r="J16" s="332">
        <v>77.566199999999995</v>
      </c>
      <c r="K16" s="332">
        <v>73.1404</v>
      </c>
      <c r="L16" s="332">
        <v>84.362700000000004</v>
      </c>
      <c r="M16" s="332">
        <v>86.027799999999999</v>
      </c>
      <c r="N16" s="332">
        <v>82.673969142727032</v>
      </c>
      <c r="O16" s="332">
        <v>84.704959058656868</v>
      </c>
      <c r="P16" s="332">
        <v>77.463417855256182</v>
      </c>
      <c r="Q16" s="332">
        <v>87.485728931649291</v>
      </c>
      <c r="R16" s="332">
        <v>80.478888035611533</v>
      </c>
      <c r="S16" s="332">
        <v>76.219102019736553</v>
      </c>
      <c r="T16" s="332">
        <v>86.945587970669251</v>
      </c>
      <c r="U16" s="332">
        <v>70.28627771636593</v>
      </c>
      <c r="V16" s="332">
        <v>73.024410481318753</v>
      </c>
      <c r="W16" s="332">
        <v>68.263073728683139</v>
      </c>
      <c r="X16" s="332">
        <v>68.914681113833325</v>
      </c>
    </row>
    <row r="17" spans="1:24" ht="15.95" customHeight="1">
      <c r="A17" s="75"/>
      <c r="B17" s="222" t="s">
        <v>195</v>
      </c>
      <c r="C17" s="432">
        <v>69.699657225044561</v>
      </c>
      <c r="D17" s="432">
        <v>60.400908832880326</v>
      </c>
      <c r="E17" s="432">
        <v>69.463242741224121</v>
      </c>
      <c r="F17" s="432">
        <v>72.257800000000003</v>
      </c>
      <c r="G17" s="332">
        <v>81.221599999999995</v>
      </c>
      <c r="H17" s="332">
        <v>72.256900000000002</v>
      </c>
      <c r="I17" s="332">
        <v>77.369900000000001</v>
      </c>
      <c r="J17" s="332">
        <v>66.209199999999996</v>
      </c>
      <c r="K17" s="332">
        <v>78.0762</v>
      </c>
      <c r="L17" s="332">
        <v>73.326099999999997</v>
      </c>
      <c r="M17" s="332">
        <v>77.204599999999999</v>
      </c>
      <c r="N17" s="332">
        <v>85.68507898326709</v>
      </c>
      <c r="O17" s="332">
        <v>88.702441542859631</v>
      </c>
      <c r="P17" s="332">
        <v>85.28018999087864</v>
      </c>
      <c r="Q17" s="332">
        <v>78.227368825613851</v>
      </c>
      <c r="R17" s="332">
        <v>83.340649275338023</v>
      </c>
      <c r="S17" s="332">
        <v>79.751162101174387</v>
      </c>
      <c r="T17" s="332">
        <v>78.532198691668412</v>
      </c>
      <c r="U17" s="332">
        <v>69.021482919051593</v>
      </c>
      <c r="V17" s="332">
        <v>60.424085482148897</v>
      </c>
      <c r="W17" s="332">
        <v>67.702681017102151</v>
      </c>
      <c r="X17" s="332">
        <v>65.496341790530352</v>
      </c>
    </row>
    <row r="18" spans="1:24" ht="15.95" customHeight="1">
      <c r="A18" s="75"/>
      <c r="B18" s="216" t="s">
        <v>197</v>
      </c>
      <c r="C18" s="432">
        <v>70.134492288111218</v>
      </c>
      <c r="D18" s="432">
        <v>72.196101055291805</v>
      </c>
      <c r="E18" s="432">
        <v>76.197702905568974</v>
      </c>
      <c r="F18" s="432">
        <v>86.4559</v>
      </c>
      <c r="G18" s="433">
        <v>85.046400000000006</v>
      </c>
      <c r="H18" s="433">
        <v>81.100200000000001</v>
      </c>
      <c r="I18" s="433">
        <v>88.502600000000001</v>
      </c>
      <c r="J18" s="433">
        <v>78.752300000000005</v>
      </c>
      <c r="K18" s="433">
        <v>83.768100000000004</v>
      </c>
      <c r="L18" s="433">
        <v>87.763199999999998</v>
      </c>
      <c r="M18" s="433">
        <v>84.067099999999996</v>
      </c>
      <c r="N18" s="433">
        <v>87.563104289906875</v>
      </c>
      <c r="O18" s="433">
        <v>88.082145942452968</v>
      </c>
      <c r="P18" s="433">
        <v>84.270244301286994</v>
      </c>
      <c r="Q18" s="433">
        <v>82.040655965452387</v>
      </c>
      <c r="R18" s="433">
        <v>84.750140238241528</v>
      </c>
      <c r="S18" s="433">
        <v>85.194350692221349</v>
      </c>
      <c r="T18" s="433">
        <v>79.869917699216884</v>
      </c>
      <c r="U18" s="433">
        <v>62.571112323472811</v>
      </c>
      <c r="V18" s="433">
        <v>66.285888577090248</v>
      </c>
      <c r="W18" s="433">
        <v>70.303951374188529</v>
      </c>
      <c r="X18" s="433">
        <v>68.809649179124634</v>
      </c>
    </row>
    <row r="19" spans="1:24" ht="15.95" customHeight="1">
      <c r="A19" s="3"/>
      <c r="B19" s="222" t="s">
        <v>194</v>
      </c>
      <c r="C19" s="432">
        <v>76.635429510707937</v>
      </c>
      <c r="D19" s="432">
        <v>74.564493269838508</v>
      </c>
      <c r="E19" s="432">
        <v>75.763080340163754</v>
      </c>
      <c r="F19" s="432">
        <v>84.832599999999999</v>
      </c>
      <c r="G19" s="332">
        <v>87.530600000000007</v>
      </c>
      <c r="H19" s="332">
        <v>84.923000000000002</v>
      </c>
      <c r="I19" s="332">
        <v>88.583399999999997</v>
      </c>
      <c r="J19" s="332">
        <v>82.281899999999993</v>
      </c>
      <c r="K19" s="332">
        <v>82.741100000000003</v>
      </c>
      <c r="L19" s="332">
        <v>94.685599999999994</v>
      </c>
      <c r="M19" s="332">
        <v>88.059799999999996</v>
      </c>
      <c r="N19" s="332">
        <v>94.172656997468394</v>
      </c>
      <c r="O19" s="332">
        <v>90.906673237855856</v>
      </c>
      <c r="P19" s="332">
        <v>89.284499607235006</v>
      </c>
      <c r="Q19" s="332">
        <v>79.343838511297776</v>
      </c>
      <c r="R19" s="332">
        <v>91.674828708179831</v>
      </c>
      <c r="S19" s="332">
        <v>83.712924990689217</v>
      </c>
      <c r="T19" s="332">
        <v>84.303664640782586</v>
      </c>
      <c r="U19" s="332">
        <v>59.28191646096662</v>
      </c>
      <c r="V19" s="332">
        <v>65.681698937180272</v>
      </c>
      <c r="W19" s="332">
        <v>71.741961433654353</v>
      </c>
      <c r="X19" s="332">
        <v>76.272168511710632</v>
      </c>
    </row>
    <row r="20" spans="1:24" ht="15.95" customHeight="1">
      <c r="A20" s="58"/>
      <c r="B20" s="222" t="s">
        <v>195</v>
      </c>
      <c r="C20" s="432">
        <v>63.82103571364911</v>
      </c>
      <c r="D20" s="432">
        <v>70.254920265398084</v>
      </c>
      <c r="E20" s="432">
        <v>76.680479260135513</v>
      </c>
      <c r="F20" s="432">
        <v>88.188699999999997</v>
      </c>
      <c r="G20" s="332">
        <v>82.533299999999997</v>
      </c>
      <c r="H20" s="332">
        <v>77.480999999999995</v>
      </c>
      <c r="I20" s="332">
        <v>88.419499999999999</v>
      </c>
      <c r="J20" s="332">
        <v>75.4465</v>
      </c>
      <c r="K20" s="332">
        <v>84.798599999999993</v>
      </c>
      <c r="L20" s="332">
        <v>81.557599999999994</v>
      </c>
      <c r="M20" s="332">
        <v>80.738399999999999</v>
      </c>
      <c r="N20" s="332">
        <v>82.838833586645833</v>
      </c>
      <c r="O20" s="332">
        <v>85.970248292168819</v>
      </c>
      <c r="P20" s="332">
        <v>79.808375577752429</v>
      </c>
      <c r="Q20" s="332">
        <v>85.041271113515478</v>
      </c>
      <c r="R20" s="332">
        <v>77.503513466292247</v>
      </c>
      <c r="S20" s="332">
        <v>86.514584014855927</v>
      </c>
      <c r="T20" s="332">
        <v>75.585477656255279</v>
      </c>
      <c r="U20" s="332">
        <v>65.271038683082367</v>
      </c>
      <c r="V20" s="332">
        <v>66.840720570558958</v>
      </c>
      <c r="W20" s="332">
        <v>68.895617494053795</v>
      </c>
      <c r="X20" s="332">
        <v>61.601831758692761</v>
      </c>
    </row>
    <row r="21" spans="1:24" ht="14.25" customHeight="1" thickBot="1">
      <c r="A21" s="37"/>
      <c r="B21" s="781"/>
      <c r="C21" s="781"/>
      <c r="D21" s="781"/>
      <c r="E21" s="781"/>
      <c r="F21" s="781"/>
      <c r="G21" s="781"/>
      <c r="H21" s="781"/>
      <c r="I21" s="781"/>
      <c r="J21" s="781"/>
      <c r="K21" s="781"/>
      <c r="L21" s="781"/>
      <c r="M21" s="781"/>
      <c r="N21" s="781"/>
      <c r="O21" s="781"/>
      <c r="P21" s="781"/>
      <c r="Q21" s="781"/>
      <c r="R21" s="781"/>
      <c r="S21" s="781"/>
      <c r="T21" s="781"/>
      <c r="U21" s="698"/>
      <c r="V21" s="698"/>
      <c r="W21" s="698"/>
      <c r="X21" s="698"/>
    </row>
    <row r="22" spans="1:24" ht="15" customHeight="1">
      <c r="B22" s="426" t="s">
        <v>119</v>
      </c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</row>
    <row r="23" spans="1:24" ht="16.5" customHeight="1"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0"/>
    </row>
  </sheetData>
  <mergeCells count="2">
    <mergeCell ref="B1:X1"/>
    <mergeCell ref="B2:X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6">
    <pageSetUpPr fitToPage="1"/>
  </sheetPr>
  <dimension ref="A1:Y40"/>
  <sheetViews>
    <sheetView showGridLines="0" zoomScaleNormal="100" zoomScaleSheetLayoutView="100" workbookViewId="0">
      <selection activeCell="K23" sqref="K23"/>
    </sheetView>
  </sheetViews>
  <sheetFormatPr baseColWidth="10" defaultColWidth="11.42578125" defaultRowHeight="12.75"/>
  <cols>
    <col min="1" max="1" width="4.28515625" style="82" customWidth="1"/>
    <col min="2" max="2" width="18.85546875" style="82" customWidth="1"/>
    <col min="3" max="3" width="4.85546875" style="82" customWidth="1"/>
    <col min="4" max="8" width="5.5703125" style="82" hidden="1" customWidth="1"/>
    <col min="9" max="11" width="6.85546875" style="82" hidden="1" customWidth="1"/>
    <col min="12" max="14" width="6.7109375" style="82" hidden="1" customWidth="1"/>
    <col min="15" max="25" width="6.7109375" style="82" customWidth="1"/>
    <col min="26" max="16384" width="11.42578125" style="82"/>
  </cols>
  <sheetData>
    <row r="1" spans="1:25" ht="69" customHeight="1">
      <c r="A1" s="397"/>
      <c r="B1" s="884" t="s">
        <v>328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  <c r="Y1" s="884"/>
    </row>
    <row r="2" spans="1:25" ht="24" customHeight="1">
      <c r="A2" s="310"/>
      <c r="B2" s="892" t="s">
        <v>25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  <c r="U2" s="892"/>
      <c r="V2" s="892"/>
      <c r="W2" s="892"/>
      <c r="X2" s="892"/>
      <c r="Y2" s="892"/>
    </row>
    <row r="3" spans="1:25" ht="3.75" customHeight="1" thickBot="1">
      <c r="A3" s="121"/>
      <c r="B3" s="79"/>
      <c r="C3" s="79"/>
      <c r="D3" s="79"/>
      <c r="E3" s="79"/>
      <c r="F3" s="79"/>
      <c r="G3" s="79"/>
      <c r="H3" s="140"/>
      <c r="I3" s="140"/>
      <c r="J3" s="140"/>
      <c r="K3" s="140"/>
      <c r="L3" s="140"/>
      <c r="M3" s="140"/>
      <c r="N3" s="140"/>
      <c r="O3" s="140"/>
      <c r="P3" s="140"/>
    </row>
    <row r="4" spans="1:25" ht="30.75" customHeight="1" thickBot="1">
      <c r="A4" s="83"/>
      <c r="B4" s="904" t="s">
        <v>256</v>
      </c>
      <c r="C4" s="904"/>
      <c r="D4" s="703">
        <v>2001</v>
      </c>
      <c r="E4" s="703">
        <v>2002</v>
      </c>
      <c r="F4" s="703">
        <v>2003</v>
      </c>
      <c r="G4" s="703">
        <v>2004</v>
      </c>
      <c r="H4" s="703">
        <v>2005</v>
      </c>
      <c r="I4" s="703">
        <v>2006</v>
      </c>
      <c r="J4" s="703">
        <v>2007</v>
      </c>
      <c r="K4" s="703">
        <v>2008</v>
      </c>
      <c r="L4" s="703">
        <v>2009</v>
      </c>
      <c r="M4" s="703">
        <v>2010</v>
      </c>
      <c r="N4" s="703">
        <v>2011</v>
      </c>
      <c r="O4" s="702">
        <v>2013</v>
      </c>
      <c r="P4" s="702">
        <v>2014</v>
      </c>
      <c r="Q4" s="702">
        <v>2015</v>
      </c>
      <c r="R4" s="702">
        <v>2016</v>
      </c>
      <c r="S4" s="702">
        <v>2017</v>
      </c>
      <c r="T4" s="702">
        <v>2018</v>
      </c>
      <c r="U4" s="702">
        <v>2019</v>
      </c>
      <c r="V4" s="702">
        <v>2020</v>
      </c>
      <c r="W4" s="702">
        <v>2021</v>
      </c>
      <c r="X4" s="702">
        <v>2022</v>
      </c>
      <c r="Y4" s="702">
        <v>2023</v>
      </c>
    </row>
    <row r="5" spans="1:25" ht="7.5" customHeight="1">
      <c r="A5" s="83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316"/>
      <c r="N5" s="84"/>
      <c r="O5" s="84"/>
      <c r="P5" s="84"/>
      <c r="Q5" s="84"/>
      <c r="R5" s="84"/>
      <c r="S5" s="84"/>
      <c r="T5" s="84"/>
      <c r="U5" s="84"/>
    </row>
    <row r="6" spans="1:25" ht="14.1" customHeight="1">
      <c r="A6" s="83"/>
      <c r="B6" s="312" t="s">
        <v>104</v>
      </c>
      <c r="C6" s="106"/>
      <c r="D6" s="106"/>
      <c r="E6" s="106"/>
      <c r="F6" s="106"/>
      <c r="G6" s="106"/>
      <c r="H6" s="47"/>
      <c r="I6" s="47"/>
      <c r="J6" s="47"/>
      <c r="K6" s="47"/>
      <c r="L6" s="47"/>
      <c r="M6" s="428"/>
      <c r="N6" s="429"/>
      <c r="O6" s="429"/>
      <c r="P6" s="429"/>
      <c r="Q6" s="429"/>
      <c r="R6" s="429"/>
      <c r="S6" s="429"/>
      <c r="T6" s="429"/>
      <c r="U6" s="429"/>
    </row>
    <row r="7" spans="1:25" ht="14.1" customHeight="1">
      <c r="A7" s="135"/>
      <c r="B7" s="662" t="s">
        <v>194</v>
      </c>
      <c r="C7" s="659"/>
      <c r="D7" s="654">
        <v>30</v>
      </c>
      <c r="E7" s="654">
        <v>34.200000000000003</v>
      </c>
      <c r="F7" s="654">
        <v>34.5</v>
      </c>
      <c r="G7" s="654">
        <v>45.9</v>
      </c>
      <c r="H7" s="654">
        <v>45.2</v>
      </c>
      <c r="I7" s="654">
        <v>49.1</v>
      </c>
      <c r="J7" s="654">
        <v>51.8</v>
      </c>
      <c r="K7" s="654">
        <v>49.8</v>
      </c>
      <c r="L7" s="654">
        <v>54.6</v>
      </c>
      <c r="M7" s="654">
        <v>54.2</v>
      </c>
      <c r="N7" s="654">
        <v>57</v>
      </c>
      <c r="O7" s="654">
        <v>57.4</v>
      </c>
      <c r="P7" s="654">
        <v>61.805303416969124</v>
      </c>
      <c r="Q7" s="654">
        <v>63.189608596269878</v>
      </c>
      <c r="R7" s="654">
        <v>58.439071910786566</v>
      </c>
      <c r="S7" s="654">
        <v>62.161854733299378</v>
      </c>
      <c r="T7" s="654">
        <v>67.266627389391871</v>
      </c>
      <c r="U7" s="654">
        <v>63.645102390703521</v>
      </c>
      <c r="V7" s="654">
        <v>72.823166770061263</v>
      </c>
      <c r="W7" s="654">
        <v>69.227182038059624</v>
      </c>
      <c r="X7" s="654">
        <v>65.922966210270559</v>
      </c>
      <c r="Y7" s="654">
        <v>64.427524691610088</v>
      </c>
    </row>
    <row r="8" spans="1:25" ht="14.1" customHeight="1">
      <c r="A8" s="105"/>
      <c r="B8" s="662" t="s">
        <v>195</v>
      </c>
      <c r="C8" s="659"/>
      <c r="D8" s="654">
        <v>23.7</v>
      </c>
      <c r="E8" s="654">
        <v>27.9</v>
      </c>
      <c r="F8" s="654">
        <v>35.799999999999997</v>
      </c>
      <c r="G8" s="654">
        <v>38.4</v>
      </c>
      <c r="H8" s="654">
        <v>42.5</v>
      </c>
      <c r="I8" s="654">
        <v>41.7</v>
      </c>
      <c r="J8" s="654">
        <v>47.2</v>
      </c>
      <c r="K8" s="654">
        <v>44.4</v>
      </c>
      <c r="L8" s="654">
        <v>49</v>
      </c>
      <c r="M8" s="654">
        <v>50.2</v>
      </c>
      <c r="N8" s="654">
        <v>49.3</v>
      </c>
      <c r="O8" s="654">
        <v>52.5</v>
      </c>
      <c r="P8" s="654">
        <v>52.205300309822945</v>
      </c>
      <c r="Q8" s="654">
        <v>53.175701975372533</v>
      </c>
      <c r="R8" s="654">
        <v>54.707602293984856</v>
      </c>
      <c r="S8" s="654">
        <v>50.231900123750002</v>
      </c>
      <c r="T8" s="654">
        <v>58.705401138533659</v>
      </c>
      <c r="U8" s="654">
        <v>60.411565567144699</v>
      </c>
      <c r="V8" s="654">
        <v>59.738886055547667</v>
      </c>
      <c r="W8" s="654">
        <v>58.961887675711438</v>
      </c>
      <c r="X8" s="654">
        <v>60.798009745964826</v>
      </c>
      <c r="Y8" s="654">
        <v>60.139004259941395</v>
      </c>
    </row>
    <row r="9" spans="1:25" ht="14.1" customHeight="1">
      <c r="A9" s="105"/>
      <c r="B9" s="127"/>
      <c r="C9" s="13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</row>
    <row r="10" spans="1:25" ht="14.1" hidden="1" customHeight="1">
      <c r="A10" s="105"/>
      <c r="B10" s="312" t="s">
        <v>120</v>
      </c>
      <c r="C10" s="106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</row>
    <row r="11" spans="1:25" ht="14.1" hidden="1" customHeight="1">
      <c r="A11" s="105"/>
      <c r="B11" s="127" t="s">
        <v>194</v>
      </c>
      <c r="C11" s="139"/>
      <c r="D11" s="50">
        <v>43.9</v>
      </c>
      <c r="E11" s="50">
        <v>49.7</v>
      </c>
      <c r="F11" s="50">
        <v>49</v>
      </c>
      <c r="G11" s="50">
        <v>57.6</v>
      </c>
      <c r="H11" s="50">
        <v>61.7</v>
      </c>
      <c r="I11" s="50">
        <v>59.1</v>
      </c>
      <c r="J11" s="50">
        <v>73.3</v>
      </c>
      <c r="K11" s="50">
        <v>61</v>
      </c>
      <c r="L11" s="50">
        <v>68.599999999999994</v>
      </c>
      <c r="M11" s="50">
        <v>67.400000000000006</v>
      </c>
      <c r="N11" s="50">
        <v>71.7</v>
      </c>
      <c r="O11" s="50">
        <v>70</v>
      </c>
      <c r="P11" s="50">
        <v>72.87965740275915</v>
      </c>
      <c r="Q11" s="50">
        <v>75.612842149461528</v>
      </c>
      <c r="R11" s="50">
        <v>71.884581640265282</v>
      </c>
      <c r="S11" s="50">
        <v>78.817812810334388</v>
      </c>
      <c r="T11" s="50"/>
      <c r="U11" s="50"/>
      <c r="V11" s="50"/>
      <c r="W11" s="50"/>
      <c r="X11" s="50"/>
      <c r="Y11" s="50"/>
    </row>
    <row r="12" spans="1:25" ht="14.1" hidden="1" customHeight="1">
      <c r="A12" s="105"/>
      <c r="B12" s="127" t="s">
        <v>195</v>
      </c>
      <c r="C12" s="139"/>
      <c r="D12" s="50">
        <v>34.799999999999997</v>
      </c>
      <c r="E12" s="50">
        <v>47.9</v>
      </c>
      <c r="F12" s="50">
        <v>59.8</v>
      </c>
      <c r="G12" s="50">
        <v>48.3</v>
      </c>
      <c r="H12" s="50">
        <v>55</v>
      </c>
      <c r="I12" s="50">
        <v>50.6</v>
      </c>
      <c r="J12" s="50">
        <v>59.5</v>
      </c>
      <c r="K12" s="50">
        <v>59.5</v>
      </c>
      <c r="L12" s="50">
        <v>65.099999999999994</v>
      </c>
      <c r="M12" s="50">
        <v>63.2</v>
      </c>
      <c r="N12" s="50">
        <v>58.6</v>
      </c>
      <c r="O12" s="50">
        <v>61.1</v>
      </c>
      <c r="P12" s="50">
        <v>65.164506622519042</v>
      </c>
      <c r="Q12" s="50">
        <v>69.226714285020307</v>
      </c>
      <c r="R12" s="50">
        <v>64.79855664938141</v>
      </c>
      <c r="S12" s="50">
        <v>56.876264124619517</v>
      </c>
      <c r="T12" s="50"/>
      <c r="U12" s="50"/>
      <c r="V12" s="50"/>
      <c r="W12" s="50"/>
      <c r="X12" s="50"/>
      <c r="Y12" s="50"/>
    </row>
    <row r="13" spans="1:25" ht="14.1" hidden="1" customHeight="1">
      <c r="A13" s="105"/>
      <c r="B13" s="312" t="s">
        <v>130</v>
      </c>
      <c r="C13" s="106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</row>
    <row r="14" spans="1:25" ht="14.1" hidden="1" customHeight="1">
      <c r="A14" s="105"/>
      <c r="B14" s="127" t="s">
        <v>194</v>
      </c>
      <c r="C14" s="139"/>
      <c r="D14" s="50">
        <v>24.1</v>
      </c>
      <c r="E14" s="50">
        <v>29.2</v>
      </c>
      <c r="F14" s="50">
        <v>29.6</v>
      </c>
      <c r="G14" s="50">
        <v>41.1</v>
      </c>
      <c r="H14" s="50">
        <v>39.6</v>
      </c>
      <c r="I14" s="50">
        <v>44.9</v>
      </c>
      <c r="J14" s="50">
        <v>42.6</v>
      </c>
      <c r="K14" s="50">
        <v>45.8</v>
      </c>
      <c r="L14" s="50">
        <v>49.2</v>
      </c>
      <c r="M14" s="50">
        <v>48.9</v>
      </c>
      <c r="N14" s="50">
        <v>51.4</v>
      </c>
      <c r="O14" s="50">
        <v>51.8</v>
      </c>
      <c r="P14" s="50">
        <v>58.257120269623719</v>
      </c>
      <c r="Q14" s="50">
        <v>59.069443035530256</v>
      </c>
      <c r="R14" s="50">
        <v>52.619575285794639</v>
      </c>
      <c r="S14" s="50">
        <v>56.061864103549993</v>
      </c>
      <c r="T14" s="50"/>
      <c r="U14" s="50"/>
      <c r="V14" s="50"/>
      <c r="W14" s="50"/>
      <c r="X14" s="50"/>
      <c r="Y14" s="50"/>
    </row>
    <row r="15" spans="1:25" ht="14.1" hidden="1" customHeight="1">
      <c r="A15" s="105"/>
      <c r="B15" s="127" t="s">
        <v>195</v>
      </c>
      <c r="C15" s="139"/>
      <c r="D15" s="50">
        <v>20</v>
      </c>
      <c r="E15" s="50">
        <v>21.4</v>
      </c>
      <c r="F15" s="50">
        <v>26.4</v>
      </c>
      <c r="G15" s="50">
        <v>35</v>
      </c>
      <c r="H15" s="50">
        <v>37.799999999999997</v>
      </c>
      <c r="I15" s="50">
        <v>38.700000000000003</v>
      </c>
      <c r="J15" s="50">
        <v>42.9</v>
      </c>
      <c r="K15" s="50">
        <v>38.6</v>
      </c>
      <c r="L15" s="50">
        <v>43.7</v>
      </c>
      <c r="M15" s="50">
        <v>46</v>
      </c>
      <c r="N15" s="50">
        <v>45.9</v>
      </c>
      <c r="O15" s="50">
        <v>49.3</v>
      </c>
      <c r="P15" s="50">
        <v>46.644642717596618</v>
      </c>
      <c r="Q15" s="50">
        <v>47.215080495771453</v>
      </c>
      <c r="R15" s="50">
        <v>50.75182197022442</v>
      </c>
      <c r="S15" s="50">
        <v>48.202133363068292</v>
      </c>
      <c r="T15" s="50"/>
      <c r="U15" s="50"/>
      <c r="V15" s="50"/>
      <c r="W15" s="50"/>
      <c r="X15" s="50"/>
      <c r="Y15" s="50"/>
    </row>
    <row r="16" spans="1:25" ht="14.1" hidden="1" customHeight="1">
      <c r="A16" s="105"/>
      <c r="B16" s="127"/>
      <c r="C16" s="139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</row>
    <row r="17" spans="1:25" ht="14.1" customHeight="1">
      <c r="A17" s="105"/>
      <c r="B17" s="136" t="s">
        <v>257</v>
      </c>
      <c r="C17" s="139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</row>
    <row r="18" spans="1:25" ht="14.1" customHeight="1">
      <c r="A18" s="105"/>
      <c r="B18" s="136" t="s">
        <v>114</v>
      </c>
      <c r="C18" s="106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</row>
    <row r="19" spans="1:25" ht="14.1" customHeight="1">
      <c r="A19" s="105"/>
      <c r="B19" s="127" t="s">
        <v>194</v>
      </c>
      <c r="C19" s="139"/>
      <c r="D19" s="50">
        <v>41.5</v>
      </c>
      <c r="E19" s="50">
        <v>44.3</v>
      </c>
      <c r="F19" s="50">
        <v>44.4</v>
      </c>
      <c r="G19" s="50">
        <v>59</v>
      </c>
      <c r="H19" s="50">
        <v>59.2</v>
      </c>
      <c r="I19" s="50">
        <v>57.6</v>
      </c>
      <c r="J19" s="50">
        <v>65</v>
      </c>
      <c r="K19" s="50">
        <v>61.4</v>
      </c>
      <c r="L19" s="50">
        <v>65.5</v>
      </c>
      <c r="M19" s="50">
        <v>63.5</v>
      </c>
      <c r="N19" s="50">
        <v>67.5</v>
      </c>
      <c r="O19" s="50">
        <v>67.400000000000006</v>
      </c>
      <c r="P19" s="50">
        <v>70.331289976742411</v>
      </c>
      <c r="Q19" s="50">
        <v>71.931308800402121</v>
      </c>
      <c r="R19" s="50">
        <v>68.083286593284058</v>
      </c>
      <c r="S19" s="50">
        <v>71.358349185516886</v>
      </c>
      <c r="T19" s="50">
        <v>73.848422206212334</v>
      </c>
      <c r="U19" s="50">
        <v>68.962568959322766</v>
      </c>
      <c r="V19" s="50">
        <v>77.972001746272554</v>
      </c>
      <c r="W19" s="50">
        <v>72.892286806562439</v>
      </c>
      <c r="X19" s="50">
        <v>69.003361347227482</v>
      </c>
      <c r="Y19" s="50">
        <v>68.102238231978447</v>
      </c>
    </row>
    <row r="20" spans="1:25" ht="14.1" customHeight="1">
      <c r="A20" s="105"/>
      <c r="B20" s="127" t="s">
        <v>195</v>
      </c>
      <c r="C20" s="139"/>
      <c r="D20" s="50">
        <v>33.4</v>
      </c>
      <c r="E20" s="50">
        <v>35.799999999999997</v>
      </c>
      <c r="F20" s="50">
        <v>49.2</v>
      </c>
      <c r="G20" s="50">
        <v>49.3</v>
      </c>
      <c r="H20" s="50">
        <v>52.4</v>
      </c>
      <c r="I20" s="50">
        <v>50.9</v>
      </c>
      <c r="J20" s="50">
        <v>56.2</v>
      </c>
      <c r="K20" s="50">
        <v>54.5</v>
      </c>
      <c r="L20" s="50">
        <v>56.5</v>
      </c>
      <c r="M20" s="50">
        <v>59.9</v>
      </c>
      <c r="N20" s="50">
        <v>56.6</v>
      </c>
      <c r="O20" s="50">
        <v>60.5</v>
      </c>
      <c r="P20" s="50">
        <v>59.463315684521703</v>
      </c>
      <c r="Q20" s="50">
        <v>60.999383387035607</v>
      </c>
      <c r="R20" s="50">
        <v>61.65921774302381</v>
      </c>
      <c r="S20" s="50">
        <v>56.189945910633853</v>
      </c>
      <c r="T20" s="50">
        <v>65.364488403991473</v>
      </c>
      <c r="U20" s="50">
        <v>65.497417556438364</v>
      </c>
      <c r="V20" s="50">
        <v>64.075412625392659</v>
      </c>
      <c r="W20" s="50">
        <v>63.168208313250197</v>
      </c>
      <c r="X20" s="50">
        <v>63.543038676246013</v>
      </c>
      <c r="Y20" s="50">
        <v>62.967102529288724</v>
      </c>
    </row>
    <row r="21" spans="1:25" ht="14.1" customHeight="1">
      <c r="A21" s="105"/>
      <c r="B21" s="136" t="s">
        <v>115</v>
      </c>
      <c r="C21" s="106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</row>
    <row r="22" spans="1:25" ht="14.1" customHeight="1">
      <c r="A22" s="105"/>
      <c r="B22" s="127" t="s">
        <v>194</v>
      </c>
      <c r="C22" s="139"/>
      <c r="D22" s="50">
        <v>5.9</v>
      </c>
      <c r="E22" s="50">
        <v>11.4</v>
      </c>
      <c r="F22" s="50">
        <v>12.7</v>
      </c>
      <c r="G22" s="50">
        <v>13.5</v>
      </c>
      <c r="H22" s="50">
        <v>15.3</v>
      </c>
      <c r="I22" s="50">
        <v>25.7</v>
      </c>
      <c r="J22" s="50">
        <v>21.6</v>
      </c>
      <c r="K22" s="50">
        <v>25.8</v>
      </c>
      <c r="L22" s="50">
        <v>28</v>
      </c>
      <c r="M22" s="50">
        <v>31.3</v>
      </c>
      <c r="N22" s="50">
        <v>33.200000000000003</v>
      </c>
      <c r="O22" s="50">
        <v>33</v>
      </c>
      <c r="P22" s="50">
        <v>40.029799958561895</v>
      </c>
      <c r="Q22" s="50">
        <v>41.231387773540298</v>
      </c>
      <c r="R22" s="50">
        <v>33.11342893004224</v>
      </c>
      <c r="S22" s="50">
        <v>39.607690365149686</v>
      </c>
      <c r="T22" s="50">
        <v>45.071144936389452</v>
      </c>
      <c r="U22" s="50">
        <v>46.615226496838325</v>
      </c>
      <c r="V22" s="50">
        <v>53.502064108460537</v>
      </c>
      <c r="W22" s="50">
        <v>56.722191566771421</v>
      </c>
      <c r="X22" s="50">
        <v>55.51596193212113</v>
      </c>
      <c r="Y22" s="50">
        <v>50.939251080613822</v>
      </c>
    </row>
    <row r="23" spans="1:25" ht="14.1" customHeight="1">
      <c r="A23" s="105"/>
      <c r="B23" s="127" t="s">
        <v>195</v>
      </c>
      <c r="C23" s="139"/>
      <c r="D23" s="50">
        <v>8.5</v>
      </c>
      <c r="E23" s="50">
        <v>13.9</v>
      </c>
      <c r="F23" s="50">
        <v>7.8</v>
      </c>
      <c r="G23" s="50">
        <v>17.5</v>
      </c>
      <c r="H23" s="50">
        <v>22.5</v>
      </c>
      <c r="I23" s="50">
        <v>22.4</v>
      </c>
      <c r="J23" s="50">
        <v>29.7</v>
      </c>
      <c r="K23" s="50">
        <v>23.8</v>
      </c>
      <c r="L23" s="50">
        <v>31.3</v>
      </c>
      <c r="M23" s="50">
        <v>27.9</v>
      </c>
      <c r="N23" s="50">
        <v>32.9</v>
      </c>
      <c r="O23" s="50">
        <v>33.4</v>
      </c>
      <c r="P23" s="50">
        <v>34.796024906918056</v>
      </c>
      <c r="Q23" s="50">
        <v>33.253491727621984</v>
      </c>
      <c r="R23" s="50">
        <v>36.42418439211356</v>
      </c>
      <c r="S23" s="50">
        <v>36.991883918834795</v>
      </c>
      <c r="T23" s="50">
        <v>41.256853369879003</v>
      </c>
      <c r="U23" s="50">
        <v>46.750156236847864</v>
      </c>
      <c r="V23" s="50">
        <v>46.965217489060343</v>
      </c>
      <c r="W23" s="50">
        <v>44.034864661839201</v>
      </c>
      <c r="X23" s="50">
        <v>52.412580367156593</v>
      </c>
      <c r="Y23" s="50">
        <v>51.41409384073571</v>
      </c>
    </row>
    <row r="24" spans="1:25" ht="14.1" customHeight="1">
      <c r="A24" s="105"/>
      <c r="B24" s="127"/>
      <c r="C24" s="139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</row>
    <row r="25" spans="1:25" ht="14.1" customHeight="1">
      <c r="A25" s="105"/>
      <c r="B25" s="136" t="s">
        <v>258</v>
      </c>
      <c r="C25" s="139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</row>
    <row r="26" spans="1:25" ht="14.1" customHeight="1">
      <c r="A26" s="105"/>
      <c r="B26" s="136" t="s">
        <v>215</v>
      </c>
      <c r="C26" s="139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</row>
    <row r="27" spans="1:25" ht="14.1" customHeight="1">
      <c r="A27" s="105"/>
      <c r="B27" s="127" t="s">
        <v>194</v>
      </c>
      <c r="C27" s="139"/>
      <c r="D27" s="50">
        <v>41.5</v>
      </c>
      <c r="E27" s="50">
        <v>46.8</v>
      </c>
      <c r="F27" s="50">
        <v>46.1</v>
      </c>
      <c r="G27" s="50">
        <v>58.2</v>
      </c>
      <c r="H27" s="50">
        <v>56.3</v>
      </c>
      <c r="I27" s="50">
        <v>57.6</v>
      </c>
      <c r="J27" s="50">
        <v>66.099999999999994</v>
      </c>
      <c r="K27" s="50">
        <v>59.9</v>
      </c>
      <c r="L27" s="50">
        <v>68</v>
      </c>
      <c r="M27" s="50">
        <v>63.4</v>
      </c>
      <c r="N27" s="50">
        <v>68.099999999999994</v>
      </c>
      <c r="O27" s="50">
        <v>66.099999999999994</v>
      </c>
      <c r="P27" s="50">
        <v>68.768130264793868</v>
      </c>
      <c r="Q27" s="50">
        <v>71.580397559535498</v>
      </c>
      <c r="R27" s="50">
        <v>69.272502957256705</v>
      </c>
      <c r="S27" s="50">
        <v>73.441663225296125</v>
      </c>
      <c r="T27" s="50">
        <v>76.603308959544222</v>
      </c>
      <c r="U27" s="50">
        <v>67.840623198727982</v>
      </c>
      <c r="V27" s="50">
        <v>79.576252139773729</v>
      </c>
      <c r="W27" s="50">
        <v>69.137563100800691</v>
      </c>
      <c r="X27" s="50">
        <v>68.397939712802781</v>
      </c>
      <c r="Y27" s="50">
        <v>67.653140034137408</v>
      </c>
    </row>
    <row r="28" spans="1:25" ht="14.1" customHeight="1">
      <c r="A28" s="105"/>
      <c r="B28" s="127" t="s">
        <v>195</v>
      </c>
      <c r="C28" s="139"/>
      <c r="D28" s="50">
        <v>29.8</v>
      </c>
      <c r="E28" s="50">
        <v>38.9</v>
      </c>
      <c r="F28" s="50">
        <v>50.6</v>
      </c>
      <c r="G28" s="50">
        <v>48.4</v>
      </c>
      <c r="H28" s="50">
        <v>53</v>
      </c>
      <c r="I28" s="50">
        <v>49.4</v>
      </c>
      <c r="J28" s="50">
        <v>57.3</v>
      </c>
      <c r="K28" s="50">
        <v>55.1</v>
      </c>
      <c r="L28" s="50">
        <v>59</v>
      </c>
      <c r="M28" s="50">
        <v>61.1</v>
      </c>
      <c r="N28" s="50">
        <v>55.9</v>
      </c>
      <c r="O28" s="50">
        <v>59.6</v>
      </c>
      <c r="P28" s="50">
        <v>59.930939787732584</v>
      </c>
      <c r="Q28" s="50">
        <v>62.495226527180648</v>
      </c>
      <c r="R28" s="50">
        <v>62.002908909543351</v>
      </c>
      <c r="S28" s="50">
        <v>55.548042995453592</v>
      </c>
      <c r="T28" s="50">
        <v>67.215203352043744</v>
      </c>
      <c r="U28" s="50">
        <v>64.448458672024941</v>
      </c>
      <c r="V28" s="50">
        <v>64.100936151916883</v>
      </c>
      <c r="W28" s="50">
        <v>62.401674020824373</v>
      </c>
      <c r="X28" s="50">
        <v>62.969638267385861</v>
      </c>
      <c r="Y28" s="50">
        <v>61.647987541825536</v>
      </c>
    </row>
    <row r="29" spans="1:25" ht="14.1" customHeight="1">
      <c r="A29" s="105"/>
      <c r="B29" s="136" t="s">
        <v>117</v>
      </c>
      <c r="C29" s="106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</row>
    <row r="30" spans="1:25" ht="14.1" customHeight="1">
      <c r="A30" s="135"/>
      <c r="B30" s="127" t="s">
        <v>194</v>
      </c>
      <c r="C30" s="139"/>
      <c r="D30" s="50">
        <v>19.899999999999999</v>
      </c>
      <c r="E30" s="50">
        <v>23.3</v>
      </c>
      <c r="F30" s="50">
        <v>25.1</v>
      </c>
      <c r="G30" s="50">
        <v>32.1</v>
      </c>
      <c r="H30" s="50">
        <v>33</v>
      </c>
      <c r="I30" s="50">
        <v>43.3</v>
      </c>
      <c r="J30" s="50">
        <v>37.6</v>
      </c>
      <c r="K30" s="50">
        <v>42.6</v>
      </c>
      <c r="L30" s="50">
        <v>44</v>
      </c>
      <c r="M30" s="50">
        <v>47.1</v>
      </c>
      <c r="N30" s="50">
        <v>45.1</v>
      </c>
      <c r="O30" s="50">
        <v>48.7</v>
      </c>
      <c r="P30" s="50">
        <v>58.410246821083057</v>
      </c>
      <c r="Q30" s="50">
        <v>57.519405812583948</v>
      </c>
      <c r="R30" s="50">
        <v>49.552759664396895</v>
      </c>
      <c r="S30" s="50">
        <v>52.524488854906828</v>
      </c>
      <c r="T30" s="50">
        <v>58.839583914043686</v>
      </c>
      <c r="U30" s="50">
        <v>61.899076740403551</v>
      </c>
      <c r="V30" s="50">
        <v>68.324008646975045</v>
      </c>
      <c r="W30" s="50">
        <v>75.547214253063984</v>
      </c>
      <c r="X30" s="50">
        <v>64.47473114787168</v>
      </c>
      <c r="Y30" s="50">
        <v>64.311700397417511</v>
      </c>
    </row>
    <row r="31" spans="1:25" ht="14.1" customHeight="1">
      <c r="A31" s="105"/>
      <c r="B31" s="127" t="s">
        <v>195</v>
      </c>
      <c r="C31" s="139"/>
      <c r="D31" s="50">
        <v>20.2</v>
      </c>
      <c r="E31" s="50">
        <v>19.600000000000001</v>
      </c>
      <c r="F31" s="50">
        <v>21.7</v>
      </c>
      <c r="G31" s="50">
        <v>31.5</v>
      </c>
      <c r="H31" s="50">
        <v>35</v>
      </c>
      <c r="I31" s="50">
        <v>36.4</v>
      </c>
      <c r="J31" s="50">
        <v>41.4</v>
      </c>
      <c r="K31" s="50">
        <v>33.4</v>
      </c>
      <c r="L31" s="50">
        <v>42</v>
      </c>
      <c r="M31" s="50">
        <v>40.799999999999997</v>
      </c>
      <c r="N31" s="50">
        <v>47.2</v>
      </c>
      <c r="O31" s="50">
        <v>48</v>
      </c>
      <c r="P31" s="50">
        <v>47.547331736312081</v>
      </c>
      <c r="Q31" s="50">
        <v>46.578314872562309</v>
      </c>
      <c r="R31" s="50">
        <v>52.295711472210385</v>
      </c>
      <c r="S31" s="50">
        <v>47.477738759509926</v>
      </c>
      <c r="T31" s="50">
        <v>56.108603173761274</v>
      </c>
      <c r="U31" s="50">
        <v>60.766407278007961</v>
      </c>
      <c r="V31" s="50">
        <v>59.032786935751112</v>
      </c>
      <c r="W31" s="50">
        <v>59.498942810584907</v>
      </c>
      <c r="X31" s="50">
        <v>62.346312981537707</v>
      </c>
      <c r="Y31" s="50">
        <v>62.656482602802868</v>
      </c>
    </row>
    <row r="32" spans="1:25" ht="14.1" customHeight="1">
      <c r="A32" s="105"/>
      <c r="B32" s="312" t="s">
        <v>109</v>
      </c>
      <c r="C32" s="106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</row>
    <row r="33" spans="1:25" ht="12" customHeight="1">
      <c r="A33" s="135"/>
      <c r="B33" s="127" t="s">
        <v>194</v>
      </c>
      <c r="C33" s="139"/>
      <c r="D33" s="50">
        <v>12.5</v>
      </c>
      <c r="E33" s="50">
        <v>18.7</v>
      </c>
      <c r="F33" s="50">
        <v>22.4</v>
      </c>
      <c r="G33" s="50">
        <v>32.200000000000003</v>
      </c>
      <c r="H33" s="50">
        <v>37.700000000000003</v>
      </c>
      <c r="I33" s="50">
        <v>32.200000000000003</v>
      </c>
      <c r="J33" s="50">
        <v>39.1</v>
      </c>
      <c r="K33" s="50">
        <v>35.5</v>
      </c>
      <c r="L33" s="50">
        <v>36.1</v>
      </c>
      <c r="M33" s="50">
        <v>35</v>
      </c>
      <c r="N33" s="50">
        <v>47.6</v>
      </c>
      <c r="O33" s="50">
        <v>46.2</v>
      </c>
      <c r="P33" s="50">
        <v>41.929967630744741</v>
      </c>
      <c r="Q33" s="50">
        <v>47.683450085730186</v>
      </c>
      <c r="R33" s="50">
        <v>38.918792457511181</v>
      </c>
      <c r="S33" s="50">
        <v>50.357920095196867</v>
      </c>
      <c r="T33" s="50">
        <v>52.549256500759711</v>
      </c>
      <c r="U33" s="50">
        <v>49.9412953255042</v>
      </c>
      <c r="V33" s="50">
        <v>57.67237680853966</v>
      </c>
      <c r="W33" s="50">
        <v>53.620238511033094</v>
      </c>
      <c r="X33" s="50">
        <v>58.405626269310403</v>
      </c>
      <c r="Y33" s="50">
        <v>52.212419302165145</v>
      </c>
    </row>
    <row r="34" spans="1:25" ht="12" customHeight="1">
      <c r="A34" s="110"/>
      <c r="B34" s="127" t="s">
        <v>195</v>
      </c>
      <c r="C34" s="139"/>
      <c r="D34" s="50">
        <v>14</v>
      </c>
      <c r="E34" s="50">
        <v>15.6</v>
      </c>
      <c r="F34" s="50">
        <v>21.6</v>
      </c>
      <c r="G34" s="50">
        <v>23.6</v>
      </c>
      <c r="H34" s="50">
        <v>26.7</v>
      </c>
      <c r="I34" s="50">
        <v>27.3</v>
      </c>
      <c r="J34" s="50">
        <v>29</v>
      </c>
      <c r="K34" s="50">
        <v>36.5</v>
      </c>
      <c r="L34" s="50">
        <v>35</v>
      </c>
      <c r="M34" s="50">
        <v>37.6</v>
      </c>
      <c r="N34" s="50">
        <v>31.9</v>
      </c>
      <c r="O34" s="50">
        <v>38.1</v>
      </c>
      <c r="P34" s="50">
        <v>37.107365349743603</v>
      </c>
      <c r="Q34" s="50">
        <v>39.516819819169093</v>
      </c>
      <c r="R34" s="50">
        <v>34.687491773989542</v>
      </c>
      <c r="S34" s="50">
        <v>41.356337197313351</v>
      </c>
      <c r="T34" s="50">
        <v>35.991094784445025</v>
      </c>
      <c r="U34" s="50">
        <v>45.370038401735016</v>
      </c>
      <c r="V34" s="50">
        <v>47.017722770729947</v>
      </c>
      <c r="W34" s="50">
        <v>43.155463190221795</v>
      </c>
      <c r="X34" s="50">
        <v>48.85002369123945</v>
      </c>
      <c r="Y34" s="50">
        <v>49.11431625781448</v>
      </c>
    </row>
    <row r="35" spans="1:25" ht="12" customHeight="1" thickBot="1">
      <c r="A35" s="79"/>
      <c r="B35" s="814"/>
      <c r="C35" s="814"/>
      <c r="D35" s="815"/>
      <c r="E35" s="815"/>
      <c r="F35" s="815"/>
      <c r="G35" s="815"/>
      <c r="H35" s="815"/>
      <c r="I35" s="815"/>
      <c r="J35" s="815"/>
      <c r="K35" s="815"/>
      <c r="L35" s="815"/>
      <c r="M35" s="816"/>
      <c r="N35" s="817"/>
      <c r="O35" s="817"/>
      <c r="P35" s="817"/>
      <c r="Q35" s="817"/>
      <c r="R35" s="817"/>
      <c r="S35" s="817"/>
      <c r="T35" s="817"/>
      <c r="U35" s="817"/>
      <c r="V35" s="785"/>
      <c r="W35" s="785"/>
      <c r="X35" s="785"/>
      <c r="Y35" s="785"/>
    </row>
    <row r="36" spans="1:25" ht="12" customHeight="1">
      <c r="A36" s="135"/>
      <c r="B36" s="427" t="s">
        <v>24</v>
      </c>
      <c r="C36" s="427"/>
      <c r="D36" s="427"/>
      <c r="E36" s="427"/>
      <c r="F36" s="427"/>
      <c r="G36" s="427"/>
      <c r="H36" s="86"/>
      <c r="I36" s="86"/>
      <c r="J36" s="86"/>
      <c r="K36" s="86"/>
      <c r="L36" s="86"/>
      <c r="M36" s="86"/>
      <c r="N36" s="86"/>
      <c r="O36" s="86"/>
      <c r="P36" s="86"/>
    </row>
    <row r="37" spans="1:25" ht="12" customHeight="1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</row>
    <row r="38" spans="1:25" ht="12" customHeight="1">
      <c r="A38" s="85"/>
      <c r="B38" s="85"/>
      <c r="C38" s="85"/>
      <c r="D38" s="85"/>
      <c r="E38" s="85"/>
      <c r="F38" s="85"/>
      <c r="G38" s="85"/>
      <c r="H38" s="85"/>
      <c r="I38" s="85"/>
      <c r="J38" s="87"/>
      <c r="K38" s="85"/>
      <c r="L38" s="85"/>
      <c r="M38" s="85"/>
      <c r="N38" s="85"/>
      <c r="O38" s="85"/>
      <c r="P38" s="85"/>
    </row>
    <row r="39" spans="1:25" ht="12" customHeight="1">
      <c r="J39" s="88"/>
    </row>
    <row r="40" spans="1:25" ht="12" customHeight="1"/>
  </sheetData>
  <mergeCells count="3">
    <mergeCell ref="B4:C4"/>
    <mergeCell ref="B1:Y1"/>
    <mergeCell ref="B2:Y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7">
    <pageSetUpPr fitToPage="1"/>
  </sheetPr>
  <dimension ref="A1:X24"/>
  <sheetViews>
    <sheetView showGridLines="0" zoomScaleNormal="100" zoomScaleSheetLayoutView="100" workbookViewId="0">
      <selection activeCell="B23" sqref="B23:N23"/>
    </sheetView>
  </sheetViews>
  <sheetFormatPr baseColWidth="10" defaultColWidth="11.42578125" defaultRowHeight="12.75"/>
  <cols>
    <col min="1" max="1" width="4.28515625" style="2" customWidth="1"/>
    <col min="2" max="2" width="22.28515625" style="2" customWidth="1"/>
    <col min="3" max="13" width="6.42578125" style="2" hidden="1" customWidth="1"/>
    <col min="14" max="24" width="6.7109375" style="2" customWidth="1"/>
    <col min="25" max="16384" width="11.42578125" style="2"/>
  </cols>
  <sheetData>
    <row r="1" spans="1:24" ht="84.75" customHeight="1">
      <c r="A1" s="397"/>
      <c r="B1" s="884" t="s">
        <v>329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</row>
    <row r="2" spans="1:24" s="154" customFormat="1" ht="19.5" customHeight="1">
      <c r="A2" s="297"/>
      <c r="B2" s="907" t="s">
        <v>27</v>
      </c>
      <c r="C2" s="907"/>
      <c r="D2" s="907"/>
      <c r="E2" s="907"/>
      <c r="F2" s="907"/>
      <c r="G2" s="907"/>
      <c r="H2" s="907"/>
      <c r="I2" s="907"/>
      <c r="J2" s="907"/>
      <c r="K2" s="907"/>
      <c r="L2" s="907"/>
      <c r="M2" s="907"/>
      <c r="N2" s="907"/>
      <c r="O2" s="907"/>
      <c r="P2" s="907"/>
      <c r="Q2" s="907"/>
      <c r="R2" s="907"/>
      <c r="S2" s="907"/>
      <c r="T2" s="907"/>
      <c r="U2" s="907"/>
      <c r="V2" s="907"/>
      <c r="W2" s="907"/>
      <c r="X2" s="907"/>
    </row>
    <row r="3" spans="1:24" ht="3.75" customHeight="1" thickBot="1">
      <c r="A3" s="79"/>
      <c r="B3" s="77"/>
      <c r="C3" s="347"/>
      <c r="D3" s="347"/>
      <c r="E3" s="347"/>
      <c r="F3" s="347"/>
      <c r="G3" s="905"/>
      <c r="H3" s="905"/>
      <c r="I3" s="905"/>
      <c r="J3" s="905"/>
      <c r="K3" s="905"/>
      <c r="L3" s="905"/>
      <c r="M3" s="905"/>
      <c r="N3" s="905"/>
      <c r="O3" s="905"/>
    </row>
    <row r="4" spans="1:24" s="3" customFormat="1" ht="29.25" customHeight="1" thickBot="1">
      <c r="A4" s="79"/>
      <c r="B4" s="703" t="s">
        <v>259</v>
      </c>
      <c r="C4" s="703">
        <v>2001</v>
      </c>
      <c r="D4" s="703">
        <v>2002</v>
      </c>
      <c r="E4" s="703">
        <v>2003</v>
      </c>
      <c r="F4" s="703">
        <v>2004</v>
      </c>
      <c r="G4" s="703">
        <v>2005</v>
      </c>
      <c r="H4" s="703">
        <v>2006</v>
      </c>
      <c r="I4" s="703">
        <v>2007</v>
      </c>
      <c r="J4" s="703">
        <v>2008</v>
      </c>
      <c r="K4" s="703">
        <v>2009</v>
      </c>
      <c r="L4" s="703">
        <v>2010</v>
      </c>
      <c r="M4" s="703">
        <v>2011</v>
      </c>
      <c r="N4" s="702">
        <v>2013</v>
      </c>
      <c r="O4" s="702">
        <v>2014</v>
      </c>
      <c r="P4" s="702">
        <v>2015</v>
      </c>
      <c r="Q4" s="702">
        <v>2016</v>
      </c>
      <c r="R4" s="702">
        <v>2017</v>
      </c>
      <c r="S4" s="702">
        <v>2018</v>
      </c>
      <c r="T4" s="702">
        <v>2019</v>
      </c>
      <c r="U4" s="702">
        <v>2020</v>
      </c>
      <c r="V4" s="702">
        <v>2021</v>
      </c>
      <c r="W4" s="702">
        <v>2022</v>
      </c>
      <c r="X4" s="702">
        <v>2023</v>
      </c>
    </row>
    <row r="5" spans="1:24" s="3" customFormat="1" ht="12.75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4" s="3" customFormat="1" ht="17.100000000000001" customHeight="1">
      <c r="A6" s="115"/>
      <c r="B6" s="430" t="s">
        <v>196</v>
      </c>
      <c r="C6" s="126">
        <v>4.8</v>
      </c>
      <c r="D6" s="126">
        <v>6.8</v>
      </c>
      <c r="E6" s="126">
        <v>5.9</v>
      </c>
      <c r="F6" s="126">
        <v>10</v>
      </c>
      <c r="G6" s="431">
        <v>14.9</v>
      </c>
      <c r="H6" s="431">
        <v>14.7</v>
      </c>
      <c r="I6" s="431">
        <v>15.6</v>
      </c>
      <c r="J6" s="431">
        <v>28.7</v>
      </c>
      <c r="K6" s="431">
        <v>23.2</v>
      </c>
      <c r="L6" s="431">
        <v>22.2</v>
      </c>
      <c r="M6" s="431">
        <v>26.2</v>
      </c>
      <c r="N6" s="431">
        <v>27.1</v>
      </c>
      <c r="O6" s="431">
        <v>35.606565942063106</v>
      </c>
      <c r="P6" s="431">
        <v>30.004561421371523</v>
      </c>
      <c r="Q6" s="431">
        <v>30.337563530605493</v>
      </c>
      <c r="R6" s="431">
        <v>34.882090279920575</v>
      </c>
      <c r="S6" s="669">
        <v>39.947563223497347</v>
      </c>
      <c r="T6" s="431">
        <v>41.128369076880468</v>
      </c>
      <c r="U6" s="431">
        <v>52.422084177444418</v>
      </c>
      <c r="V6" s="431">
        <v>51.382211199269797</v>
      </c>
      <c r="W6" s="431">
        <v>51.469097700385404</v>
      </c>
      <c r="X6" s="431">
        <v>54.396950257985587</v>
      </c>
    </row>
    <row r="7" spans="1:24" s="3" customFormat="1" ht="17.100000000000001" customHeight="1">
      <c r="A7" s="143"/>
      <c r="B7" s="127" t="s">
        <v>194</v>
      </c>
      <c r="C7" s="126">
        <v>4.8</v>
      </c>
      <c r="D7" s="126">
        <v>5</v>
      </c>
      <c r="E7" s="126">
        <v>5.3</v>
      </c>
      <c r="F7" s="126">
        <v>14</v>
      </c>
      <c r="G7" s="126">
        <v>15.4</v>
      </c>
      <c r="H7" s="126">
        <v>17</v>
      </c>
      <c r="I7" s="126">
        <v>10.1</v>
      </c>
      <c r="J7" s="126">
        <v>33.9</v>
      </c>
      <c r="K7" s="126">
        <v>19.399999999999999</v>
      </c>
      <c r="L7" s="126">
        <v>26.2</v>
      </c>
      <c r="M7" s="126">
        <v>24</v>
      </c>
      <c r="N7" s="126">
        <v>25.9</v>
      </c>
      <c r="O7" s="126">
        <v>36.193506628903037</v>
      </c>
      <c r="P7" s="126">
        <v>33.541076709413453</v>
      </c>
      <c r="Q7" s="126">
        <v>31.329567728020464</v>
      </c>
      <c r="R7" s="228">
        <v>39.125135188826334</v>
      </c>
      <c r="S7" s="670">
        <v>41.194749973805457</v>
      </c>
      <c r="T7" s="228">
        <v>42.383409245747444</v>
      </c>
      <c r="U7" s="228">
        <v>59.428877422896363</v>
      </c>
      <c r="V7" s="228">
        <v>61.539692758957408</v>
      </c>
      <c r="W7" s="228">
        <v>55.837245983361285</v>
      </c>
      <c r="X7" s="228">
        <v>55.087744524383218</v>
      </c>
    </row>
    <row r="8" spans="1:24" s="3" customFormat="1" ht="17.100000000000001" customHeight="1">
      <c r="A8" s="119"/>
      <c r="B8" s="127" t="s">
        <v>195</v>
      </c>
      <c r="C8" s="126">
        <v>4.9000000000000004</v>
      </c>
      <c r="D8" s="126">
        <v>8.3000000000000007</v>
      </c>
      <c r="E8" s="126">
        <v>6.4</v>
      </c>
      <c r="F8" s="126">
        <v>6.9</v>
      </c>
      <c r="G8" s="126">
        <v>14.6</v>
      </c>
      <c r="H8" s="126">
        <v>12.6</v>
      </c>
      <c r="I8" s="126">
        <v>20.399999999999999</v>
      </c>
      <c r="J8" s="126">
        <v>23.8</v>
      </c>
      <c r="K8" s="126">
        <v>27.2</v>
      </c>
      <c r="L8" s="126">
        <v>18.8</v>
      </c>
      <c r="M8" s="126">
        <v>28.3</v>
      </c>
      <c r="N8" s="126">
        <v>28.4</v>
      </c>
      <c r="O8" s="126">
        <v>35.026629134311655</v>
      </c>
      <c r="P8" s="126">
        <v>26.90107743428895</v>
      </c>
      <c r="Q8" s="126">
        <v>29.324425443523367</v>
      </c>
      <c r="R8" s="228">
        <v>31.105910149877712</v>
      </c>
      <c r="S8" s="670">
        <v>38.915012462340648</v>
      </c>
      <c r="T8" s="228">
        <v>40.069928967449187</v>
      </c>
      <c r="U8" s="228">
        <v>45.794206242563853</v>
      </c>
      <c r="V8" s="228">
        <v>41.366670329432338</v>
      </c>
      <c r="W8" s="228">
        <v>47.811270958451381</v>
      </c>
      <c r="X8" s="228">
        <v>53.697069192147531</v>
      </c>
    </row>
    <row r="9" spans="1:24" s="3" customFormat="1" ht="17.100000000000001" customHeight="1">
      <c r="A9" s="119"/>
      <c r="B9" s="430" t="s">
        <v>191</v>
      </c>
      <c r="C9" s="126">
        <v>17.899999999999999</v>
      </c>
      <c r="D9" s="126">
        <v>21.6</v>
      </c>
      <c r="E9" s="126">
        <v>19.399999999999999</v>
      </c>
      <c r="F9" s="126">
        <v>29.3</v>
      </c>
      <c r="G9" s="431">
        <v>30.5</v>
      </c>
      <c r="H9" s="431">
        <v>31.8</v>
      </c>
      <c r="I9" s="431">
        <v>36.4</v>
      </c>
      <c r="J9" s="431">
        <v>41.5</v>
      </c>
      <c r="K9" s="431">
        <v>39.200000000000003</v>
      </c>
      <c r="L9" s="431">
        <v>39.6</v>
      </c>
      <c r="M9" s="431">
        <v>45</v>
      </c>
      <c r="N9" s="431">
        <v>45.7</v>
      </c>
      <c r="O9" s="431">
        <v>48.779559747161592</v>
      </c>
      <c r="P9" s="431">
        <v>49.519990745471802</v>
      </c>
      <c r="Q9" s="431">
        <v>50.322291787954562</v>
      </c>
      <c r="R9" s="229">
        <v>43.209810353729566</v>
      </c>
      <c r="S9" s="669">
        <v>56.908277267722127</v>
      </c>
      <c r="T9" s="229">
        <v>53.39597095430517</v>
      </c>
      <c r="U9" s="229">
        <v>63.93702544626656</v>
      </c>
      <c r="V9" s="229">
        <v>63.158800493218095</v>
      </c>
      <c r="W9" s="229">
        <v>58.38726146990102</v>
      </c>
      <c r="X9" s="229">
        <v>56.74937926648137</v>
      </c>
    </row>
    <row r="10" spans="1:24" s="3" customFormat="1" ht="17.100000000000001" customHeight="1">
      <c r="A10" s="143"/>
      <c r="B10" s="127" t="s">
        <v>194</v>
      </c>
      <c r="C10" s="126">
        <v>19.899999999999999</v>
      </c>
      <c r="D10" s="126">
        <v>26.8</v>
      </c>
      <c r="E10" s="126">
        <v>22.4</v>
      </c>
      <c r="F10" s="126">
        <v>31.9</v>
      </c>
      <c r="G10" s="126">
        <v>33.4</v>
      </c>
      <c r="H10" s="126">
        <v>33.799999999999997</v>
      </c>
      <c r="I10" s="126">
        <v>35.799999999999997</v>
      </c>
      <c r="J10" s="126">
        <v>41.6</v>
      </c>
      <c r="K10" s="126">
        <v>43</v>
      </c>
      <c r="L10" s="126">
        <v>39.700000000000003</v>
      </c>
      <c r="M10" s="126">
        <v>46.8</v>
      </c>
      <c r="N10" s="126">
        <v>51.2</v>
      </c>
      <c r="O10" s="126">
        <v>56.312386714223642</v>
      </c>
      <c r="P10" s="126">
        <v>54.393464302680414</v>
      </c>
      <c r="Q10" s="126">
        <v>51.365452424353229</v>
      </c>
      <c r="R10" s="228">
        <v>50.509842244639145</v>
      </c>
      <c r="S10" s="670">
        <v>60.081211460046774</v>
      </c>
      <c r="T10" s="228">
        <v>60.044425337936687</v>
      </c>
      <c r="U10" s="228">
        <v>73.276167612859354</v>
      </c>
      <c r="V10" s="228">
        <v>68.314203355077368</v>
      </c>
      <c r="W10" s="228">
        <v>63.797307427772047</v>
      </c>
      <c r="X10" s="228">
        <v>59.905940967202334</v>
      </c>
    </row>
    <row r="11" spans="1:24" s="3" customFormat="1" ht="17.100000000000001" customHeight="1">
      <c r="A11" s="117"/>
      <c r="B11" s="127" t="s">
        <v>195</v>
      </c>
      <c r="C11" s="126">
        <v>16.100000000000001</v>
      </c>
      <c r="D11" s="126">
        <v>17.3</v>
      </c>
      <c r="E11" s="126">
        <v>16.5</v>
      </c>
      <c r="F11" s="126">
        <v>27.1</v>
      </c>
      <c r="G11" s="126">
        <v>27.7</v>
      </c>
      <c r="H11" s="126">
        <v>30.3</v>
      </c>
      <c r="I11" s="126">
        <v>37</v>
      </c>
      <c r="J11" s="126">
        <v>41.3</v>
      </c>
      <c r="K11" s="126">
        <v>36.200000000000003</v>
      </c>
      <c r="L11" s="126">
        <v>39.5</v>
      </c>
      <c r="M11" s="126">
        <v>43.6</v>
      </c>
      <c r="N11" s="126">
        <v>40.6</v>
      </c>
      <c r="O11" s="126">
        <v>42.672226953411275</v>
      </c>
      <c r="P11" s="126">
        <v>45.897104280970005</v>
      </c>
      <c r="Q11" s="126">
        <v>49.4222198940789</v>
      </c>
      <c r="R11" s="228">
        <v>35.893479326977925</v>
      </c>
      <c r="S11" s="670">
        <v>54.292004082437067</v>
      </c>
      <c r="T11" s="228">
        <v>47.911750692597003</v>
      </c>
      <c r="U11" s="228">
        <v>54.000223656951739</v>
      </c>
      <c r="V11" s="228">
        <v>58.529354165406836</v>
      </c>
      <c r="W11" s="228">
        <v>53.642192492065597</v>
      </c>
      <c r="X11" s="228">
        <v>53.649900609117672</v>
      </c>
    </row>
    <row r="12" spans="1:24" s="3" customFormat="1" ht="17.100000000000001" customHeight="1">
      <c r="A12" s="117"/>
      <c r="B12" s="430" t="s">
        <v>192</v>
      </c>
      <c r="C12" s="126">
        <v>25.6</v>
      </c>
      <c r="D12" s="126">
        <v>32.700000000000003</v>
      </c>
      <c r="E12" s="126">
        <v>37.700000000000003</v>
      </c>
      <c r="F12" s="126">
        <v>47.7</v>
      </c>
      <c r="G12" s="431">
        <v>47.5</v>
      </c>
      <c r="H12" s="431">
        <v>45.2</v>
      </c>
      <c r="I12" s="431">
        <v>49.9</v>
      </c>
      <c r="J12" s="431">
        <v>42.7</v>
      </c>
      <c r="K12" s="431">
        <v>56</v>
      </c>
      <c r="L12" s="431">
        <v>58</v>
      </c>
      <c r="M12" s="431">
        <v>57.3</v>
      </c>
      <c r="N12" s="431">
        <v>64.2</v>
      </c>
      <c r="O12" s="431">
        <v>58.867293609509233</v>
      </c>
      <c r="P12" s="431">
        <v>67.818316110210532</v>
      </c>
      <c r="Q12" s="431">
        <v>59.234337525161465</v>
      </c>
      <c r="R12" s="229">
        <v>63.703370769773784</v>
      </c>
      <c r="S12" s="669">
        <v>69.767025444896532</v>
      </c>
      <c r="T12" s="229">
        <v>69.87772165174394</v>
      </c>
      <c r="U12" s="229">
        <v>65.29751608722384</v>
      </c>
      <c r="V12" s="229">
        <v>63.369767236473805</v>
      </c>
      <c r="W12" s="229">
        <v>64.905674506728417</v>
      </c>
      <c r="X12" s="229">
        <v>64.998402203533402</v>
      </c>
    </row>
    <row r="13" spans="1:24" s="3" customFormat="1" ht="17.100000000000001" customHeight="1">
      <c r="A13" s="143"/>
      <c r="B13" s="127" t="s">
        <v>194</v>
      </c>
      <c r="C13" s="126">
        <v>28</v>
      </c>
      <c r="D13" s="126">
        <v>36.799999999999997</v>
      </c>
      <c r="E13" s="126">
        <v>34.299999999999997</v>
      </c>
      <c r="F13" s="126">
        <v>50.6</v>
      </c>
      <c r="G13" s="126">
        <v>49.3</v>
      </c>
      <c r="H13" s="126">
        <v>47.4</v>
      </c>
      <c r="I13" s="126">
        <v>52.9</v>
      </c>
      <c r="J13" s="126">
        <v>44.1</v>
      </c>
      <c r="K13" s="126">
        <v>59.8</v>
      </c>
      <c r="L13" s="126">
        <v>60.2</v>
      </c>
      <c r="M13" s="126">
        <v>71.599999999999994</v>
      </c>
      <c r="N13" s="126">
        <v>69.400000000000006</v>
      </c>
      <c r="O13" s="126">
        <v>66.342471093116956</v>
      </c>
      <c r="P13" s="126">
        <v>73.885241765422606</v>
      </c>
      <c r="Q13" s="126">
        <v>62.80201763037423</v>
      </c>
      <c r="R13" s="228">
        <v>72.158543272217386</v>
      </c>
      <c r="S13" s="670">
        <v>74.737736510775122</v>
      </c>
      <c r="T13" s="228">
        <v>70.712214787897452</v>
      </c>
      <c r="U13" s="228">
        <v>70.240243759817631</v>
      </c>
      <c r="V13" s="228">
        <v>67.703387717587589</v>
      </c>
      <c r="W13" s="228">
        <v>64.454855078983741</v>
      </c>
      <c r="X13" s="228">
        <v>68.939967087691173</v>
      </c>
    </row>
    <row r="14" spans="1:24" s="3" customFormat="1" ht="17.100000000000001" customHeight="1">
      <c r="A14" s="117"/>
      <c r="B14" s="127" t="s">
        <v>195</v>
      </c>
      <c r="C14" s="126">
        <v>23.1</v>
      </c>
      <c r="D14" s="126">
        <v>29.6</v>
      </c>
      <c r="E14" s="126">
        <v>41.6</v>
      </c>
      <c r="F14" s="126">
        <v>45.2</v>
      </c>
      <c r="G14" s="126">
        <v>45.8</v>
      </c>
      <c r="H14" s="126">
        <v>43.1</v>
      </c>
      <c r="I14" s="126">
        <v>47.1</v>
      </c>
      <c r="J14" s="126">
        <v>41.4</v>
      </c>
      <c r="K14" s="126">
        <v>52.6</v>
      </c>
      <c r="L14" s="126">
        <v>55.6</v>
      </c>
      <c r="M14" s="126">
        <v>42.6</v>
      </c>
      <c r="N14" s="126">
        <v>59.3</v>
      </c>
      <c r="O14" s="126">
        <v>52.032721790356248</v>
      </c>
      <c r="P14" s="126">
        <v>60.961440973971001</v>
      </c>
      <c r="Q14" s="126">
        <v>56.178631532959422</v>
      </c>
      <c r="R14" s="228">
        <v>56.009377420210484</v>
      </c>
      <c r="S14" s="670">
        <v>64.185190839658276</v>
      </c>
      <c r="T14" s="228">
        <v>69.010948059311147</v>
      </c>
      <c r="U14" s="228">
        <v>60.806102573550845</v>
      </c>
      <c r="V14" s="228">
        <v>59.169235105266928</v>
      </c>
      <c r="W14" s="228">
        <v>65.315423738524657</v>
      </c>
      <c r="X14" s="228">
        <v>61.024557664869661</v>
      </c>
    </row>
    <row r="15" spans="1:24" s="3" customFormat="1" ht="17.100000000000001" customHeight="1">
      <c r="A15" s="117"/>
      <c r="B15" s="430" t="s">
        <v>193</v>
      </c>
      <c r="C15" s="126">
        <v>35.200000000000003</v>
      </c>
      <c r="D15" s="126">
        <v>37.700000000000003</v>
      </c>
      <c r="E15" s="126">
        <v>55.8</v>
      </c>
      <c r="F15" s="126">
        <v>58.7</v>
      </c>
      <c r="G15" s="431">
        <v>58.6</v>
      </c>
      <c r="H15" s="431">
        <v>58.6</v>
      </c>
      <c r="I15" s="431">
        <v>64.8</v>
      </c>
      <c r="J15" s="431">
        <v>52.7</v>
      </c>
      <c r="K15" s="431">
        <v>63.2</v>
      </c>
      <c r="L15" s="431">
        <v>62.1</v>
      </c>
      <c r="M15" s="431">
        <v>74</v>
      </c>
      <c r="N15" s="431">
        <v>71.8</v>
      </c>
      <c r="O15" s="431">
        <v>65.766648951120573</v>
      </c>
      <c r="P15" s="431">
        <v>73.250281991685611</v>
      </c>
      <c r="Q15" s="431">
        <v>74.922878405305781</v>
      </c>
      <c r="R15" s="229">
        <v>70.639873684770023</v>
      </c>
      <c r="S15" s="669">
        <v>73.992903958679747</v>
      </c>
      <c r="T15" s="229">
        <v>74.105087288686676</v>
      </c>
      <c r="U15" s="229">
        <v>74.335687374563747</v>
      </c>
      <c r="V15" s="229">
        <v>72.758635616895432</v>
      </c>
      <c r="W15" s="229">
        <v>69.86573642255874</v>
      </c>
      <c r="X15" s="229">
        <v>69.687226339666353</v>
      </c>
    </row>
    <row r="16" spans="1:24" s="3" customFormat="1" ht="17.100000000000001" customHeight="1">
      <c r="A16" s="143"/>
      <c r="B16" s="127" t="s">
        <v>194</v>
      </c>
      <c r="C16" s="126">
        <v>41.3</v>
      </c>
      <c r="D16" s="126">
        <v>41.2</v>
      </c>
      <c r="E16" s="126">
        <v>56.2</v>
      </c>
      <c r="F16" s="126">
        <v>60.9</v>
      </c>
      <c r="G16" s="126">
        <v>63.2</v>
      </c>
      <c r="H16" s="126">
        <v>61.1</v>
      </c>
      <c r="I16" s="126">
        <v>73</v>
      </c>
      <c r="J16" s="126">
        <v>55.3</v>
      </c>
      <c r="K16" s="126">
        <v>70.5</v>
      </c>
      <c r="L16" s="126">
        <v>65.400000000000006</v>
      </c>
      <c r="M16" s="126">
        <v>79.2</v>
      </c>
      <c r="N16" s="126">
        <v>74.400000000000006</v>
      </c>
      <c r="O16" s="126">
        <v>74.612944377522155</v>
      </c>
      <c r="P16" s="126">
        <v>77.752993969876073</v>
      </c>
      <c r="Q16" s="126">
        <v>76.503614387698832</v>
      </c>
      <c r="R16" s="228">
        <v>75.325846832467676</v>
      </c>
      <c r="S16" s="670">
        <v>77.061385838409663</v>
      </c>
      <c r="T16" s="228">
        <v>71.726080960017043</v>
      </c>
      <c r="U16" s="228">
        <v>83.198879366960185</v>
      </c>
      <c r="V16" s="228">
        <v>77.608434570373177</v>
      </c>
      <c r="W16" s="228">
        <v>71.866149840890628</v>
      </c>
      <c r="X16" s="228">
        <v>66.37066852140444</v>
      </c>
    </row>
    <row r="17" spans="1:24" s="3" customFormat="1" ht="17.100000000000001" customHeight="1">
      <c r="A17" s="117"/>
      <c r="B17" s="127" t="s">
        <v>195</v>
      </c>
      <c r="C17" s="126">
        <v>28.7</v>
      </c>
      <c r="D17" s="126">
        <v>35</v>
      </c>
      <c r="E17" s="126">
        <v>55.6</v>
      </c>
      <c r="F17" s="126">
        <v>56.3</v>
      </c>
      <c r="G17" s="126">
        <v>54.6</v>
      </c>
      <c r="H17" s="126">
        <v>55.9</v>
      </c>
      <c r="I17" s="126">
        <v>58</v>
      </c>
      <c r="J17" s="126">
        <v>50.5</v>
      </c>
      <c r="K17" s="126">
        <v>56.1</v>
      </c>
      <c r="L17" s="126">
        <v>59.9</v>
      </c>
      <c r="M17" s="126">
        <v>68.400000000000006</v>
      </c>
      <c r="N17" s="126">
        <v>69.8</v>
      </c>
      <c r="O17" s="126">
        <v>57.665786461619618</v>
      </c>
      <c r="P17" s="126">
        <v>69.014852168762715</v>
      </c>
      <c r="Q17" s="126">
        <v>73.417955041568504</v>
      </c>
      <c r="R17" s="228">
        <v>67.140647175072473</v>
      </c>
      <c r="S17" s="670">
        <v>70.240587108198085</v>
      </c>
      <c r="T17" s="228">
        <v>76.313500231764053</v>
      </c>
      <c r="U17" s="228">
        <v>67.006307437022386</v>
      </c>
      <c r="V17" s="228">
        <v>69.048535823027791</v>
      </c>
      <c r="W17" s="228">
        <v>68.176721082773113</v>
      </c>
      <c r="X17" s="228">
        <v>72.720368876764468</v>
      </c>
    </row>
    <row r="18" spans="1:24" s="3" customFormat="1" ht="17.100000000000001" customHeight="1">
      <c r="A18" s="117"/>
      <c r="B18" s="430" t="s">
        <v>197</v>
      </c>
      <c r="C18" s="126">
        <v>55.8</v>
      </c>
      <c r="D18" s="126">
        <v>64.2</v>
      </c>
      <c r="E18" s="126">
        <v>75.599999999999994</v>
      </c>
      <c r="F18" s="126">
        <v>62.3</v>
      </c>
      <c r="G18" s="431">
        <v>66.3</v>
      </c>
      <c r="H18" s="431">
        <v>72.8</v>
      </c>
      <c r="I18" s="431">
        <v>78.5</v>
      </c>
      <c r="J18" s="431">
        <v>63.5</v>
      </c>
      <c r="K18" s="431">
        <v>73.8</v>
      </c>
      <c r="L18" s="431">
        <v>75.7</v>
      </c>
      <c r="M18" s="431">
        <v>72.900000000000006</v>
      </c>
      <c r="N18" s="431">
        <v>74.3</v>
      </c>
      <c r="O18" s="431">
        <v>82.249044096128245</v>
      </c>
      <c r="P18" s="431">
        <v>83.654630784289779</v>
      </c>
      <c r="Q18" s="431">
        <v>77.664289962135484</v>
      </c>
      <c r="R18" s="229">
        <v>83.408035991057702</v>
      </c>
      <c r="S18" s="669">
        <v>83.714284633844002</v>
      </c>
      <c r="T18" s="229">
        <v>79.443457129266491</v>
      </c>
      <c r="U18" s="229">
        <v>83.621356972866337</v>
      </c>
      <c r="V18" s="229">
        <v>72.561864858380886</v>
      </c>
      <c r="W18" s="229">
        <v>77.295707676751064</v>
      </c>
      <c r="X18" s="229">
        <v>71.264936342771222</v>
      </c>
    </row>
    <row r="19" spans="1:24" s="3" customFormat="1" ht="17.100000000000001" customHeight="1">
      <c r="A19" s="143"/>
      <c r="B19" s="127" t="s">
        <v>194</v>
      </c>
      <c r="C19" s="126">
        <v>55.2</v>
      </c>
      <c r="D19" s="126">
        <v>65.400000000000006</v>
      </c>
      <c r="E19" s="126">
        <v>78.8</v>
      </c>
      <c r="F19" s="126">
        <v>69.3</v>
      </c>
      <c r="G19" s="126">
        <v>64.099999999999994</v>
      </c>
      <c r="H19" s="126">
        <v>78.3</v>
      </c>
      <c r="I19" s="126">
        <v>80.400000000000006</v>
      </c>
      <c r="J19" s="126">
        <v>69.3</v>
      </c>
      <c r="K19" s="126">
        <v>75.900000000000006</v>
      </c>
      <c r="L19" s="126">
        <v>78.8</v>
      </c>
      <c r="M19" s="126">
        <v>73.900000000000006</v>
      </c>
      <c r="N19" s="126">
        <v>76.8</v>
      </c>
      <c r="O19" s="126">
        <v>85.406858223047223</v>
      </c>
      <c r="P19" s="126">
        <v>86.463920450399158</v>
      </c>
      <c r="Q19" s="126">
        <v>82.478466954207036</v>
      </c>
      <c r="R19" s="228">
        <v>88.472418601638537</v>
      </c>
      <c r="S19" s="670">
        <v>89.093060918837622</v>
      </c>
      <c r="T19" s="228">
        <v>77.054596247016747</v>
      </c>
      <c r="U19" s="228">
        <v>87.200195352360794</v>
      </c>
      <c r="V19" s="228">
        <v>76.958454753151372</v>
      </c>
      <c r="W19" s="228">
        <v>76.810000027160655</v>
      </c>
      <c r="X19" s="228">
        <v>81.652571366526431</v>
      </c>
    </row>
    <row r="20" spans="1:24" ht="17.100000000000001" customHeight="1">
      <c r="A20" s="119"/>
      <c r="B20" s="127" t="s">
        <v>195</v>
      </c>
      <c r="C20" s="126">
        <v>56.5</v>
      </c>
      <c r="D20" s="126">
        <v>62.9</v>
      </c>
      <c r="E20" s="126">
        <v>73.5</v>
      </c>
      <c r="F20" s="126">
        <v>56.8</v>
      </c>
      <c r="G20" s="126">
        <v>68.2</v>
      </c>
      <c r="H20" s="126">
        <v>66.900000000000006</v>
      </c>
      <c r="I20" s="126">
        <v>76.099999999999994</v>
      </c>
      <c r="J20" s="126">
        <v>58.1</v>
      </c>
      <c r="K20" s="126">
        <v>71.599999999999994</v>
      </c>
      <c r="L20" s="126">
        <v>73</v>
      </c>
      <c r="M20" s="126">
        <v>72.2</v>
      </c>
      <c r="N20" s="126">
        <v>71.3</v>
      </c>
      <c r="O20" s="126">
        <v>79.831509860974208</v>
      </c>
      <c r="P20" s="126">
        <v>80.891972716498032</v>
      </c>
      <c r="Q20" s="126">
        <v>73.257616764213267</v>
      </c>
      <c r="R20" s="228">
        <v>77.551523827883543</v>
      </c>
      <c r="S20" s="670">
        <v>78.503741889142731</v>
      </c>
      <c r="T20" s="228">
        <v>82.09008332764212</v>
      </c>
      <c r="U20" s="228">
        <v>80.574434679199882</v>
      </c>
      <c r="V20" s="228">
        <v>69.722928467635825</v>
      </c>
      <c r="W20" s="228">
        <v>77.876674601152402</v>
      </c>
      <c r="X20" s="228">
        <v>62.85681871802521</v>
      </c>
    </row>
    <row r="21" spans="1:24" ht="16.5" customHeight="1" thickBot="1">
      <c r="A21" s="119"/>
      <c r="B21" s="792"/>
      <c r="C21" s="838"/>
      <c r="D21" s="838"/>
      <c r="E21" s="838"/>
      <c r="F21" s="838"/>
      <c r="G21" s="838"/>
      <c r="H21" s="838"/>
      <c r="I21" s="838"/>
      <c r="J21" s="838"/>
      <c r="K21" s="838"/>
      <c r="L21" s="838"/>
      <c r="M21" s="838"/>
      <c r="N21" s="838"/>
      <c r="O21" s="838"/>
      <c r="P21" s="838"/>
      <c r="Q21" s="838"/>
      <c r="R21" s="838"/>
      <c r="S21" s="838"/>
      <c r="T21" s="838"/>
      <c r="U21" s="839"/>
      <c r="V21" s="839"/>
      <c r="W21" s="839"/>
      <c r="X21" s="839"/>
    </row>
    <row r="22" spans="1:24" ht="15" customHeight="1">
      <c r="A22" s="119"/>
      <c r="B22" s="45" t="s">
        <v>119</v>
      </c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</row>
    <row r="23" spans="1:24">
      <c r="A23" s="76"/>
      <c r="B23" s="906"/>
      <c r="C23" s="906"/>
      <c r="D23" s="906"/>
      <c r="E23" s="906"/>
      <c r="F23" s="906"/>
      <c r="G23" s="906"/>
      <c r="H23" s="906"/>
      <c r="I23" s="906"/>
      <c r="J23" s="906"/>
      <c r="K23" s="906"/>
      <c r="L23" s="906"/>
      <c r="M23" s="906"/>
      <c r="N23" s="906"/>
      <c r="O23" s="32"/>
    </row>
    <row r="24" spans="1:24" ht="24" customHeight="1">
      <c r="A24" s="32"/>
      <c r="B24" s="909"/>
      <c r="C24" s="909"/>
      <c r="D24" s="909"/>
      <c r="E24" s="909"/>
      <c r="F24" s="909"/>
      <c r="G24" s="909"/>
      <c r="H24" s="909"/>
      <c r="I24" s="909"/>
      <c r="J24" s="909"/>
      <c r="K24" s="909"/>
      <c r="L24" s="909"/>
      <c r="M24" s="909"/>
      <c r="N24" s="909"/>
      <c r="O24" s="909"/>
    </row>
  </sheetData>
  <mergeCells count="5">
    <mergeCell ref="G3:O3"/>
    <mergeCell ref="B23:N23"/>
    <mergeCell ref="B24:O24"/>
    <mergeCell ref="B1:X1"/>
    <mergeCell ref="B2:X2"/>
  </mergeCells>
  <printOptions horizontalCentered="1"/>
  <pageMargins left="0.85" right="0.74803149606299213" top="1.1299999999999999" bottom="0.59055118110236227" header="0" footer="0"/>
  <pageSetup paperSize="9" scale="74" fitToHeight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8">
    <pageSetUpPr fitToPage="1"/>
  </sheetPr>
  <dimension ref="A1:X51"/>
  <sheetViews>
    <sheetView showGridLines="0" topLeftCell="A10" zoomScaleNormal="100" zoomScaleSheetLayoutView="100" workbookViewId="0">
      <selection activeCell="K23" sqref="K23"/>
    </sheetView>
  </sheetViews>
  <sheetFormatPr baseColWidth="10" defaultColWidth="11.42578125" defaultRowHeight="12.75"/>
  <cols>
    <col min="1" max="1" width="4.28515625" customWidth="1"/>
    <col min="2" max="2" width="18.85546875" customWidth="1"/>
    <col min="3" max="7" width="5.7109375" hidden="1" customWidth="1"/>
    <col min="8" max="8" width="7.5703125" hidden="1" customWidth="1"/>
    <col min="9" max="13" width="6.7109375" hidden="1" customWidth="1"/>
    <col min="14" max="24" width="6.7109375" customWidth="1"/>
  </cols>
  <sheetData>
    <row r="1" spans="1:24" s="82" customFormat="1" ht="72" customHeight="1">
      <c r="A1" s="397"/>
      <c r="B1" s="884" t="s">
        <v>330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</row>
    <row r="2" spans="1:24" s="82" customFormat="1" ht="15" customHeight="1">
      <c r="A2" s="310"/>
      <c r="B2" s="910" t="s">
        <v>25</v>
      </c>
      <c r="C2" s="910"/>
      <c r="D2" s="910"/>
      <c r="E2" s="910"/>
      <c r="F2" s="910"/>
      <c r="G2" s="910"/>
      <c r="H2" s="910"/>
      <c r="I2" s="910"/>
      <c r="J2" s="910"/>
      <c r="K2" s="910"/>
      <c r="L2" s="910"/>
      <c r="M2" s="910"/>
      <c r="N2" s="910"/>
      <c r="O2" s="910"/>
      <c r="P2" s="910"/>
      <c r="Q2" s="910"/>
      <c r="R2" s="910"/>
      <c r="S2" s="910"/>
      <c r="T2" s="910"/>
      <c r="U2" s="910"/>
      <c r="V2" s="910"/>
      <c r="W2" s="910"/>
      <c r="X2" s="910"/>
    </row>
    <row r="3" spans="1:24" s="82" customFormat="1" ht="5.25" customHeight="1" thickBot="1">
      <c r="A3" s="310"/>
      <c r="B3" s="310"/>
      <c r="C3" s="351"/>
      <c r="D3" s="351"/>
      <c r="E3" s="351"/>
      <c r="F3" s="351"/>
      <c r="G3" s="351"/>
      <c r="H3" s="351"/>
      <c r="I3" s="351"/>
      <c r="J3" s="351"/>
      <c r="K3" s="351"/>
      <c r="L3" s="352"/>
      <c r="M3" s="352"/>
      <c r="N3" s="352"/>
      <c r="O3" s="352"/>
      <c r="P3" s="135"/>
      <c r="Q3" s="135"/>
      <c r="R3" s="135"/>
      <c r="S3" s="135"/>
    </row>
    <row r="4" spans="1:24" s="82" customFormat="1" ht="37.5" customHeight="1" thickBot="1">
      <c r="A4" s="254"/>
      <c r="B4" s="811" t="s">
        <v>287</v>
      </c>
      <c r="C4" s="811">
        <v>2001</v>
      </c>
      <c r="D4" s="811">
        <v>2002</v>
      </c>
      <c r="E4" s="811">
        <v>2003</v>
      </c>
      <c r="F4" s="811">
        <v>2004</v>
      </c>
      <c r="G4" s="811">
        <v>2005</v>
      </c>
      <c r="H4" s="811">
        <v>2006</v>
      </c>
      <c r="I4" s="811">
        <v>2007</v>
      </c>
      <c r="J4" s="811">
        <v>2008</v>
      </c>
      <c r="K4" s="811">
        <v>2009</v>
      </c>
      <c r="L4" s="811">
        <v>2010</v>
      </c>
      <c r="M4" s="811">
        <v>2011</v>
      </c>
      <c r="N4" s="702">
        <v>2013</v>
      </c>
      <c r="O4" s="702">
        <v>2014</v>
      </c>
      <c r="P4" s="702">
        <v>2015</v>
      </c>
      <c r="Q4" s="702">
        <v>2016</v>
      </c>
      <c r="R4" s="702">
        <v>2017</v>
      </c>
      <c r="S4" s="702">
        <v>2018</v>
      </c>
      <c r="T4" s="702">
        <v>2019</v>
      </c>
      <c r="U4" s="702">
        <v>2020</v>
      </c>
      <c r="V4" s="702">
        <v>2021</v>
      </c>
      <c r="W4" s="702">
        <v>2022</v>
      </c>
      <c r="X4" s="702">
        <v>2023</v>
      </c>
    </row>
    <row r="5" spans="1:24" s="82" customFormat="1" ht="11.25" customHeight="1">
      <c r="A5" s="254"/>
      <c r="B5" s="810"/>
      <c r="C5" s="810"/>
      <c r="D5" s="810"/>
      <c r="E5" s="810"/>
      <c r="F5" s="810"/>
      <c r="G5" s="810"/>
      <c r="H5" s="810"/>
      <c r="I5" s="810"/>
      <c r="J5" s="810"/>
      <c r="K5" s="810"/>
      <c r="L5" s="810"/>
      <c r="M5" s="810"/>
      <c r="N5" s="810"/>
      <c r="O5" s="810"/>
      <c r="P5" s="810"/>
      <c r="Q5" s="810"/>
      <c r="R5" s="810"/>
      <c r="S5" s="810"/>
      <c r="T5" s="810"/>
    </row>
    <row r="6" spans="1:24" s="82" customFormat="1" ht="15.75" customHeight="1">
      <c r="A6" s="254"/>
      <c r="B6" s="350" t="s">
        <v>104</v>
      </c>
      <c r="C6" s="660"/>
      <c r="D6" s="660"/>
      <c r="E6" s="660"/>
      <c r="F6" s="660"/>
      <c r="G6" s="660"/>
      <c r="H6" s="660"/>
      <c r="I6" s="660"/>
      <c r="J6" s="660"/>
      <c r="K6" s="660"/>
      <c r="L6" s="660"/>
      <c r="M6" s="660"/>
      <c r="N6" s="660"/>
      <c r="O6" s="660"/>
      <c r="P6" s="660"/>
      <c r="Q6" s="660"/>
      <c r="R6" s="660"/>
      <c r="S6" s="658"/>
      <c r="T6" s="658"/>
    </row>
    <row r="7" spans="1:24" ht="12" customHeight="1">
      <c r="A7" s="202"/>
      <c r="B7" s="655" t="s">
        <v>164</v>
      </c>
      <c r="C7" s="658">
        <v>25.7</v>
      </c>
      <c r="D7" s="658">
        <v>27.5</v>
      </c>
      <c r="E7" s="658">
        <v>30.2</v>
      </c>
      <c r="F7" s="658">
        <v>33.299999999999997</v>
      </c>
      <c r="G7" s="658">
        <v>35.299999999999997</v>
      </c>
      <c r="H7" s="658">
        <v>36.9</v>
      </c>
      <c r="I7" s="658">
        <v>38.6</v>
      </c>
      <c r="J7" s="658">
        <v>38.4</v>
      </c>
      <c r="K7" s="658">
        <v>39.4</v>
      </c>
      <c r="L7" s="658">
        <v>41.2</v>
      </c>
      <c r="M7" s="658">
        <v>41.7</v>
      </c>
      <c r="N7" s="658">
        <v>44.9</v>
      </c>
      <c r="O7" s="658">
        <v>45.126038811115819</v>
      </c>
      <c r="P7" s="658">
        <v>45.213207849221078</v>
      </c>
      <c r="Q7" s="658">
        <v>44.932252561465056</v>
      </c>
      <c r="R7" s="658">
        <v>45.744031957650641</v>
      </c>
      <c r="S7" s="658">
        <v>47.43446858763015</v>
      </c>
      <c r="T7" s="658">
        <v>46.155687521971458</v>
      </c>
      <c r="U7" s="658">
        <v>47.670466804141</v>
      </c>
      <c r="V7" s="658">
        <v>45.092500313930252</v>
      </c>
      <c r="W7" s="658">
        <v>49.330597703393039</v>
      </c>
      <c r="X7" s="658">
        <v>48.24013357954577</v>
      </c>
    </row>
    <row r="8" spans="1:24" ht="12" customHeight="1">
      <c r="A8" s="202"/>
      <c r="B8" s="649" t="s">
        <v>194</v>
      </c>
      <c r="C8" s="650">
        <v>27.2</v>
      </c>
      <c r="D8" s="650">
        <v>28.3</v>
      </c>
      <c r="E8" s="650">
        <v>29.9</v>
      </c>
      <c r="F8" s="650">
        <v>33.9</v>
      </c>
      <c r="G8" s="650">
        <v>36.299999999999997</v>
      </c>
      <c r="H8" s="650">
        <v>38.5</v>
      </c>
      <c r="I8" s="650">
        <v>39.700000000000003</v>
      </c>
      <c r="J8" s="650">
        <v>40.200000000000003</v>
      </c>
      <c r="K8" s="650">
        <v>41.7</v>
      </c>
      <c r="L8" s="650">
        <v>41.8</v>
      </c>
      <c r="M8" s="650">
        <v>42.5</v>
      </c>
      <c r="N8" s="650">
        <v>45.4</v>
      </c>
      <c r="O8" s="650">
        <v>46.404586433098949</v>
      </c>
      <c r="P8" s="650">
        <v>47.34387573523928</v>
      </c>
      <c r="Q8" s="650">
        <v>46.468081063506503</v>
      </c>
      <c r="R8" s="650">
        <v>48.466385636371406</v>
      </c>
      <c r="S8" s="650">
        <v>48.279673720034843</v>
      </c>
      <c r="T8" s="650">
        <v>46.833275380555371</v>
      </c>
      <c r="U8" s="650">
        <v>50.121159943484997</v>
      </c>
      <c r="V8" s="650">
        <v>46.857848306582639</v>
      </c>
      <c r="W8" s="650">
        <v>50.934655073495549</v>
      </c>
      <c r="X8" s="650">
        <v>49.291765331014162</v>
      </c>
    </row>
    <row r="9" spans="1:24" ht="12" customHeight="1">
      <c r="A9" s="202"/>
      <c r="B9" s="649" t="s">
        <v>195</v>
      </c>
      <c r="C9" s="650">
        <v>24.3</v>
      </c>
      <c r="D9" s="650">
        <v>26.7</v>
      </c>
      <c r="E9" s="650">
        <v>30.4</v>
      </c>
      <c r="F9" s="650">
        <v>32.9</v>
      </c>
      <c r="G9" s="650">
        <v>34.4</v>
      </c>
      <c r="H9" s="650">
        <v>35.4</v>
      </c>
      <c r="I9" s="650">
        <v>37.700000000000003</v>
      </c>
      <c r="J9" s="650">
        <v>36.700000000000003</v>
      </c>
      <c r="K9" s="650">
        <v>37.200000000000003</v>
      </c>
      <c r="L9" s="650">
        <v>40.6</v>
      </c>
      <c r="M9" s="650">
        <v>41.1</v>
      </c>
      <c r="N9" s="650">
        <v>44.5</v>
      </c>
      <c r="O9" s="650">
        <v>43.926619939918524</v>
      </c>
      <c r="P9" s="650">
        <v>43.177690196941185</v>
      </c>
      <c r="Q9" s="650">
        <v>43.484614513562889</v>
      </c>
      <c r="R9" s="650">
        <v>43.178915914541818</v>
      </c>
      <c r="S9" s="650">
        <v>46.614680510999605</v>
      </c>
      <c r="T9" s="650">
        <v>45.501792728923789</v>
      </c>
      <c r="U9" s="650">
        <v>45.326038714580555</v>
      </c>
      <c r="V9" s="650">
        <v>43.42359426390739</v>
      </c>
      <c r="W9" s="650">
        <v>47.796398786172226</v>
      </c>
      <c r="X9" s="650">
        <v>47.247859247458464</v>
      </c>
    </row>
    <row r="10" spans="1:24" ht="11.25" customHeight="1">
      <c r="A10" s="202"/>
      <c r="B10" s="649"/>
      <c r="C10" s="650"/>
      <c r="D10" s="650"/>
      <c r="E10" s="650"/>
      <c r="F10" s="650"/>
      <c r="G10" s="650"/>
      <c r="H10" s="650"/>
      <c r="I10" s="650"/>
      <c r="J10" s="650"/>
      <c r="K10" s="650"/>
      <c r="L10" s="650"/>
      <c r="M10" s="650"/>
      <c r="N10" s="650"/>
      <c r="O10" s="650"/>
      <c r="P10" s="650"/>
      <c r="Q10" s="650"/>
      <c r="R10" s="650"/>
      <c r="S10" s="650"/>
      <c r="T10" s="650"/>
      <c r="U10" s="650"/>
      <c r="V10" s="650"/>
      <c r="W10" s="650"/>
      <c r="X10" s="650"/>
    </row>
    <row r="11" spans="1:24" ht="12" customHeight="1">
      <c r="A11" s="202"/>
      <c r="B11" s="655" t="s">
        <v>165</v>
      </c>
      <c r="C11" s="658">
        <v>63.8</v>
      </c>
      <c r="D11" s="658">
        <v>65.3</v>
      </c>
      <c r="E11" s="658">
        <v>64.400000000000006</v>
      </c>
      <c r="F11" s="658">
        <v>68.7</v>
      </c>
      <c r="G11" s="658">
        <v>69.5</v>
      </c>
      <c r="H11" s="658">
        <v>72.900000000000006</v>
      </c>
      <c r="I11" s="658">
        <v>72.7</v>
      </c>
      <c r="J11" s="658">
        <v>75.7</v>
      </c>
      <c r="K11" s="658">
        <v>76.5</v>
      </c>
      <c r="L11" s="658">
        <v>77.3</v>
      </c>
      <c r="M11" s="658">
        <v>79.900000000000006</v>
      </c>
      <c r="N11" s="658">
        <v>82.2</v>
      </c>
      <c r="O11" s="658">
        <v>82.367695118214044</v>
      </c>
      <c r="P11" s="658">
        <v>81.084238905822829</v>
      </c>
      <c r="Q11" s="658">
        <v>81.666168564621699</v>
      </c>
      <c r="R11" s="658">
        <v>84.505537200934896</v>
      </c>
      <c r="S11" s="648">
        <v>85.032303088469078</v>
      </c>
      <c r="T11" s="648">
        <v>85.630905497607344</v>
      </c>
      <c r="U11" s="648">
        <v>87.258625609839086</v>
      </c>
      <c r="V11" s="648">
        <v>86.790323037590312</v>
      </c>
      <c r="W11" s="648">
        <v>87.357214110416592</v>
      </c>
      <c r="X11" s="648">
        <v>88.539188131401062</v>
      </c>
    </row>
    <row r="12" spans="1:24" ht="12" customHeight="1">
      <c r="A12" s="202"/>
      <c r="B12" s="649" t="s">
        <v>194</v>
      </c>
      <c r="C12" s="650">
        <v>61.9</v>
      </c>
      <c r="D12" s="650">
        <v>64.599999999999994</v>
      </c>
      <c r="E12" s="650">
        <v>64</v>
      </c>
      <c r="F12" s="650">
        <v>67.099999999999994</v>
      </c>
      <c r="G12" s="650">
        <v>66.599999999999994</v>
      </c>
      <c r="H12" s="650">
        <v>72</v>
      </c>
      <c r="I12" s="650">
        <v>71.599999999999994</v>
      </c>
      <c r="J12" s="650">
        <v>74.099999999999994</v>
      </c>
      <c r="K12" s="650">
        <v>75</v>
      </c>
      <c r="L12" s="650">
        <v>76.900000000000006</v>
      </c>
      <c r="M12" s="650">
        <v>78.7</v>
      </c>
      <c r="N12" s="650">
        <v>81.400000000000006</v>
      </c>
      <c r="O12" s="650">
        <v>82.157419795273029</v>
      </c>
      <c r="P12" s="650">
        <v>79.713193394031606</v>
      </c>
      <c r="Q12" s="650">
        <v>81.134740620057798</v>
      </c>
      <c r="R12" s="650">
        <v>83.782383462755391</v>
      </c>
      <c r="S12" s="657">
        <v>84.307432218988964</v>
      </c>
      <c r="T12" s="657">
        <v>85.362128849128126</v>
      </c>
      <c r="U12" s="657">
        <v>87.05273532920765</v>
      </c>
      <c r="V12" s="657">
        <v>87.330336385930408</v>
      </c>
      <c r="W12" s="657">
        <v>87.006917516936099</v>
      </c>
      <c r="X12" s="657">
        <v>88.309577458277062</v>
      </c>
    </row>
    <row r="13" spans="1:24" ht="12" customHeight="1">
      <c r="A13" s="202"/>
      <c r="B13" s="649" t="s">
        <v>195</v>
      </c>
      <c r="C13" s="650">
        <v>65.5</v>
      </c>
      <c r="D13" s="650">
        <v>66</v>
      </c>
      <c r="E13" s="650">
        <v>64.7</v>
      </c>
      <c r="F13" s="650">
        <v>70.3</v>
      </c>
      <c r="G13" s="650">
        <v>72.3</v>
      </c>
      <c r="H13" s="650">
        <v>73.8</v>
      </c>
      <c r="I13" s="650">
        <v>73.599999999999994</v>
      </c>
      <c r="J13" s="650">
        <v>77.2</v>
      </c>
      <c r="K13" s="650">
        <v>77.900000000000006</v>
      </c>
      <c r="L13" s="650">
        <v>77.599999999999994</v>
      </c>
      <c r="M13" s="650">
        <v>81.099999999999994</v>
      </c>
      <c r="N13" s="650">
        <v>82.9</v>
      </c>
      <c r="O13" s="650">
        <v>82.573186475598106</v>
      </c>
      <c r="P13" s="650">
        <v>82.414267106712529</v>
      </c>
      <c r="Q13" s="650">
        <v>82.189098131297683</v>
      </c>
      <c r="R13" s="650">
        <v>85.231709644297709</v>
      </c>
      <c r="S13" s="657">
        <v>85.747496422934375</v>
      </c>
      <c r="T13" s="657">
        <v>85.889420462141686</v>
      </c>
      <c r="U13" s="657">
        <v>87.456773210627901</v>
      </c>
      <c r="V13" s="657">
        <v>86.26752855492326</v>
      </c>
      <c r="W13" s="657">
        <v>87.693608153282923</v>
      </c>
      <c r="X13" s="657">
        <v>88.757844573768367</v>
      </c>
    </row>
    <row r="14" spans="1:24" ht="11.25" customHeight="1">
      <c r="A14" s="202"/>
      <c r="B14" s="649"/>
      <c r="C14" s="650"/>
      <c r="D14" s="650"/>
      <c r="E14" s="650"/>
      <c r="F14" s="650"/>
      <c r="G14" s="650"/>
      <c r="H14" s="650"/>
      <c r="I14" s="650"/>
      <c r="J14" s="650"/>
      <c r="K14" s="650"/>
      <c r="L14" s="650"/>
      <c r="M14" s="650"/>
      <c r="N14" s="650"/>
      <c r="O14" s="650"/>
      <c r="P14" s="650"/>
      <c r="Q14" s="650"/>
      <c r="R14" s="650"/>
      <c r="S14" s="650"/>
      <c r="T14" s="650"/>
      <c r="U14" s="650"/>
      <c r="V14" s="650"/>
      <c r="W14" s="650"/>
      <c r="X14" s="650"/>
    </row>
    <row r="15" spans="1:24" ht="12" customHeight="1">
      <c r="A15" s="202"/>
      <c r="B15" s="655" t="s">
        <v>166</v>
      </c>
      <c r="C15" s="658">
        <v>61.6</v>
      </c>
      <c r="D15" s="658">
        <v>62.9</v>
      </c>
      <c r="E15" s="658">
        <v>62.1</v>
      </c>
      <c r="F15" s="658">
        <v>64.8</v>
      </c>
      <c r="G15" s="658">
        <v>65.599999999999994</v>
      </c>
      <c r="H15" s="658">
        <v>67.3</v>
      </c>
      <c r="I15" s="658">
        <v>67.5</v>
      </c>
      <c r="J15" s="658">
        <v>69.8</v>
      </c>
      <c r="K15" s="658">
        <v>71.3</v>
      </c>
      <c r="L15" s="658">
        <v>72.3</v>
      </c>
      <c r="M15" s="658">
        <v>74.400000000000006</v>
      </c>
      <c r="N15" s="658">
        <v>76.3</v>
      </c>
      <c r="O15" s="658">
        <v>75.938552713722487</v>
      </c>
      <c r="P15" s="658">
        <v>76.173482917626544</v>
      </c>
      <c r="Q15" s="658">
        <v>75.797597953411966</v>
      </c>
      <c r="R15" s="658">
        <v>76.623175122311707</v>
      </c>
      <c r="S15" s="648">
        <v>78.42250505015906</v>
      </c>
      <c r="T15" s="648">
        <v>80.470226612504561</v>
      </c>
      <c r="U15" s="648">
        <v>80.904373588608877</v>
      </c>
      <c r="V15" s="648">
        <v>80.68301942964392</v>
      </c>
      <c r="W15" s="648">
        <v>80.888706361757329</v>
      </c>
      <c r="X15" s="648">
        <v>82.69317430040465</v>
      </c>
    </row>
    <row r="16" spans="1:24" ht="12" customHeight="1">
      <c r="A16" s="202"/>
      <c r="B16" s="649" t="s">
        <v>194</v>
      </c>
      <c r="C16" s="650">
        <v>57.4</v>
      </c>
      <c r="D16" s="650">
        <v>60.9</v>
      </c>
      <c r="E16" s="650">
        <v>59.1</v>
      </c>
      <c r="F16" s="650">
        <v>61.8</v>
      </c>
      <c r="G16" s="650">
        <v>63.3</v>
      </c>
      <c r="H16" s="650">
        <v>64.2</v>
      </c>
      <c r="I16" s="650">
        <v>65.7</v>
      </c>
      <c r="J16" s="650">
        <v>67.7</v>
      </c>
      <c r="K16" s="650">
        <v>68.2</v>
      </c>
      <c r="L16" s="650">
        <v>68.5</v>
      </c>
      <c r="M16" s="650">
        <v>71.099999999999994</v>
      </c>
      <c r="N16" s="650">
        <v>74</v>
      </c>
      <c r="O16" s="650">
        <v>72.990091721168909</v>
      </c>
      <c r="P16" s="650">
        <v>74.040979403083512</v>
      </c>
      <c r="Q16" s="650">
        <v>73.343972462516618</v>
      </c>
      <c r="R16" s="650">
        <v>74.828571423415312</v>
      </c>
      <c r="S16" s="657">
        <v>76.09909512259685</v>
      </c>
      <c r="T16" s="657">
        <v>78.567042537345699</v>
      </c>
      <c r="U16" s="657">
        <v>79.253954365079011</v>
      </c>
      <c r="V16" s="657">
        <v>79.02442842229334</v>
      </c>
      <c r="W16" s="657">
        <v>80.42112957905816</v>
      </c>
      <c r="X16" s="657">
        <v>81.734248080058919</v>
      </c>
    </row>
    <row r="17" spans="1:24" ht="12" customHeight="1">
      <c r="A17" s="202"/>
      <c r="B17" s="649" t="s">
        <v>195</v>
      </c>
      <c r="C17" s="650">
        <v>65.7</v>
      </c>
      <c r="D17" s="650">
        <v>64.900000000000006</v>
      </c>
      <c r="E17" s="650">
        <v>64.900000000000006</v>
      </c>
      <c r="F17" s="650">
        <v>67.5</v>
      </c>
      <c r="G17" s="650">
        <v>67.7</v>
      </c>
      <c r="H17" s="650">
        <v>70.2</v>
      </c>
      <c r="I17" s="650">
        <v>69.2</v>
      </c>
      <c r="J17" s="650">
        <v>71.7</v>
      </c>
      <c r="K17" s="650">
        <v>74.400000000000006</v>
      </c>
      <c r="L17" s="650">
        <v>75.8</v>
      </c>
      <c r="M17" s="650">
        <v>77.5</v>
      </c>
      <c r="N17" s="650">
        <v>78.3</v>
      </c>
      <c r="O17" s="650">
        <v>78.561529999092798</v>
      </c>
      <c r="P17" s="650">
        <v>78.257494298501229</v>
      </c>
      <c r="Q17" s="650">
        <v>78.146149397161054</v>
      </c>
      <c r="R17" s="650">
        <v>78.306898949382429</v>
      </c>
      <c r="S17" s="657">
        <v>80.454768522117121</v>
      </c>
      <c r="T17" s="657">
        <v>82.253152110078446</v>
      </c>
      <c r="U17" s="657">
        <v>82.519857155005667</v>
      </c>
      <c r="V17" s="657">
        <v>82.300025991665493</v>
      </c>
      <c r="W17" s="657">
        <v>81.341317470711658</v>
      </c>
      <c r="X17" s="657">
        <v>83.614694186401934</v>
      </c>
    </row>
    <row r="18" spans="1:24" ht="12" customHeight="1">
      <c r="A18" s="202"/>
      <c r="B18" s="649"/>
      <c r="C18" s="650"/>
      <c r="D18" s="650"/>
      <c r="E18" s="650"/>
      <c r="F18" s="650"/>
      <c r="G18" s="650"/>
      <c r="H18" s="650"/>
      <c r="I18" s="650"/>
      <c r="J18" s="650"/>
      <c r="K18" s="650"/>
      <c r="L18" s="650"/>
      <c r="M18" s="650"/>
      <c r="N18" s="650"/>
      <c r="O18" s="650"/>
      <c r="P18" s="650"/>
      <c r="Q18" s="650"/>
      <c r="R18" s="650"/>
      <c r="S18" s="650"/>
      <c r="T18" s="650"/>
      <c r="U18" s="650"/>
      <c r="V18" s="650"/>
      <c r="W18" s="650"/>
      <c r="X18" s="650"/>
    </row>
    <row r="19" spans="1:24" ht="12" customHeight="1">
      <c r="A19" s="202"/>
      <c r="B19" s="655" t="s">
        <v>167</v>
      </c>
      <c r="C19" s="658">
        <v>54.9</v>
      </c>
      <c r="D19" s="658">
        <v>57.4</v>
      </c>
      <c r="E19" s="658">
        <v>57.9</v>
      </c>
      <c r="F19" s="658">
        <v>58.4</v>
      </c>
      <c r="G19" s="658">
        <v>59.5</v>
      </c>
      <c r="H19" s="658">
        <v>60.9</v>
      </c>
      <c r="I19" s="658">
        <v>62.7</v>
      </c>
      <c r="J19" s="658">
        <v>63.4</v>
      </c>
      <c r="K19" s="658">
        <v>64.099999999999994</v>
      </c>
      <c r="L19" s="658">
        <v>64.5</v>
      </c>
      <c r="M19" s="658">
        <v>65.5</v>
      </c>
      <c r="N19" s="658">
        <v>68.3</v>
      </c>
      <c r="O19" s="658">
        <v>69.36214483616061</v>
      </c>
      <c r="P19" s="658">
        <v>68.494455719988878</v>
      </c>
      <c r="Q19" s="658">
        <v>69.666330977247114</v>
      </c>
      <c r="R19" s="658">
        <v>69.509410621002715</v>
      </c>
      <c r="S19" s="648">
        <v>72.24472013589066</v>
      </c>
      <c r="T19" s="648">
        <v>72.254723651030417</v>
      </c>
      <c r="U19" s="648">
        <v>70.951862278840167</v>
      </c>
      <c r="V19" s="648">
        <v>72.06266605791582</v>
      </c>
      <c r="W19" s="648">
        <v>73.576246381108277</v>
      </c>
      <c r="X19" s="648">
        <v>74.254613082690454</v>
      </c>
    </row>
    <row r="20" spans="1:24" ht="12" customHeight="1">
      <c r="A20" s="202"/>
      <c r="B20" s="649" t="s">
        <v>194</v>
      </c>
      <c r="C20" s="650">
        <v>52.9</v>
      </c>
      <c r="D20" s="650">
        <v>52.7</v>
      </c>
      <c r="E20" s="650">
        <v>54.8</v>
      </c>
      <c r="F20" s="650">
        <v>55.3</v>
      </c>
      <c r="G20" s="650">
        <v>56.5</v>
      </c>
      <c r="H20" s="650">
        <v>57.9</v>
      </c>
      <c r="I20" s="650">
        <v>57.9</v>
      </c>
      <c r="J20" s="650">
        <v>59.9</v>
      </c>
      <c r="K20" s="650">
        <v>61.1</v>
      </c>
      <c r="L20" s="650">
        <v>60</v>
      </c>
      <c r="M20" s="650">
        <v>62</v>
      </c>
      <c r="N20" s="650">
        <v>64.2</v>
      </c>
      <c r="O20" s="650">
        <v>66.0529072584728</v>
      </c>
      <c r="P20" s="650">
        <v>65.019949420637673</v>
      </c>
      <c r="Q20" s="650">
        <v>67.330807458652998</v>
      </c>
      <c r="R20" s="650">
        <v>65.156549976106049</v>
      </c>
      <c r="S20" s="657">
        <v>68.563435094421479</v>
      </c>
      <c r="T20" s="657">
        <v>68.740464143899402</v>
      </c>
      <c r="U20" s="657">
        <v>66.809748754275304</v>
      </c>
      <c r="V20" s="657">
        <v>68.257435935759673</v>
      </c>
      <c r="W20" s="657">
        <v>71.187884716812121</v>
      </c>
      <c r="X20" s="657">
        <v>72.177776584648157</v>
      </c>
    </row>
    <row r="21" spans="1:24" ht="12" customHeight="1">
      <c r="A21" s="202"/>
      <c r="B21" s="649" t="s">
        <v>195</v>
      </c>
      <c r="C21" s="650">
        <v>56.9</v>
      </c>
      <c r="D21" s="650">
        <v>62</v>
      </c>
      <c r="E21" s="650">
        <v>61</v>
      </c>
      <c r="F21" s="650">
        <v>61.6</v>
      </c>
      <c r="G21" s="650">
        <v>62.5</v>
      </c>
      <c r="H21" s="650">
        <v>64</v>
      </c>
      <c r="I21" s="650">
        <v>67.599999999999994</v>
      </c>
      <c r="J21" s="650">
        <v>66.7</v>
      </c>
      <c r="K21" s="650">
        <v>66.900000000000006</v>
      </c>
      <c r="L21" s="650">
        <v>68.7</v>
      </c>
      <c r="M21" s="650">
        <v>68.8</v>
      </c>
      <c r="N21" s="650">
        <v>72.2</v>
      </c>
      <c r="O21" s="650">
        <v>72.77242747000048</v>
      </c>
      <c r="P21" s="650">
        <v>71.793167079072759</v>
      </c>
      <c r="Q21" s="650">
        <v>71.987174547612113</v>
      </c>
      <c r="R21" s="650">
        <v>73.836283464325845</v>
      </c>
      <c r="S21" s="657">
        <v>76.023421248442347</v>
      </c>
      <c r="T21" s="657">
        <v>75.606219532831616</v>
      </c>
      <c r="U21" s="657">
        <v>75.025314077968162</v>
      </c>
      <c r="V21" s="657">
        <v>75.770219027994699</v>
      </c>
      <c r="W21" s="657">
        <v>75.906877808072949</v>
      </c>
      <c r="X21" s="657">
        <v>76.285960199847892</v>
      </c>
    </row>
    <row r="22" spans="1:24" ht="11.25" customHeight="1">
      <c r="A22" s="202"/>
      <c r="B22" s="649"/>
      <c r="C22" s="650"/>
      <c r="D22" s="650"/>
      <c r="E22" s="650"/>
      <c r="F22" s="650"/>
      <c r="G22" s="650"/>
      <c r="H22" s="650"/>
      <c r="I22" s="650"/>
      <c r="J22" s="650"/>
      <c r="K22" s="650"/>
      <c r="L22" s="650"/>
      <c r="M22" s="650"/>
      <c r="N22" s="650"/>
      <c r="O22" s="650"/>
      <c r="P22" s="650"/>
      <c r="Q22" s="650"/>
      <c r="R22" s="650"/>
      <c r="S22" s="650"/>
      <c r="T22" s="650"/>
      <c r="U22" s="650"/>
      <c r="V22" s="650"/>
      <c r="W22" s="650"/>
      <c r="X22" s="650"/>
    </row>
    <row r="23" spans="1:24" ht="12" customHeight="1">
      <c r="A23" s="202"/>
      <c r="B23" s="655" t="s">
        <v>168</v>
      </c>
      <c r="C23" s="658">
        <v>50.7</v>
      </c>
      <c r="D23" s="658">
        <v>52</v>
      </c>
      <c r="E23" s="658">
        <v>53.5</v>
      </c>
      <c r="F23" s="658">
        <v>54.2</v>
      </c>
      <c r="G23" s="658">
        <v>54.6</v>
      </c>
      <c r="H23" s="658">
        <v>54.6</v>
      </c>
      <c r="I23" s="658">
        <v>58.1</v>
      </c>
      <c r="J23" s="658">
        <v>59.5</v>
      </c>
      <c r="K23" s="658">
        <v>58.9</v>
      </c>
      <c r="L23" s="658">
        <v>60.1</v>
      </c>
      <c r="M23" s="658">
        <v>59.1</v>
      </c>
      <c r="N23" s="658">
        <v>59.7</v>
      </c>
      <c r="O23" s="658">
        <v>60.852127506863106</v>
      </c>
      <c r="P23" s="658">
        <v>61.416740779357461</v>
      </c>
      <c r="Q23" s="658">
        <v>62.033801468585423</v>
      </c>
      <c r="R23" s="658">
        <v>62.684465214111988</v>
      </c>
      <c r="S23" s="648">
        <v>65.796820491733413</v>
      </c>
      <c r="T23" s="648">
        <v>65.071462692625985</v>
      </c>
      <c r="U23" s="648">
        <v>65.289957636955194</v>
      </c>
      <c r="V23" s="648">
        <v>66.834419511210442</v>
      </c>
      <c r="W23" s="648">
        <v>68.229818346278407</v>
      </c>
      <c r="X23" s="648">
        <v>69.569015398232082</v>
      </c>
    </row>
    <row r="24" spans="1:24" ht="12" customHeight="1">
      <c r="A24" s="202"/>
      <c r="B24" s="649" t="s">
        <v>194</v>
      </c>
      <c r="C24" s="650">
        <v>45.6</v>
      </c>
      <c r="D24" s="650">
        <v>48.4</v>
      </c>
      <c r="E24" s="650">
        <v>47.1</v>
      </c>
      <c r="F24" s="650">
        <v>49.9</v>
      </c>
      <c r="G24" s="650">
        <v>49.3</v>
      </c>
      <c r="H24" s="650">
        <v>50.9</v>
      </c>
      <c r="I24" s="650">
        <v>54.1</v>
      </c>
      <c r="J24" s="650">
        <v>55.5</v>
      </c>
      <c r="K24" s="650">
        <v>54.6</v>
      </c>
      <c r="L24" s="650">
        <v>55.1</v>
      </c>
      <c r="M24" s="650">
        <v>57.1</v>
      </c>
      <c r="N24" s="650">
        <v>56.2</v>
      </c>
      <c r="O24" s="650">
        <v>56.763467448244775</v>
      </c>
      <c r="P24" s="650">
        <v>58.257553833405161</v>
      </c>
      <c r="Q24" s="650">
        <v>57.542159891078185</v>
      </c>
      <c r="R24" s="650">
        <v>59.832636896343914</v>
      </c>
      <c r="S24" s="657">
        <v>62.239018207877187</v>
      </c>
      <c r="T24" s="657">
        <v>61.630133433507595</v>
      </c>
      <c r="U24" s="657">
        <v>62.162522115835003</v>
      </c>
      <c r="V24" s="657">
        <v>62.961583393304373</v>
      </c>
      <c r="W24" s="657">
        <v>64.961931919721096</v>
      </c>
      <c r="X24" s="657">
        <v>65.952940095689186</v>
      </c>
    </row>
    <row r="25" spans="1:24" ht="12" customHeight="1">
      <c r="A25" s="202"/>
      <c r="B25" s="649" t="s">
        <v>195</v>
      </c>
      <c r="C25" s="650">
        <v>55.6</v>
      </c>
      <c r="D25" s="650">
        <v>55.6</v>
      </c>
      <c r="E25" s="650">
        <v>59.7</v>
      </c>
      <c r="F25" s="650">
        <v>58.5</v>
      </c>
      <c r="G25" s="650">
        <v>59.7</v>
      </c>
      <c r="H25" s="650">
        <v>58.2</v>
      </c>
      <c r="I25" s="650">
        <v>62</v>
      </c>
      <c r="J25" s="650">
        <v>63.7</v>
      </c>
      <c r="K25" s="650">
        <v>63.1</v>
      </c>
      <c r="L25" s="650">
        <v>65.3</v>
      </c>
      <c r="M25" s="650">
        <v>61.2</v>
      </c>
      <c r="N25" s="650">
        <v>63.3</v>
      </c>
      <c r="O25" s="650">
        <v>64.939863033883512</v>
      </c>
      <c r="P25" s="650">
        <v>64.48763475684558</v>
      </c>
      <c r="Q25" s="650">
        <v>66.390645127450014</v>
      </c>
      <c r="R25" s="650">
        <v>65.517471123736541</v>
      </c>
      <c r="S25" s="657">
        <v>69.474682810677066</v>
      </c>
      <c r="T25" s="657">
        <v>68.637190013870494</v>
      </c>
      <c r="U25" s="657">
        <v>68.401816465104375</v>
      </c>
      <c r="V25" s="657">
        <v>70.691428759742138</v>
      </c>
      <c r="W25" s="657">
        <v>71.42555677791681</v>
      </c>
      <c r="X25" s="657">
        <v>73.092879353082481</v>
      </c>
    </row>
    <row r="26" spans="1:24" ht="11.25" customHeight="1">
      <c r="A26" s="202"/>
      <c r="B26" s="649"/>
      <c r="C26" s="650"/>
      <c r="D26" s="650"/>
      <c r="E26" s="650"/>
      <c r="F26" s="650"/>
      <c r="G26" s="650"/>
      <c r="H26" s="650"/>
      <c r="I26" s="650"/>
      <c r="J26" s="650"/>
      <c r="K26" s="650"/>
      <c r="L26" s="650"/>
      <c r="M26" s="650"/>
      <c r="N26" s="650"/>
      <c r="O26" s="650"/>
      <c r="P26" s="650"/>
      <c r="Q26" s="650"/>
      <c r="R26" s="650"/>
      <c r="S26" s="650"/>
      <c r="T26" s="650"/>
      <c r="U26" s="650"/>
      <c r="V26" s="650"/>
      <c r="W26" s="650"/>
      <c r="X26" s="650"/>
    </row>
    <row r="27" spans="1:24" ht="12" customHeight="1">
      <c r="A27" s="202"/>
      <c r="B27" s="655" t="s">
        <v>169</v>
      </c>
      <c r="C27" s="658">
        <v>49.8</v>
      </c>
      <c r="D27" s="658">
        <v>48.9</v>
      </c>
      <c r="E27" s="658">
        <v>49.6</v>
      </c>
      <c r="F27" s="658">
        <v>50.7</v>
      </c>
      <c r="G27" s="658">
        <v>51.4</v>
      </c>
      <c r="H27" s="658">
        <v>50.6</v>
      </c>
      <c r="I27" s="658">
        <v>54.1</v>
      </c>
      <c r="J27" s="658">
        <v>54.6</v>
      </c>
      <c r="K27" s="658">
        <v>55.6</v>
      </c>
      <c r="L27" s="658">
        <v>55.6</v>
      </c>
      <c r="M27" s="658">
        <v>56.5</v>
      </c>
      <c r="N27" s="658">
        <v>57.4</v>
      </c>
      <c r="O27" s="658">
        <v>56.571893308999812</v>
      </c>
      <c r="P27" s="658">
        <v>58.402857480408386</v>
      </c>
      <c r="Q27" s="658">
        <v>57.993527952772631</v>
      </c>
      <c r="R27" s="658">
        <v>59.378869197286186</v>
      </c>
      <c r="S27" s="648">
        <v>59.332347847514328</v>
      </c>
      <c r="T27" s="648">
        <v>61.517161927555918</v>
      </c>
      <c r="U27" s="648">
        <v>62.145152534915404</v>
      </c>
      <c r="V27" s="648">
        <v>61.564125567078854</v>
      </c>
      <c r="W27" s="648">
        <v>64.358753543284664</v>
      </c>
      <c r="X27" s="648">
        <v>63.958898645212514</v>
      </c>
    </row>
    <row r="28" spans="1:24" ht="12" customHeight="1">
      <c r="A28" s="202"/>
      <c r="B28" s="649" t="s">
        <v>194</v>
      </c>
      <c r="C28" s="650">
        <v>45.7</v>
      </c>
      <c r="D28" s="650">
        <v>42.6</v>
      </c>
      <c r="E28" s="650">
        <v>43.5</v>
      </c>
      <c r="F28" s="650">
        <v>47.3</v>
      </c>
      <c r="G28" s="650">
        <v>47.8</v>
      </c>
      <c r="H28" s="650">
        <v>45.4</v>
      </c>
      <c r="I28" s="650">
        <v>49.8</v>
      </c>
      <c r="J28" s="650">
        <v>49.3</v>
      </c>
      <c r="K28" s="650">
        <v>51</v>
      </c>
      <c r="L28" s="650">
        <v>52.1</v>
      </c>
      <c r="M28" s="650">
        <v>51.7</v>
      </c>
      <c r="N28" s="650">
        <v>53.8</v>
      </c>
      <c r="O28" s="650">
        <v>53.169079296772239</v>
      </c>
      <c r="P28" s="650">
        <v>55.615157609738674</v>
      </c>
      <c r="Q28" s="650">
        <v>53.245310276375278</v>
      </c>
      <c r="R28" s="650">
        <v>55.635904004444306</v>
      </c>
      <c r="S28" s="657">
        <v>54.836098449858433</v>
      </c>
      <c r="T28" s="657">
        <v>57.569704860401927</v>
      </c>
      <c r="U28" s="657">
        <v>57.571068885340402</v>
      </c>
      <c r="V28" s="657">
        <v>57.418152769624527</v>
      </c>
      <c r="W28" s="657">
        <v>61.195589961903046</v>
      </c>
      <c r="X28" s="657">
        <v>60.011813907134737</v>
      </c>
    </row>
    <row r="29" spans="1:24" ht="12" customHeight="1">
      <c r="A29" s="202"/>
      <c r="B29" s="649" t="s">
        <v>195</v>
      </c>
      <c r="C29" s="650">
        <v>53.8</v>
      </c>
      <c r="D29" s="650">
        <v>55</v>
      </c>
      <c r="E29" s="650">
        <v>55.4</v>
      </c>
      <c r="F29" s="650">
        <v>54.2</v>
      </c>
      <c r="G29" s="650">
        <v>55</v>
      </c>
      <c r="H29" s="650">
        <v>55.6</v>
      </c>
      <c r="I29" s="650">
        <v>58.2</v>
      </c>
      <c r="J29" s="650">
        <v>59.6</v>
      </c>
      <c r="K29" s="650">
        <v>60.2</v>
      </c>
      <c r="L29" s="650">
        <v>59.1</v>
      </c>
      <c r="M29" s="650">
        <v>61.1</v>
      </c>
      <c r="N29" s="650">
        <v>61.1</v>
      </c>
      <c r="O29" s="650">
        <v>59.891944823915246</v>
      </c>
      <c r="P29" s="650">
        <v>61.16629158825706</v>
      </c>
      <c r="Q29" s="650">
        <v>62.686733243344925</v>
      </c>
      <c r="R29" s="650">
        <v>63.063933773739528</v>
      </c>
      <c r="S29" s="657">
        <v>63.741073849611396</v>
      </c>
      <c r="T29" s="657">
        <v>65.449238318808725</v>
      </c>
      <c r="U29" s="657">
        <v>66.679724285619159</v>
      </c>
      <c r="V29" s="657">
        <v>65.654515249066094</v>
      </c>
      <c r="W29" s="657">
        <v>67.497916933398344</v>
      </c>
      <c r="X29" s="657">
        <v>67.846468938710544</v>
      </c>
    </row>
    <row r="30" spans="1:24" ht="11.25" customHeight="1">
      <c r="A30" s="202"/>
      <c r="B30" s="649"/>
      <c r="C30" s="650"/>
      <c r="D30" s="650"/>
      <c r="E30" s="650"/>
      <c r="F30" s="650"/>
      <c r="G30" s="650"/>
      <c r="H30" s="650"/>
      <c r="I30" s="650"/>
      <c r="J30" s="650"/>
      <c r="K30" s="650"/>
      <c r="L30" s="650"/>
      <c r="M30" s="650"/>
      <c r="N30" s="650"/>
      <c r="O30" s="650"/>
      <c r="P30" s="650"/>
      <c r="Q30" s="650"/>
      <c r="R30" s="650"/>
      <c r="S30" s="650"/>
      <c r="T30" s="650"/>
      <c r="U30" s="650"/>
      <c r="V30" s="650"/>
      <c r="W30" s="650"/>
      <c r="X30" s="650"/>
    </row>
    <row r="31" spans="1:24" ht="12" customHeight="1">
      <c r="A31" s="202"/>
      <c r="B31" s="655" t="s">
        <v>170</v>
      </c>
      <c r="C31" s="658">
        <v>41.4</v>
      </c>
      <c r="D31" s="658">
        <v>43</v>
      </c>
      <c r="E31" s="658">
        <v>43.5</v>
      </c>
      <c r="F31" s="658">
        <v>48</v>
      </c>
      <c r="G31" s="658">
        <v>48.4</v>
      </c>
      <c r="H31" s="658">
        <v>47.5</v>
      </c>
      <c r="I31" s="658">
        <v>50.7</v>
      </c>
      <c r="J31" s="658">
        <v>51.4</v>
      </c>
      <c r="K31" s="658">
        <v>51.6</v>
      </c>
      <c r="L31" s="658">
        <v>53.4</v>
      </c>
      <c r="M31" s="658">
        <v>52.5</v>
      </c>
      <c r="N31" s="658">
        <v>54.9</v>
      </c>
      <c r="O31" s="658">
        <v>55.294418423040945</v>
      </c>
      <c r="P31" s="658">
        <v>54.853189957507084</v>
      </c>
      <c r="Q31" s="658">
        <v>55.446450244680356</v>
      </c>
      <c r="R31" s="658">
        <v>58.98085909094214</v>
      </c>
      <c r="S31" s="648">
        <v>58.633144137979748</v>
      </c>
      <c r="T31" s="648">
        <v>60.485793281636646</v>
      </c>
      <c r="U31" s="648">
        <v>57.699798976214844</v>
      </c>
      <c r="V31" s="648">
        <v>57.823263547390468</v>
      </c>
      <c r="W31" s="648">
        <v>59.427446548820342</v>
      </c>
      <c r="X31" s="648">
        <v>60.05584383796996</v>
      </c>
    </row>
    <row r="32" spans="1:24" ht="12" customHeight="1">
      <c r="A32" s="202"/>
      <c r="B32" s="649" t="s">
        <v>194</v>
      </c>
      <c r="C32" s="650">
        <v>36.4</v>
      </c>
      <c r="D32" s="650">
        <v>36.4</v>
      </c>
      <c r="E32" s="650">
        <v>37.200000000000003</v>
      </c>
      <c r="F32" s="650">
        <v>41.9</v>
      </c>
      <c r="G32" s="650">
        <v>43</v>
      </c>
      <c r="H32" s="650">
        <v>43</v>
      </c>
      <c r="I32" s="650">
        <v>45.4</v>
      </c>
      <c r="J32" s="650">
        <v>45.5</v>
      </c>
      <c r="K32" s="650">
        <v>46</v>
      </c>
      <c r="L32" s="650">
        <v>47.6</v>
      </c>
      <c r="M32" s="650">
        <v>46.7</v>
      </c>
      <c r="N32" s="650">
        <v>50.7</v>
      </c>
      <c r="O32" s="650">
        <v>50.136724365323957</v>
      </c>
      <c r="P32" s="650">
        <v>49.268428738335011</v>
      </c>
      <c r="Q32" s="650">
        <v>49.088225730181769</v>
      </c>
      <c r="R32" s="650">
        <v>53.776149260091735</v>
      </c>
      <c r="S32" s="657">
        <v>53.761176969030082</v>
      </c>
      <c r="T32" s="657">
        <v>55.403277283224575</v>
      </c>
      <c r="U32" s="657">
        <v>51.807381688974296</v>
      </c>
      <c r="V32" s="657">
        <v>53.071523585062337</v>
      </c>
      <c r="W32" s="657">
        <v>55.497123221141521</v>
      </c>
      <c r="X32" s="657">
        <v>55.936490727057588</v>
      </c>
    </row>
    <row r="33" spans="1:24" ht="12" customHeight="1">
      <c r="A33" s="202"/>
      <c r="B33" s="649" t="s">
        <v>195</v>
      </c>
      <c r="C33" s="650">
        <v>46.4</v>
      </c>
      <c r="D33" s="650">
        <v>49.8</v>
      </c>
      <c r="E33" s="650">
        <v>50</v>
      </c>
      <c r="F33" s="650">
        <v>53.8</v>
      </c>
      <c r="G33" s="650">
        <v>54</v>
      </c>
      <c r="H33" s="650">
        <v>52.3</v>
      </c>
      <c r="I33" s="650">
        <v>56.1</v>
      </c>
      <c r="J33" s="650">
        <v>57.2</v>
      </c>
      <c r="K33" s="650">
        <v>56.9</v>
      </c>
      <c r="L33" s="650">
        <v>58.7</v>
      </c>
      <c r="M33" s="650">
        <v>58.6</v>
      </c>
      <c r="N33" s="650">
        <v>59.1</v>
      </c>
      <c r="O33" s="650">
        <v>60.520767352963098</v>
      </c>
      <c r="P33" s="650">
        <v>60.761661961787702</v>
      </c>
      <c r="Q33" s="650">
        <v>61.892496372965525</v>
      </c>
      <c r="R33" s="650">
        <v>64.290327941734475</v>
      </c>
      <c r="S33" s="657">
        <v>63.575845736168681</v>
      </c>
      <c r="T33" s="657">
        <v>65.664135504024884</v>
      </c>
      <c r="U33" s="657">
        <v>63.578468354041959</v>
      </c>
      <c r="V33" s="657">
        <v>62.536790475666642</v>
      </c>
      <c r="W33" s="657">
        <v>63.34486447521914</v>
      </c>
      <c r="X33" s="657">
        <v>64.148537410596632</v>
      </c>
    </row>
    <row r="34" spans="1:24" ht="11.25" customHeight="1">
      <c r="A34" s="202"/>
      <c r="B34" s="649"/>
      <c r="C34" s="650"/>
      <c r="D34" s="650"/>
      <c r="E34" s="650"/>
      <c r="F34" s="650"/>
      <c r="G34" s="650"/>
      <c r="H34" s="650"/>
      <c r="I34" s="650"/>
      <c r="J34" s="650"/>
      <c r="K34" s="650"/>
      <c r="L34" s="650"/>
      <c r="M34" s="650"/>
      <c r="N34" s="650"/>
      <c r="O34" s="650"/>
      <c r="P34" s="650"/>
      <c r="Q34" s="650"/>
      <c r="R34" s="650"/>
      <c r="S34" s="650"/>
      <c r="T34" s="650"/>
      <c r="U34" s="650"/>
      <c r="V34" s="650"/>
      <c r="W34" s="650"/>
      <c r="X34" s="650"/>
    </row>
    <row r="35" spans="1:24" ht="12" customHeight="1">
      <c r="A35" s="202"/>
      <c r="B35" s="655" t="s">
        <v>171</v>
      </c>
      <c r="C35" s="658">
        <v>34.4</v>
      </c>
      <c r="D35" s="658">
        <v>36.9</v>
      </c>
      <c r="E35" s="658">
        <v>38.6</v>
      </c>
      <c r="F35" s="658">
        <v>39.799999999999997</v>
      </c>
      <c r="G35" s="658">
        <v>40.4</v>
      </c>
      <c r="H35" s="658">
        <v>44.6</v>
      </c>
      <c r="I35" s="658">
        <v>47.2</v>
      </c>
      <c r="J35" s="658">
        <v>48</v>
      </c>
      <c r="K35" s="658">
        <v>49</v>
      </c>
      <c r="L35" s="658">
        <v>50.6</v>
      </c>
      <c r="M35" s="658">
        <v>51.5</v>
      </c>
      <c r="N35" s="658">
        <v>50.9</v>
      </c>
      <c r="O35" s="658">
        <v>52.315677769420276</v>
      </c>
      <c r="P35" s="658">
        <v>52.251914400309708</v>
      </c>
      <c r="Q35" s="658">
        <v>52.054611407863696</v>
      </c>
      <c r="R35" s="658">
        <v>53.199171356404563</v>
      </c>
      <c r="S35" s="648">
        <v>52.441727537589813</v>
      </c>
      <c r="T35" s="648">
        <v>54.323800277828006</v>
      </c>
      <c r="U35" s="648">
        <v>54.586689255444796</v>
      </c>
      <c r="V35" s="648">
        <v>52.867278107727863</v>
      </c>
      <c r="W35" s="648">
        <v>57.067086538956119</v>
      </c>
      <c r="X35" s="648">
        <v>55.898990290890374</v>
      </c>
    </row>
    <row r="36" spans="1:24" ht="12" customHeight="1">
      <c r="A36" s="202"/>
      <c r="B36" s="649" t="s">
        <v>194</v>
      </c>
      <c r="C36" s="650">
        <v>26.3</v>
      </c>
      <c r="D36" s="650">
        <v>29.3</v>
      </c>
      <c r="E36" s="650">
        <v>31.3</v>
      </c>
      <c r="F36" s="650">
        <v>33.5</v>
      </c>
      <c r="G36" s="650">
        <v>34.4</v>
      </c>
      <c r="H36" s="650">
        <v>37.799999999999997</v>
      </c>
      <c r="I36" s="650">
        <v>41.3</v>
      </c>
      <c r="J36" s="650">
        <v>42.6</v>
      </c>
      <c r="K36" s="650">
        <v>43.1</v>
      </c>
      <c r="L36" s="650">
        <v>44.9</v>
      </c>
      <c r="M36" s="650">
        <v>47.4</v>
      </c>
      <c r="N36" s="650">
        <v>46.3</v>
      </c>
      <c r="O36" s="650">
        <v>46.139866277891286</v>
      </c>
      <c r="P36" s="650">
        <v>46.794730770393294</v>
      </c>
      <c r="Q36" s="650">
        <v>46.545585922465754</v>
      </c>
      <c r="R36" s="650">
        <v>48.494419137947958</v>
      </c>
      <c r="S36" s="657">
        <v>47.077902358981689</v>
      </c>
      <c r="T36" s="657">
        <v>49.526827344005873</v>
      </c>
      <c r="U36" s="657">
        <v>49.427196345529261</v>
      </c>
      <c r="V36" s="657">
        <v>47.683751385852538</v>
      </c>
      <c r="W36" s="657">
        <v>50.468035580957668</v>
      </c>
      <c r="X36" s="657">
        <v>49.391301297577549</v>
      </c>
    </row>
    <row r="37" spans="1:24" ht="12" customHeight="1">
      <c r="A37" s="202"/>
      <c r="B37" s="649" t="s">
        <v>195</v>
      </c>
      <c r="C37" s="650">
        <v>43</v>
      </c>
      <c r="D37" s="650">
        <v>44.6</v>
      </c>
      <c r="E37" s="650">
        <v>45.5</v>
      </c>
      <c r="F37" s="650">
        <v>46.7</v>
      </c>
      <c r="G37" s="650">
        <v>46.6</v>
      </c>
      <c r="H37" s="650">
        <v>51.4</v>
      </c>
      <c r="I37" s="650">
        <v>53.5</v>
      </c>
      <c r="J37" s="650">
        <v>53.9</v>
      </c>
      <c r="K37" s="650">
        <v>55.5</v>
      </c>
      <c r="L37" s="650">
        <v>56.8</v>
      </c>
      <c r="M37" s="650">
        <v>55.9</v>
      </c>
      <c r="N37" s="650">
        <v>55.7</v>
      </c>
      <c r="O37" s="650">
        <v>58.736901848755942</v>
      </c>
      <c r="P37" s="650">
        <v>57.891876194771456</v>
      </c>
      <c r="Q37" s="650">
        <v>57.782249882336892</v>
      </c>
      <c r="R37" s="650">
        <v>58.20950318528314</v>
      </c>
      <c r="S37" s="657">
        <v>58.154377092949694</v>
      </c>
      <c r="T37" s="657">
        <v>59.290517038074377</v>
      </c>
      <c r="U37" s="657">
        <v>59.819668132882377</v>
      </c>
      <c r="V37" s="657">
        <v>58.088306105298606</v>
      </c>
      <c r="W37" s="657">
        <v>63.657419206390216</v>
      </c>
      <c r="X37" s="657">
        <v>62.408180826141532</v>
      </c>
    </row>
    <row r="38" spans="1:24" ht="11.25" customHeight="1">
      <c r="A38" s="202"/>
      <c r="B38" s="649"/>
      <c r="C38" s="650"/>
      <c r="D38" s="650"/>
      <c r="E38" s="650"/>
      <c r="F38" s="650"/>
      <c r="G38" s="650"/>
      <c r="H38" s="650"/>
      <c r="I38" s="650"/>
      <c r="J38" s="650"/>
      <c r="K38" s="650"/>
      <c r="L38" s="650"/>
      <c r="M38" s="650"/>
      <c r="N38" s="650"/>
      <c r="O38" s="650"/>
      <c r="P38" s="650"/>
      <c r="Q38" s="650"/>
      <c r="R38" s="650"/>
      <c r="S38" s="650"/>
      <c r="T38" s="650"/>
      <c r="U38" s="650"/>
      <c r="V38" s="650"/>
      <c r="W38" s="650"/>
      <c r="X38" s="650"/>
    </row>
    <row r="39" spans="1:24" ht="12" customHeight="1">
      <c r="A39" s="202"/>
      <c r="B39" s="655" t="s">
        <v>172</v>
      </c>
      <c r="C39" s="658">
        <v>27.1</v>
      </c>
      <c r="D39" s="658">
        <v>28.8</v>
      </c>
      <c r="E39" s="658">
        <v>32.4</v>
      </c>
      <c r="F39" s="658">
        <v>32.6</v>
      </c>
      <c r="G39" s="658">
        <v>34.1</v>
      </c>
      <c r="H39" s="658">
        <v>35.6</v>
      </c>
      <c r="I39" s="658">
        <v>39.5</v>
      </c>
      <c r="J39" s="658">
        <v>40</v>
      </c>
      <c r="K39" s="658">
        <v>41.2</v>
      </c>
      <c r="L39" s="658">
        <v>40.700000000000003</v>
      </c>
      <c r="M39" s="658">
        <v>42.8</v>
      </c>
      <c r="N39" s="658">
        <v>43.4</v>
      </c>
      <c r="O39" s="658">
        <v>46.992632105597096</v>
      </c>
      <c r="P39" s="658">
        <v>46.654967257830066</v>
      </c>
      <c r="Q39" s="658">
        <v>48.667015859371062</v>
      </c>
      <c r="R39" s="658">
        <v>49.852891309447593</v>
      </c>
      <c r="S39" s="648">
        <v>51.160565684241107</v>
      </c>
      <c r="T39" s="648">
        <v>51.914358968235689</v>
      </c>
      <c r="U39" s="648">
        <v>50.313401211279363</v>
      </c>
      <c r="V39" s="648">
        <v>49.466077113609771</v>
      </c>
      <c r="W39" s="648">
        <v>49.361408979758217</v>
      </c>
      <c r="X39" s="648">
        <v>52.148949630845244</v>
      </c>
    </row>
    <row r="40" spans="1:24" ht="12" customHeight="1">
      <c r="A40" s="202"/>
      <c r="B40" s="649" t="s">
        <v>194</v>
      </c>
      <c r="C40" s="650">
        <v>21.9</v>
      </c>
      <c r="D40" s="650">
        <v>22.5</v>
      </c>
      <c r="E40" s="650">
        <v>27.8</v>
      </c>
      <c r="F40" s="650">
        <v>23.6</v>
      </c>
      <c r="G40" s="650">
        <v>28.7</v>
      </c>
      <c r="H40" s="650">
        <v>27.1</v>
      </c>
      <c r="I40" s="650">
        <v>32.700000000000003</v>
      </c>
      <c r="J40" s="650">
        <v>32.700000000000003</v>
      </c>
      <c r="K40" s="650">
        <v>33.200000000000003</v>
      </c>
      <c r="L40" s="650">
        <v>34.9</v>
      </c>
      <c r="M40" s="650">
        <v>35.700000000000003</v>
      </c>
      <c r="N40" s="650">
        <v>35.6</v>
      </c>
      <c r="O40" s="650">
        <v>39.92565976926857</v>
      </c>
      <c r="P40" s="650">
        <v>40.368839788156627</v>
      </c>
      <c r="Q40" s="650">
        <v>43.438574804824867</v>
      </c>
      <c r="R40" s="650">
        <v>43.727707067231144</v>
      </c>
      <c r="S40" s="657">
        <v>46.500543005242463</v>
      </c>
      <c r="T40" s="657">
        <v>45.435286129308366</v>
      </c>
      <c r="U40" s="657">
        <v>43.837719366839984</v>
      </c>
      <c r="V40" s="657">
        <v>43.024725738658191</v>
      </c>
      <c r="W40" s="657">
        <v>42.485912176064801</v>
      </c>
      <c r="X40" s="657">
        <v>44.340184754403168</v>
      </c>
    </row>
    <row r="41" spans="1:24" ht="12" customHeight="1">
      <c r="A41" s="202"/>
      <c r="B41" s="649" t="s">
        <v>195</v>
      </c>
      <c r="C41" s="650">
        <v>32.299999999999997</v>
      </c>
      <c r="D41" s="650">
        <v>34.700000000000003</v>
      </c>
      <c r="E41" s="650">
        <v>37.299999999999997</v>
      </c>
      <c r="F41" s="650">
        <v>41.4</v>
      </c>
      <c r="G41" s="650">
        <v>39.799999999999997</v>
      </c>
      <c r="H41" s="650">
        <v>44.3</v>
      </c>
      <c r="I41" s="650">
        <v>46.1</v>
      </c>
      <c r="J41" s="650">
        <v>47.2</v>
      </c>
      <c r="K41" s="650">
        <v>49</v>
      </c>
      <c r="L41" s="650">
        <v>46.7</v>
      </c>
      <c r="M41" s="650">
        <v>50</v>
      </c>
      <c r="N41" s="650">
        <v>51.5</v>
      </c>
      <c r="O41" s="650">
        <v>54.075147824165228</v>
      </c>
      <c r="P41" s="650">
        <v>52.577009922684695</v>
      </c>
      <c r="Q41" s="650">
        <v>54.13913749054953</v>
      </c>
      <c r="R41" s="650">
        <v>56.009361767490226</v>
      </c>
      <c r="S41" s="657">
        <v>55.925994172955974</v>
      </c>
      <c r="T41" s="657">
        <v>58.639714911112016</v>
      </c>
      <c r="U41" s="657">
        <v>57.013197841554664</v>
      </c>
      <c r="V41" s="657">
        <v>56.048140700889157</v>
      </c>
      <c r="W41" s="657">
        <v>56.429017922102695</v>
      </c>
      <c r="X41" s="657">
        <v>60.158089314908693</v>
      </c>
    </row>
    <row r="42" spans="1:24" ht="11.25" customHeight="1">
      <c r="A42" s="202"/>
      <c r="B42" s="649"/>
      <c r="C42" s="650"/>
      <c r="D42" s="650"/>
      <c r="E42" s="650"/>
      <c r="F42" s="650"/>
      <c r="G42" s="650"/>
      <c r="H42" s="650"/>
      <c r="I42" s="650"/>
      <c r="J42" s="650"/>
      <c r="K42" s="650"/>
      <c r="L42" s="650"/>
      <c r="M42" s="650"/>
      <c r="N42" s="650"/>
      <c r="O42" s="650"/>
      <c r="P42" s="650"/>
      <c r="Q42" s="650"/>
      <c r="R42" s="650"/>
      <c r="S42" s="650"/>
      <c r="T42" s="650"/>
      <c r="U42" s="650"/>
      <c r="V42" s="650"/>
      <c r="W42" s="650"/>
      <c r="X42" s="650"/>
    </row>
    <row r="43" spans="1:24" ht="12" customHeight="1">
      <c r="A43" s="202"/>
      <c r="B43" s="655" t="s">
        <v>173</v>
      </c>
      <c r="C43" s="658">
        <v>20.2</v>
      </c>
      <c r="D43" s="658">
        <v>23.6</v>
      </c>
      <c r="E43" s="658">
        <v>22</v>
      </c>
      <c r="F43" s="658">
        <v>24.6</v>
      </c>
      <c r="G43" s="658">
        <v>26.7</v>
      </c>
      <c r="H43" s="658">
        <v>32.1</v>
      </c>
      <c r="I43" s="658">
        <v>29.3</v>
      </c>
      <c r="J43" s="658">
        <v>33.1</v>
      </c>
      <c r="K43" s="658">
        <v>32.9</v>
      </c>
      <c r="L43" s="658">
        <v>34.4</v>
      </c>
      <c r="M43" s="658">
        <v>37.1</v>
      </c>
      <c r="N43" s="658">
        <v>40.700000000000003</v>
      </c>
      <c r="O43" s="658">
        <v>39.822962647492446</v>
      </c>
      <c r="P43" s="658">
        <v>42.210401550883553</v>
      </c>
      <c r="Q43" s="658">
        <v>42.445465671787829</v>
      </c>
      <c r="R43" s="658">
        <v>43.476621491409531</v>
      </c>
      <c r="S43" s="648">
        <v>44.156797315315373</v>
      </c>
      <c r="T43" s="648">
        <v>46.527986405538243</v>
      </c>
      <c r="U43" s="648">
        <v>46.411626174393291</v>
      </c>
      <c r="V43" s="648">
        <v>45.512694124699074</v>
      </c>
      <c r="W43" s="648">
        <v>47.382230527595603</v>
      </c>
      <c r="X43" s="648">
        <v>46.054925872425514</v>
      </c>
    </row>
    <row r="44" spans="1:24" ht="12" customHeight="1">
      <c r="A44" s="202"/>
      <c r="B44" s="649" t="s">
        <v>194</v>
      </c>
      <c r="C44" s="650">
        <v>18</v>
      </c>
      <c r="D44" s="650">
        <v>20.2</v>
      </c>
      <c r="E44" s="650">
        <v>17</v>
      </c>
      <c r="F44" s="650">
        <v>19.399999999999999</v>
      </c>
      <c r="G44" s="650">
        <v>21.6</v>
      </c>
      <c r="H44" s="650">
        <v>27.1</v>
      </c>
      <c r="I44" s="650">
        <v>22.9</v>
      </c>
      <c r="J44" s="650">
        <v>24.1</v>
      </c>
      <c r="K44" s="650">
        <v>26.8</v>
      </c>
      <c r="L44" s="650">
        <v>26.6</v>
      </c>
      <c r="M44" s="650">
        <v>29.3</v>
      </c>
      <c r="N44" s="650">
        <v>32.799999999999997</v>
      </c>
      <c r="O44" s="650">
        <v>32.571142294790093</v>
      </c>
      <c r="P44" s="650">
        <v>35.288362836928627</v>
      </c>
      <c r="Q44" s="650">
        <v>35.170782296462377</v>
      </c>
      <c r="R44" s="650">
        <v>37.577950185317981</v>
      </c>
      <c r="S44" s="657">
        <v>37.426755787211491</v>
      </c>
      <c r="T44" s="657">
        <v>40.947132917845565</v>
      </c>
      <c r="U44" s="657">
        <v>39.806858190358504</v>
      </c>
      <c r="V44" s="657">
        <v>39.208271092234725</v>
      </c>
      <c r="W44" s="657">
        <v>40.219856116359878</v>
      </c>
      <c r="X44" s="657">
        <v>39.328379427816614</v>
      </c>
    </row>
    <row r="45" spans="1:24" ht="12" customHeight="1">
      <c r="A45" s="202"/>
      <c r="B45" s="649" t="s">
        <v>195</v>
      </c>
      <c r="C45" s="650">
        <v>22.4</v>
      </c>
      <c r="D45" s="650">
        <v>27.2</v>
      </c>
      <c r="E45" s="650">
        <v>26.6</v>
      </c>
      <c r="F45" s="650">
        <v>29.9</v>
      </c>
      <c r="G45" s="650">
        <v>31.9</v>
      </c>
      <c r="H45" s="650">
        <v>37.1</v>
      </c>
      <c r="I45" s="650">
        <v>35.6</v>
      </c>
      <c r="J45" s="650">
        <v>42.4</v>
      </c>
      <c r="K45" s="650">
        <v>39.200000000000003</v>
      </c>
      <c r="L45" s="650">
        <v>42.2</v>
      </c>
      <c r="M45" s="650">
        <v>44.3</v>
      </c>
      <c r="N45" s="650">
        <v>48.3</v>
      </c>
      <c r="O45" s="650">
        <v>47.186079782189225</v>
      </c>
      <c r="P45" s="650">
        <v>49.321696650954181</v>
      </c>
      <c r="Q45" s="650">
        <v>49.481914767982424</v>
      </c>
      <c r="R45" s="650">
        <v>49.219440500015914</v>
      </c>
      <c r="S45" s="657">
        <v>50.484415038488244</v>
      </c>
      <c r="T45" s="657">
        <v>52.027042876832098</v>
      </c>
      <c r="U45" s="657">
        <v>53.389713772643908</v>
      </c>
      <c r="V45" s="657">
        <v>52.267574477704464</v>
      </c>
      <c r="W45" s="657">
        <v>54.984508693420281</v>
      </c>
      <c r="X45" s="657">
        <v>53.179267114662707</v>
      </c>
    </row>
    <row r="46" spans="1:24" ht="11.25" customHeight="1">
      <c r="A46" s="202"/>
      <c r="B46" s="649"/>
      <c r="C46" s="650"/>
      <c r="D46" s="650"/>
      <c r="E46" s="650"/>
      <c r="F46" s="650"/>
      <c r="G46" s="650"/>
      <c r="H46" s="650"/>
      <c r="I46" s="650"/>
      <c r="J46" s="650"/>
      <c r="K46" s="650"/>
      <c r="L46" s="650"/>
      <c r="M46" s="650"/>
      <c r="N46" s="650"/>
      <c r="O46" s="650"/>
      <c r="P46" s="650"/>
      <c r="Q46" s="650"/>
      <c r="R46" s="650"/>
      <c r="S46" s="650"/>
      <c r="T46" s="650"/>
      <c r="U46" s="650"/>
    </row>
    <row r="47" spans="1:24" ht="12" customHeight="1">
      <c r="A47" s="202"/>
      <c r="B47" s="655" t="s">
        <v>174</v>
      </c>
      <c r="C47" s="658">
        <v>15.1</v>
      </c>
      <c r="D47" s="658">
        <v>16.899999999999999</v>
      </c>
      <c r="E47" s="658">
        <v>18.8</v>
      </c>
      <c r="F47" s="658">
        <v>18</v>
      </c>
      <c r="G47" s="658">
        <v>19.2</v>
      </c>
      <c r="H47" s="658">
        <v>19.8</v>
      </c>
      <c r="I47" s="658">
        <v>19.5</v>
      </c>
      <c r="J47" s="658">
        <v>18.3</v>
      </c>
      <c r="K47" s="658">
        <v>20.3</v>
      </c>
      <c r="L47" s="658">
        <v>20.7</v>
      </c>
      <c r="M47" s="658">
        <v>20.8</v>
      </c>
      <c r="N47" s="658">
        <v>24</v>
      </c>
      <c r="O47" s="658">
        <v>25.32109844331163</v>
      </c>
      <c r="P47" s="658">
        <v>26.522969675372572</v>
      </c>
      <c r="Q47" s="658">
        <v>26.580236126097724</v>
      </c>
      <c r="R47" s="658">
        <v>28.001656913139826</v>
      </c>
      <c r="S47" s="648">
        <v>29.237242098443307</v>
      </c>
      <c r="T47" s="648">
        <v>30.560840193554572</v>
      </c>
      <c r="U47" s="648">
        <v>30.741732315919563</v>
      </c>
      <c r="V47" s="648">
        <v>30.370436334673606</v>
      </c>
      <c r="W47" s="648">
        <v>33.134842266004625</v>
      </c>
      <c r="X47" s="648">
        <v>34.54962654329902</v>
      </c>
    </row>
    <row r="48" spans="1:24" ht="12" customHeight="1">
      <c r="A48" s="202"/>
      <c r="B48" s="649" t="s">
        <v>194</v>
      </c>
      <c r="C48" s="650">
        <v>11.1</v>
      </c>
      <c r="D48" s="650">
        <v>12.3</v>
      </c>
      <c r="E48" s="650">
        <v>16.600000000000001</v>
      </c>
      <c r="F48" s="650">
        <v>14.2</v>
      </c>
      <c r="G48" s="650">
        <v>15.8</v>
      </c>
      <c r="H48" s="650">
        <v>15.7</v>
      </c>
      <c r="I48" s="650">
        <v>15.3</v>
      </c>
      <c r="J48" s="650">
        <v>14.2</v>
      </c>
      <c r="K48" s="650">
        <v>15.2</v>
      </c>
      <c r="L48" s="650">
        <v>16.2</v>
      </c>
      <c r="M48" s="650">
        <v>15.9</v>
      </c>
      <c r="N48" s="650">
        <v>19.2</v>
      </c>
      <c r="O48" s="650">
        <v>20.565092374052121</v>
      </c>
      <c r="P48" s="650">
        <v>20.941291049604757</v>
      </c>
      <c r="Q48" s="650">
        <v>21.784322348131056</v>
      </c>
      <c r="R48" s="650">
        <v>22.871021035460451</v>
      </c>
      <c r="S48" s="657">
        <v>23.476508511748918</v>
      </c>
      <c r="T48" s="657">
        <v>26.04156240280707</v>
      </c>
      <c r="U48" s="657">
        <v>25.31534270201773</v>
      </c>
      <c r="V48" s="657">
        <v>24.360298474355993</v>
      </c>
      <c r="W48" s="657">
        <v>26.9827754631307</v>
      </c>
      <c r="X48" s="657">
        <v>28.133287517381824</v>
      </c>
    </row>
    <row r="49" spans="1:24" ht="12" customHeight="1">
      <c r="A49" s="202"/>
      <c r="B49" s="649" t="s">
        <v>195</v>
      </c>
      <c r="C49" s="650">
        <v>19.899999999999999</v>
      </c>
      <c r="D49" s="650">
        <v>22.3</v>
      </c>
      <c r="E49" s="650">
        <v>21.4</v>
      </c>
      <c r="F49" s="650">
        <v>22.4</v>
      </c>
      <c r="G49" s="650">
        <v>23.2</v>
      </c>
      <c r="H49" s="650">
        <v>24.7</v>
      </c>
      <c r="I49" s="650">
        <v>24.5</v>
      </c>
      <c r="J49" s="650">
        <v>23.1</v>
      </c>
      <c r="K49" s="650">
        <v>26.5</v>
      </c>
      <c r="L49" s="650">
        <v>25.9</v>
      </c>
      <c r="M49" s="650">
        <v>26.6</v>
      </c>
      <c r="N49" s="650">
        <v>29.5</v>
      </c>
      <c r="O49" s="650">
        <v>30.898165555049147</v>
      </c>
      <c r="P49" s="650">
        <v>33.049087510760927</v>
      </c>
      <c r="Q49" s="650">
        <v>32.238098240110247</v>
      </c>
      <c r="R49" s="650">
        <v>34.074193551644136</v>
      </c>
      <c r="S49" s="657">
        <v>36.018946141180855</v>
      </c>
      <c r="T49" s="657">
        <v>35.898082166792797</v>
      </c>
      <c r="U49" s="657">
        <v>37.169340327508003</v>
      </c>
      <c r="V49" s="657">
        <v>37.520249970602777</v>
      </c>
      <c r="W49" s="657">
        <v>40.406115886550673</v>
      </c>
      <c r="X49" s="657">
        <v>42.188151740525996</v>
      </c>
    </row>
    <row r="50" spans="1:24" ht="12" customHeight="1" thickBot="1">
      <c r="A50" s="202"/>
      <c r="B50" s="812"/>
      <c r="C50" s="813"/>
      <c r="D50" s="813"/>
      <c r="E50" s="813"/>
      <c r="F50" s="813"/>
      <c r="G50" s="813"/>
      <c r="H50" s="813"/>
      <c r="I50" s="813"/>
      <c r="J50" s="813"/>
      <c r="K50" s="813"/>
      <c r="L50" s="813"/>
      <c r="M50" s="813"/>
      <c r="N50" s="813"/>
      <c r="O50" s="813"/>
      <c r="P50" s="813"/>
      <c r="Q50" s="813"/>
      <c r="R50" s="813"/>
      <c r="S50" s="813"/>
      <c r="T50" s="813"/>
      <c r="U50" s="739"/>
      <c r="V50" s="739"/>
      <c r="W50" s="739"/>
      <c r="X50" s="739"/>
    </row>
    <row r="51" spans="1:24" ht="12" customHeight="1">
      <c r="A51" s="202"/>
      <c r="B51" s="493" t="s">
        <v>24</v>
      </c>
      <c r="C51" s="492"/>
      <c r="D51" s="492"/>
      <c r="E51" s="492"/>
      <c r="F51" s="492"/>
      <c r="G51" s="492"/>
      <c r="H51" s="492"/>
      <c r="I51" s="492"/>
      <c r="J51" s="492"/>
      <c r="K51" s="492"/>
      <c r="L51" s="492"/>
      <c r="M51" s="492"/>
      <c r="N51" s="492"/>
      <c r="O51" s="492"/>
      <c r="P51" s="492"/>
      <c r="Q51" s="492"/>
      <c r="R51" s="492"/>
      <c r="S51" s="492"/>
    </row>
  </sheetData>
  <mergeCells count="2">
    <mergeCell ref="B1:X1"/>
    <mergeCell ref="B2:X2"/>
  </mergeCells>
  <printOptions horizontalCentered="1"/>
  <pageMargins left="0.85" right="0.74803149606299213" top="1.1299999999999999" bottom="0.59055118110236227" header="0" footer="0"/>
  <pageSetup paperSize="9" scale="76" fitToHeight="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9"/>
  <dimension ref="A1:W125"/>
  <sheetViews>
    <sheetView showGridLines="0" zoomScaleNormal="100" zoomScaleSheetLayoutView="120" workbookViewId="0">
      <selection activeCell="Y40" sqref="Y40"/>
    </sheetView>
  </sheetViews>
  <sheetFormatPr baseColWidth="10" defaultColWidth="11.42578125" defaultRowHeight="15"/>
  <cols>
    <col min="1" max="1" width="4.5703125" style="9" customWidth="1"/>
    <col min="2" max="2" width="19.5703125" style="9" customWidth="1"/>
    <col min="3" max="3" width="5.85546875" style="9" hidden="1" customWidth="1"/>
    <col min="4" max="5" width="6.85546875" style="9" hidden="1" customWidth="1"/>
    <col min="6" max="9" width="6.7109375" style="9" hidden="1" customWidth="1"/>
    <col min="10" max="20" width="6.7109375" style="9" customWidth="1"/>
    <col min="21" max="16384" width="11.42578125" style="9"/>
  </cols>
  <sheetData>
    <row r="1" spans="1:23" ht="22.5">
      <c r="B1" s="424" t="s">
        <v>212</v>
      </c>
    </row>
    <row r="3" spans="1:23" ht="69" customHeight="1">
      <c r="A3" s="397"/>
      <c r="B3" s="884" t="s">
        <v>331</v>
      </c>
      <c r="C3" s="884"/>
      <c r="D3" s="884"/>
      <c r="E3" s="884"/>
      <c r="F3" s="884"/>
      <c r="G3" s="884"/>
      <c r="H3" s="884"/>
      <c r="I3" s="884"/>
      <c r="J3" s="884"/>
      <c r="K3" s="884"/>
      <c r="L3" s="884"/>
      <c r="M3" s="884"/>
      <c r="N3" s="884"/>
      <c r="O3" s="884"/>
      <c r="P3" s="884"/>
      <c r="Q3" s="884"/>
      <c r="R3" s="884"/>
      <c r="S3" s="884"/>
      <c r="T3" s="884"/>
    </row>
    <row r="4" spans="1:23" ht="15" customHeight="1">
      <c r="A4" s="118"/>
      <c r="B4" s="910" t="s">
        <v>28</v>
      </c>
      <c r="C4" s="910"/>
      <c r="D4" s="910"/>
      <c r="E4" s="910"/>
      <c r="F4" s="910"/>
      <c r="G4" s="910"/>
      <c r="H4" s="910"/>
      <c r="I4" s="910"/>
      <c r="J4" s="910"/>
      <c r="K4" s="910"/>
      <c r="L4" s="910"/>
      <c r="M4" s="910"/>
      <c r="N4" s="910"/>
      <c r="O4" s="910"/>
      <c r="P4" s="910"/>
      <c r="Q4" s="910"/>
      <c r="R4" s="910"/>
      <c r="S4" s="910"/>
      <c r="T4" s="910"/>
    </row>
    <row r="5" spans="1:23" ht="6" customHeight="1" thickBot="1">
      <c r="A5" s="118"/>
      <c r="B5" s="91"/>
      <c r="C5" s="256"/>
      <c r="D5" s="256"/>
      <c r="E5" s="256"/>
      <c r="F5" s="256"/>
      <c r="G5" s="256"/>
      <c r="H5" s="256"/>
      <c r="I5" s="256"/>
      <c r="J5" s="256"/>
      <c r="K5" s="256"/>
    </row>
    <row r="6" spans="1:23" ht="30" customHeight="1" thickBot="1">
      <c r="A6" s="162"/>
      <c r="B6" s="760" t="s">
        <v>256</v>
      </c>
      <c r="C6" s="760">
        <v>2005</v>
      </c>
      <c r="D6" s="760">
        <v>2006</v>
      </c>
      <c r="E6" s="760">
        <v>2007</v>
      </c>
      <c r="F6" s="760">
        <v>2008</v>
      </c>
      <c r="G6" s="760">
        <v>2009</v>
      </c>
      <c r="H6" s="760">
        <v>2010</v>
      </c>
      <c r="I6" s="760">
        <v>2011</v>
      </c>
      <c r="J6" s="702">
        <v>2013</v>
      </c>
      <c r="K6" s="702">
        <v>2014</v>
      </c>
      <c r="L6" s="702">
        <v>2015</v>
      </c>
      <c r="M6" s="702">
        <v>2016</v>
      </c>
      <c r="N6" s="702">
        <v>2017</v>
      </c>
      <c r="O6" s="702">
        <v>2018</v>
      </c>
      <c r="P6" s="702">
        <v>2019</v>
      </c>
      <c r="Q6" s="702">
        <v>2020</v>
      </c>
      <c r="R6" s="702">
        <v>2021</v>
      </c>
      <c r="S6" s="702">
        <v>2022</v>
      </c>
      <c r="T6" s="702">
        <v>2023</v>
      </c>
    </row>
    <row r="7" spans="1:23" ht="6.75" customHeight="1">
      <c r="A7" s="162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</row>
    <row r="8" spans="1:23" ht="11.25" customHeight="1">
      <c r="A8" s="163"/>
      <c r="B8" s="420" t="s">
        <v>104</v>
      </c>
      <c r="C8" s="47"/>
      <c r="D8" s="47"/>
      <c r="E8" s="47"/>
      <c r="F8" s="47"/>
      <c r="G8" s="47"/>
      <c r="H8" s="49"/>
      <c r="I8" s="49"/>
      <c r="J8" s="49"/>
      <c r="K8" s="49"/>
      <c r="L8" s="49"/>
      <c r="M8" s="49"/>
      <c r="N8" s="49"/>
      <c r="O8" s="49"/>
    </row>
    <row r="9" spans="1:23" ht="11.25" customHeight="1">
      <c r="A9" s="162"/>
      <c r="B9" s="130" t="s">
        <v>194</v>
      </c>
      <c r="C9" s="56">
        <v>9.3136643492882634</v>
      </c>
      <c r="D9" s="55">
        <v>9.4170805000642446</v>
      </c>
      <c r="E9" s="56">
        <v>9.522684212101705</v>
      </c>
      <c r="F9" s="56">
        <v>9.6107207304127424</v>
      </c>
      <c r="G9" s="56">
        <v>9.6599094117428219</v>
      </c>
      <c r="H9" s="56">
        <v>9.7042929584417088</v>
      </c>
      <c r="I9" s="56">
        <v>9.773869583439426</v>
      </c>
      <c r="J9" s="56">
        <v>9.8695268848781748</v>
      </c>
      <c r="K9" s="56">
        <v>9.9068426648229888</v>
      </c>
      <c r="L9" s="481">
        <v>9.929572696879001</v>
      </c>
      <c r="M9" s="481">
        <v>9.9725789278078434</v>
      </c>
      <c r="N9" s="481">
        <v>10.024173775666023</v>
      </c>
      <c r="O9" s="481">
        <v>10.1</v>
      </c>
      <c r="P9" s="481">
        <v>10.155224607360436</v>
      </c>
      <c r="Q9" s="481">
        <v>10.147011589479183</v>
      </c>
      <c r="R9" s="481">
        <v>10.097115741829425</v>
      </c>
      <c r="S9" s="481">
        <v>10.210389888109942</v>
      </c>
      <c r="T9" s="481">
        <v>10.348924727647946</v>
      </c>
    </row>
    <row r="10" spans="1:23" ht="11.25" customHeight="1">
      <c r="A10" s="164"/>
      <c r="B10" s="130" t="s">
        <v>195</v>
      </c>
      <c r="C10" s="56">
        <v>9.6818013186555998</v>
      </c>
      <c r="D10" s="56">
        <v>9.7938582012681117</v>
      </c>
      <c r="E10" s="56">
        <v>9.9139614664811866</v>
      </c>
      <c r="F10" s="56">
        <v>9.9842448424409831</v>
      </c>
      <c r="G10" s="56">
        <v>10.045404622047855</v>
      </c>
      <c r="H10" s="56">
        <v>10.099778826925336</v>
      </c>
      <c r="I10" s="56">
        <v>10.127504501169302</v>
      </c>
      <c r="J10" s="56">
        <v>10.258360815603806</v>
      </c>
      <c r="K10" s="56">
        <v>10.227797380152031</v>
      </c>
      <c r="L10" s="481">
        <v>10.243730661432789</v>
      </c>
      <c r="M10" s="481">
        <v>10.305118855081352</v>
      </c>
      <c r="N10" s="481">
        <v>10.333998429087709</v>
      </c>
      <c r="O10" s="481">
        <v>10.4</v>
      </c>
      <c r="P10" s="481">
        <v>10.490902898078305</v>
      </c>
      <c r="Q10" s="481">
        <v>10.490178342046677</v>
      </c>
      <c r="R10" s="481">
        <v>10.411955899555798</v>
      </c>
      <c r="S10" s="481">
        <v>10.516071148106134</v>
      </c>
      <c r="T10" s="481">
        <v>10.65441850516773</v>
      </c>
      <c r="W10" s="844"/>
    </row>
    <row r="11" spans="1:23" ht="11.25" customHeight="1">
      <c r="A11" s="164"/>
      <c r="B11" s="130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14"/>
      <c r="O11" s="481"/>
      <c r="P11" s="481"/>
      <c r="Q11" s="481"/>
      <c r="R11" s="481"/>
      <c r="S11" s="481"/>
      <c r="T11" s="481"/>
    </row>
    <row r="12" spans="1:23" ht="11.25" hidden="1" customHeight="1">
      <c r="A12" s="164"/>
      <c r="B12" s="312" t="s">
        <v>120</v>
      </c>
      <c r="N12" s="515"/>
      <c r="O12" s="481"/>
      <c r="P12" s="481"/>
      <c r="Q12" s="481"/>
      <c r="R12" s="481"/>
      <c r="S12" s="481"/>
      <c r="T12" s="481"/>
    </row>
    <row r="13" spans="1:23" ht="11.25" hidden="1" customHeight="1">
      <c r="A13" s="164"/>
      <c r="B13" s="130" t="s">
        <v>194</v>
      </c>
      <c r="C13" s="234">
        <v>10.650539370742768</v>
      </c>
      <c r="D13" s="234">
        <v>10.712671278684764</v>
      </c>
      <c r="E13" s="234">
        <v>10.717263285549903</v>
      </c>
      <c r="F13" s="234">
        <v>10.751097016412743</v>
      </c>
      <c r="G13" s="234">
        <v>10.811804204354353</v>
      </c>
      <c r="H13" s="234">
        <v>10.780267836418858</v>
      </c>
      <c r="I13" s="234">
        <v>10.807592826088898</v>
      </c>
      <c r="J13" s="234">
        <v>10.909732558216433</v>
      </c>
      <c r="K13" s="234">
        <v>11.025194442183921</v>
      </c>
      <c r="L13" s="486">
        <v>11.084627875858541</v>
      </c>
      <c r="M13" s="486">
        <v>11.14996837591395</v>
      </c>
      <c r="N13" s="486">
        <v>11.1902110194765</v>
      </c>
      <c r="O13" s="481"/>
      <c r="P13" s="481"/>
      <c r="Q13" s="481"/>
      <c r="R13" s="481"/>
      <c r="S13" s="481"/>
      <c r="T13" s="481"/>
    </row>
    <row r="14" spans="1:23" ht="11.25" hidden="1" customHeight="1">
      <c r="A14" s="164"/>
      <c r="B14" s="130" t="s">
        <v>195</v>
      </c>
      <c r="C14" s="235">
        <v>11.019352261623213</v>
      </c>
      <c r="D14" s="235">
        <v>11.056734931210297</v>
      </c>
      <c r="E14" s="235">
        <v>11.173150469904943</v>
      </c>
      <c r="F14" s="235">
        <v>11.2117072453388</v>
      </c>
      <c r="G14" s="235">
        <v>11.226371465076594</v>
      </c>
      <c r="H14" s="235">
        <v>11.228468159348395</v>
      </c>
      <c r="I14" s="235">
        <v>11.272932991465245</v>
      </c>
      <c r="J14" s="235">
        <v>11.359127745302343</v>
      </c>
      <c r="K14" s="235">
        <v>11.37822573822166</v>
      </c>
      <c r="L14" s="485">
        <v>11.362091834752354</v>
      </c>
      <c r="M14" s="485">
        <v>11.438237197185831</v>
      </c>
      <c r="N14" s="485">
        <v>11.460276945320558</v>
      </c>
      <c r="O14" s="481"/>
      <c r="P14" s="481"/>
      <c r="Q14" s="481"/>
      <c r="R14" s="481"/>
      <c r="S14" s="481"/>
      <c r="T14" s="481"/>
    </row>
    <row r="15" spans="1:23" ht="11.25" hidden="1" customHeight="1">
      <c r="A15" s="164"/>
      <c r="B15" s="312" t="s">
        <v>262</v>
      </c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481"/>
      <c r="P15" s="481"/>
      <c r="Q15" s="481"/>
      <c r="R15" s="481"/>
      <c r="S15" s="481"/>
      <c r="T15" s="481"/>
    </row>
    <row r="16" spans="1:23" ht="11.25" hidden="1" customHeight="1">
      <c r="A16" s="164"/>
      <c r="B16" s="130" t="s">
        <v>194</v>
      </c>
      <c r="C16" s="234">
        <v>9.4112231992782416</v>
      </c>
      <c r="D16" s="234">
        <v>9.3935724160198149</v>
      </c>
      <c r="E16" s="234">
        <v>9.6582897897009286</v>
      </c>
      <c r="F16" s="234">
        <v>9.7045118320324306</v>
      </c>
      <c r="G16" s="234">
        <v>9.7431405643100444</v>
      </c>
      <c r="H16" s="234">
        <v>9.8123907805546349</v>
      </c>
      <c r="I16" s="234">
        <v>9.8989662713631343</v>
      </c>
      <c r="J16" s="234">
        <v>9.9026095340753475</v>
      </c>
      <c r="K16" s="234">
        <v>9.9642004563516036</v>
      </c>
      <c r="L16" s="486">
        <v>9.2819709727595754</v>
      </c>
      <c r="M16" s="486">
        <v>9.3072091171496467</v>
      </c>
      <c r="N16" s="486">
        <v>9.3599826977979852</v>
      </c>
      <c r="O16" s="481"/>
      <c r="P16" s="481"/>
      <c r="Q16" s="481"/>
      <c r="R16" s="481"/>
      <c r="S16" s="481"/>
      <c r="T16" s="481"/>
    </row>
    <row r="17" spans="1:20" ht="11.25" hidden="1" customHeight="1">
      <c r="A17" s="164"/>
      <c r="B17" s="130" t="s">
        <v>195</v>
      </c>
      <c r="C17" s="235">
        <v>9.6909440512539735</v>
      </c>
      <c r="D17" s="235">
        <v>9.766662805300907</v>
      </c>
      <c r="E17" s="235">
        <v>9.9305656818088721</v>
      </c>
      <c r="F17" s="235">
        <v>9.9790845051194932</v>
      </c>
      <c r="G17" s="235">
        <v>10.014600437958736</v>
      </c>
      <c r="H17" s="235">
        <v>10.11618281657692</v>
      </c>
      <c r="I17" s="235">
        <v>10.089235880682276</v>
      </c>
      <c r="J17" s="235">
        <v>10.188438651800748</v>
      </c>
      <c r="K17" s="235">
        <v>10.186719337624915</v>
      </c>
      <c r="L17" s="485">
        <v>9.7144796065765053</v>
      </c>
      <c r="M17" s="485">
        <v>9.7590174193813528</v>
      </c>
      <c r="N17" s="485">
        <v>9.7939378306484421</v>
      </c>
      <c r="O17" s="481"/>
      <c r="P17" s="481"/>
      <c r="Q17" s="481"/>
      <c r="R17" s="481"/>
      <c r="S17" s="481"/>
      <c r="T17" s="481"/>
    </row>
    <row r="18" spans="1:20" ht="11.25" hidden="1" customHeight="1">
      <c r="A18" s="164"/>
      <c r="B18" s="130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481"/>
      <c r="P18" s="481"/>
      <c r="Q18" s="481"/>
      <c r="R18" s="481"/>
      <c r="S18" s="481"/>
      <c r="T18" s="481"/>
    </row>
    <row r="19" spans="1:20" ht="11.25" customHeight="1">
      <c r="A19" s="164"/>
      <c r="B19" s="420" t="s">
        <v>257</v>
      </c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481"/>
      <c r="P19" s="481"/>
      <c r="Q19" s="481"/>
      <c r="R19" s="481"/>
      <c r="S19" s="481"/>
      <c r="T19" s="481"/>
    </row>
    <row r="20" spans="1:20" ht="11.25" customHeight="1">
      <c r="A20" s="164"/>
      <c r="B20" s="312" t="s">
        <v>105</v>
      </c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481"/>
      <c r="P20" s="481"/>
      <c r="Q20" s="481"/>
      <c r="R20" s="481"/>
      <c r="S20" s="481"/>
      <c r="T20" s="481"/>
    </row>
    <row r="21" spans="1:20" ht="11.25" customHeight="1">
      <c r="A21" s="164"/>
      <c r="B21" s="130" t="s">
        <v>194</v>
      </c>
      <c r="C21" s="234">
        <v>10.133466444325959</v>
      </c>
      <c r="D21" s="234">
        <v>10.224821286739369</v>
      </c>
      <c r="E21" s="632">
        <v>10.303645715601185</v>
      </c>
      <c r="F21" s="632">
        <v>10.383641302489986</v>
      </c>
      <c r="G21" s="632">
        <v>10.395789737835756</v>
      </c>
      <c r="H21" s="632">
        <v>10.417052262012195</v>
      </c>
      <c r="I21" s="632">
        <v>10.46285288479152</v>
      </c>
      <c r="J21" s="632">
        <v>10.505583121732455</v>
      </c>
      <c r="K21" s="632">
        <v>10.522393552153583</v>
      </c>
      <c r="L21" s="630">
        <v>10.535674199670831</v>
      </c>
      <c r="M21" s="630">
        <v>10.56995140436257</v>
      </c>
      <c r="N21" s="630">
        <v>10.601731394973987</v>
      </c>
      <c r="O21" s="486">
        <v>10.6</v>
      </c>
      <c r="P21" s="486">
        <v>10.704437619328374</v>
      </c>
      <c r="Q21" s="486">
        <v>10.626884199072126</v>
      </c>
      <c r="R21" s="486">
        <v>10.553586300519113</v>
      </c>
      <c r="S21" s="486">
        <v>10.656229749991672</v>
      </c>
      <c r="T21" s="486">
        <v>10.779515148145787</v>
      </c>
    </row>
    <row r="22" spans="1:20" ht="11.25" customHeight="1">
      <c r="A22" s="164"/>
      <c r="B22" s="130" t="s">
        <v>195</v>
      </c>
      <c r="C22" s="235">
        <v>10.573075781493063</v>
      </c>
      <c r="D22" s="235">
        <v>10.674639036951888</v>
      </c>
      <c r="E22" s="633">
        <v>10.755201767764515</v>
      </c>
      <c r="F22" s="633">
        <v>10.830310391415553</v>
      </c>
      <c r="G22" s="633">
        <v>10.846603033544538</v>
      </c>
      <c r="H22" s="633">
        <v>10.883579318700285</v>
      </c>
      <c r="I22" s="633">
        <v>10.887483589538155</v>
      </c>
      <c r="J22" s="633">
        <v>10.969599224951081</v>
      </c>
      <c r="K22" s="633">
        <v>10.92178703568158</v>
      </c>
      <c r="L22" s="631">
        <v>10.90891901379379</v>
      </c>
      <c r="M22" s="631">
        <v>10.946421621017951</v>
      </c>
      <c r="N22" s="630">
        <v>10.971180795948017</v>
      </c>
      <c r="O22" s="486">
        <v>11.1</v>
      </c>
      <c r="P22" s="486">
        <v>11.089647584292861</v>
      </c>
      <c r="Q22" s="486">
        <v>10.991807775074706</v>
      </c>
      <c r="R22" s="486">
        <v>10.880908487533187</v>
      </c>
      <c r="S22" s="486">
        <v>10.966055850843549</v>
      </c>
      <c r="T22" s="486">
        <v>11.098129386334627</v>
      </c>
    </row>
    <row r="23" spans="1:20" ht="11.25" customHeight="1">
      <c r="A23" s="164"/>
      <c r="B23" s="312" t="s">
        <v>106</v>
      </c>
      <c r="C23" s="235"/>
      <c r="D23" s="235"/>
      <c r="E23" s="633"/>
      <c r="F23" s="633"/>
      <c r="G23" s="633"/>
      <c r="H23" s="633"/>
      <c r="I23" s="633"/>
      <c r="J23" s="633"/>
      <c r="K23" s="633"/>
      <c r="L23" s="633"/>
      <c r="M23" s="633"/>
      <c r="N23" s="630"/>
      <c r="O23" s="486"/>
      <c r="P23" s="486"/>
      <c r="Q23" s="486"/>
      <c r="R23" s="486"/>
      <c r="S23" s="486"/>
      <c r="T23" s="486"/>
    </row>
    <row r="24" spans="1:20" ht="11.25" customHeight="1">
      <c r="A24" s="164"/>
      <c r="B24" s="130" t="s">
        <v>194</v>
      </c>
      <c r="C24" s="234">
        <v>6.432518573442775</v>
      </c>
      <c r="D24" s="234">
        <v>6.5327368290558132</v>
      </c>
      <c r="E24" s="632">
        <v>6.6315130449301893</v>
      </c>
      <c r="F24" s="632">
        <v>6.6615776352271903</v>
      </c>
      <c r="G24" s="632">
        <v>6.7779917265033882</v>
      </c>
      <c r="H24" s="632">
        <v>6.8028823886022787</v>
      </c>
      <c r="I24" s="632">
        <v>6.9348997143176856</v>
      </c>
      <c r="J24" s="632">
        <v>7.1138158698287279</v>
      </c>
      <c r="K24" s="632">
        <v>7.1569870900686725</v>
      </c>
      <c r="L24" s="630">
        <v>7.1880325298592869</v>
      </c>
      <c r="M24" s="630">
        <v>7.1723391256203204</v>
      </c>
      <c r="N24" s="630">
        <v>7.2179449499974337</v>
      </c>
      <c r="O24" s="486">
        <v>7.3</v>
      </c>
      <c r="P24" s="486">
        <v>7.3379640097582604</v>
      </c>
      <c r="Q24" s="486">
        <v>7.6542729362015587</v>
      </c>
      <c r="R24" s="486">
        <v>7.6656542250328501</v>
      </c>
      <c r="S24" s="486">
        <v>7.785244185146186</v>
      </c>
      <c r="T24" s="486">
        <v>7.9646792010014948</v>
      </c>
    </row>
    <row r="25" spans="1:20" ht="11.25" customHeight="1">
      <c r="A25" s="164"/>
      <c r="B25" s="130" t="s">
        <v>195</v>
      </c>
      <c r="C25" s="235">
        <v>7.3162916744226187</v>
      </c>
      <c r="D25" s="235">
        <v>7.3796905725927884</v>
      </c>
      <c r="E25" s="633">
        <v>7.5475538295551408</v>
      </c>
      <c r="F25" s="633">
        <v>7.5549085464984662</v>
      </c>
      <c r="G25" s="633">
        <v>7.6709774503493788</v>
      </c>
      <c r="H25" s="633">
        <v>7.7087986085673048</v>
      </c>
      <c r="I25" s="633">
        <v>7.7575903091590828</v>
      </c>
      <c r="J25" s="633">
        <v>7.8950455367617938</v>
      </c>
      <c r="K25" s="633">
        <v>7.8786849693942589</v>
      </c>
      <c r="L25" s="631">
        <v>7.9517240333920522</v>
      </c>
      <c r="M25" s="631">
        <v>8.0238899152614209</v>
      </c>
      <c r="N25" s="630">
        <v>8.0024551515865401</v>
      </c>
      <c r="O25" s="486">
        <v>8.1</v>
      </c>
      <c r="P25" s="486">
        <v>8.1852555338862256</v>
      </c>
      <c r="Q25" s="486">
        <v>8.4988805631076811</v>
      </c>
      <c r="R25" s="486">
        <v>8.4899069404856569</v>
      </c>
      <c r="S25" s="486">
        <v>8.6478799295928006</v>
      </c>
      <c r="T25" s="486">
        <v>8.754921136423615</v>
      </c>
    </row>
    <row r="26" spans="1:20" ht="11.25" customHeight="1">
      <c r="A26" s="164"/>
      <c r="B26" s="130"/>
      <c r="C26" s="235"/>
      <c r="D26" s="235"/>
      <c r="E26" s="633"/>
      <c r="F26" s="633"/>
      <c r="G26" s="633"/>
      <c r="H26" s="633"/>
      <c r="I26" s="633"/>
      <c r="J26" s="633"/>
      <c r="K26" s="633"/>
      <c r="L26" s="633"/>
      <c r="M26" s="633"/>
      <c r="N26" s="630"/>
      <c r="O26" s="486"/>
      <c r="P26" s="486"/>
      <c r="Q26" s="486"/>
      <c r="R26" s="486"/>
      <c r="S26" s="486"/>
      <c r="T26" s="486"/>
    </row>
    <row r="27" spans="1:20" ht="11.25" customHeight="1">
      <c r="A27" s="164"/>
      <c r="B27" s="420" t="s">
        <v>258</v>
      </c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486"/>
      <c r="O27" s="486"/>
      <c r="P27" s="486"/>
      <c r="Q27" s="486"/>
      <c r="R27" s="486"/>
      <c r="S27" s="486"/>
      <c r="T27" s="486"/>
    </row>
    <row r="28" spans="1:20" ht="11.25" customHeight="1">
      <c r="A28" s="164"/>
      <c r="B28" s="312" t="s">
        <v>107</v>
      </c>
      <c r="C28" s="235"/>
      <c r="D28" s="235"/>
      <c r="E28" s="235"/>
      <c r="F28" s="235"/>
      <c r="G28" s="235"/>
      <c r="H28" s="235"/>
      <c r="I28" s="235"/>
      <c r="J28" s="235"/>
      <c r="N28" s="486"/>
      <c r="O28" s="486"/>
      <c r="P28" s="486"/>
      <c r="Q28" s="486"/>
      <c r="R28" s="486"/>
      <c r="S28" s="486"/>
      <c r="T28" s="486"/>
    </row>
    <row r="29" spans="1:20" ht="11.25" customHeight="1">
      <c r="A29" s="164"/>
      <c r="B29" s="130" t="s">
        <v>194</v>
      </c>
      <c r="C29" s="234">
        <v>10.135882453948641</v>
      </c>
      <c r="D29" s="234">
        <v>10.171976825689438</v>
      </c>
      <c r="E29" s="234">
        <v>10.290290433227039</v>
      </c>
      <c r="F29" s="234">
        <v>10.329116282317816</v>
      </c>
      <c r="G29" s="234">
        <v>10.375850312397052</v>
      </c>
      <c r="H29" s="234">
        <v>10.388561329413031</v>
      </c>
      <c r="I29" s="234">
        <v>10.437860798465966</v>
      </c>
      <c r="J29" s="234">
        <v>10.505639006304438</v>
      </c>
      <c r="K29" s="235">
        <v>10.598337602004721</v>
      </c>
      <c r="L29" s="486">
        <v>10.617801323074417</v>
      </c>
      <c r="M29" s="486">
        <v>10.696413125439609</v>
      </c>
      <c r="N29" s="486">
        <v>10.713542296657851</v>
      </c>
      <c r="O29" s="486">
        <v>10.7</v>
      </c>
      <c r="P29" s="486">
        <v>10.801042543370157</v>
      </c>
      <c r="Q29" s="486">
        <v>10.733529880724985</v>
      </c>
      <c r="R29" s="486">
        <v>10.710505168079184</v>
      </c>
      <c r="S29" s="486">
        <v>10.794860372034147</v>
      </c>
      <c r="T29" s="486">
        <v>10.902058580484105</v>
      </c>
    </row>
    <row r="30" spans="1:20" ht="11.25" customHeight="1">
      <c r="A30" s="164"/>
      <c r="B30" s="130" t="s">
        <v>195</v>
      </c>
      <c r="C30" s="235">
        <v>10.447825584031595</v>
      </c>
      <c r="D30" s="235">
        <v>10.506211000341775</v>
      </c>
      <c r="E30" s="235">
        <v>10.641942349544351</v>
      </c>
      <c r="F30" s="235">
        <v>10.688925164857412</v>
      </c>
      <c r="G30" s="235">
        <v>10.711078393737447</v>
      </c>
      <c r="H30" s="235">
        <v>10.756324022438598</v>
      </c>
      <c r="I30" s="235">
        <v>10.771354614041826</v>
      </c>
      <c r="J30" s="235">
        <v>10.866551891501176</v>
      </c>
      <c r="K30" s="234">
        <v>10.877115400652018</v>
      </c>
      <c r="L30" s="485">
        <v>10.873390086772913</v>
      </c>
      <c r="M30" s="485">
        <v>10.956699432869234</v>
      </c>
      <c r="N30" s="486">
        <v>10.967947083387381</v>
      </c>
      <c r="O30" s="486">
        <v>11.1</v>
      </c>
      <c r="P30" s="486">
        <v>11.088750149286708</v>
      </c>
      <c r="Q30" s="486">
        <v>11.005216522953251</v>
      </c>
      <c r="R30" s="486">
        <v>10.949493157955443</v>
      </c>
      <c r="S30" s="486">
        <v>11.022125929486339</v>
      </c>
      <c r="T30" s="486">
        <v>11.144014897110917</v>
      </c>
    </row>
    <row r="31" spans="1:20" ht="11.25" customHeight="1">
      <c r="A31" s="164"/>
      <c r="B31" s="312" t="s">
        <v>108</v>
      </c>
      <c r="C31" s="235"/>
      <c r="D31" s="235"/>
      <c r="E31" s="235"/>
      <c r="F31" s="235"/>
      <c r="G31" s="235"/>
      <c r="H31" s="235"/>
      <c r="I31" s="235"/>
      <c r="J31" s="235"/>
      <c r="N31" s="486"/>
      <c r="O31" s="486"/>
      <c r="P31" s="486"/>
      <c r="Q31" s="486"/>
      <c r="R31" s="486"/>
      <c r="S31" s="486"/>
      <c r="T31" s="486"/>
    </row>
    <row r="32" spans="1:20" ht="11.25" customHeight="1">
      <c r="A32" s="164"/>
      <c r="B32" s="130" t="s">
        <v>194</v>
      </c>
      <c r="C32" s="234">
        <v>8.1914158438637372</v>
      </c>
      <c r="D32" s="234">
        <v>8.3954515319241185</v>
      </c>
      <c r="E32" s="234">
        <v>8.5365328756772243</v>
      </c>
      <c r="F32" s="234">
        <v>8.7000475891939022</v>
      </c>
      <c r="G32" s="234">
        <v>8.7221326513260671</v>
      </c>
      <c r="H32" s="234">
        <v>8.7785391363216849</v>
      </c>
      <c r="I32" s="234">
        <v>8.9093277734518335</v>
      </c>
      <c r="J32" s="234">
        <v>9.0522443501002936</v>
      </c>
      <c r="K32" s="235">
        <v>8.9737449741561726</v>
      </c>
      <c r="L32" s="486">
        <v>9.0408170166035422</v>
      </c>
      <c r="M32" s="486">
        <v>9.0040792166372459</v>
      </c>
      <c r="N32" s="486">
        <v>9.1036555018580678</v>
      </c>
      <c r="O32" s="486">
        <v>9.1999999999999993</v>
      </c>
      <c r="P32" s="486">
        <v>9.2937152664304907</v>
      </c>
      <c r="Q32" s="486">
        <v>9.3792669292612096</v>
      </c>
      <c r="R32" s="486">
        <v>9.2829955063468148</v>
      </c>
      <c r="S32" s="486">
        <v>9.4592378739158676</v>
      </c>
      <c r="T32" s="486">
        <v>9.671919780067368</v>
      </c>
    </row>
    <row r="33" spans="1:20" ht="11.25" customHeight="1">
      <c r="A33" s="164"/>
      <c r="B33" s="130" t="s">
        <v>195</v>
      </c>
      <c r="C33" s="235">
        <v>8.8560164075908894</v>
      </c>
      <c r="D33" s="235">
        <v>9.0434649549433157</v>
      </c>
      <c r="E33" s="235">
        <v>9.1845032053408513</v>
      </c>
      <c r="F33" s="235">
        <v>9.2785267355578078</v>
      </c>
      <c r="G33" s="235">
        <v>9.3985733421651716</v>
      </c>
      <c r="H33" s="235">
        <v>9.4076318411937176</v>
      </c>
      <c r="I33" s="235">
        <v>9.4881951706422303</v>
      </c>
      <c r="J33" s="235">
        <v>9.6674757006038892</v>
      </c>
      <c r="K33" s="234">
        <v>9.5769875091296228</v>
      </c>
      <c r="L33" s="485">
        <v>9.6125137444004594</v>
      </c>
      <c r="M33" s="485">
        <v>9.6607036022863717</v>
      </c>
      <c r="N33" s="486">
        <v>9.7123340079180114</v>
      </c>
      <c r="O33" s="486">
        <v>9.8000000000000007</v>
      </c>
      <c r="P33" s="486">
        <v>9.9066236777679411</v>
      </c>
      <c r="Q33" s="486">
        <v>10.010818103807155</v>
      </c>
      <c r="R33" s="486">
        <v>9.9697049871140138</v>
      </c>
      <c r="S33" s="486">
        <v>10.076526077580199</v>
      </c>
      <c r="T33" s="486">
        <v>10.251928159628021</v>
      </c>
    </row>
    <row r="34" spans="1:20" ht="11.25" customHeight="1">
      <c r="A34" s="164"/>
      <c r="B34" s="312" t="s">
        <v>109</v>
      </c>
      <c r="C34" s="235"/>
      <c r="D34" s="235"/>
      <c r="E34" s="235"/>
      <c r="F34" s="235"/>
      <c r="G34" s="235"/>
      <c r="H34" s="235"/>
      <c r="I34" s="235"/>
      <c r="J34" s="235"/>
      <c r="N34" s="486"/>
      <c r="O34" s="486"/>
      <c r="P34" s="486"/>
      <c r="Q34" s="486"/>
      <c r="R34" s="486"/>
      <c r="S34" s="486"/>
      <c r="T34" s="486"/>
    </row>
    <row r="35" spans="1:20" ht="11.25" customHeight="1">
      <c r="A35" s="164"/>
      <c r="B35" s="130" t="s">
        <v>194</v>
      </c>
      <c r="C35" s="234">
        <v>7.8988415552247142</v>
      </c>
      <c r="D35" s="234">
        <v>8.1417175924830811</v>
      </c>
      <c r="E35" s="234">
        <v>8.1026044290260195</v>
      </c>
      <c r="F35" s="234">
        <v>8.2238196793085017</v>
      </c>
      <c r="G35" s="234">
        <v>8.3280512401585316</v>
      </c>
      <c r="H35" s="234">
        <v>8.4649083851172886</v>
      </c>
      <c r="I35" s="234">
        <v>8.5012070363849084</v>
      </c>
      <c r="J35" s="234">
        <v>8.5985292359054117</v>
      </c>
      <c r="K35" s="235">
        <v>8.6132303372927286</v>
      </c>
      <c r="L35" s="486">
        <v>8.5453498927897336</v>
      </c>
      <c r="M35" s="486">
        <v>8.5460090909734241</v>
      </c>
      <c r="N35" s="486">
        <v>8.6357894358491585</v>
      </c>
      <c r="O35" s="486">
        <v>8.6999999999999993</v>
      </c>
      <c r="P35" s="486">
        <v>8.8498704684461078</v>
      </c>
      <c r="Q35" s="486">
        <v>8.9205708534729435</v>
      </c>
      <c r="R35" s="486">
        <v>8.7797653724912124</v>
      </c>
      <c r="S35" s="486">
        <v>8.9016133785768528</v>
      </c>
      <c r="T35" s="486">
        <v>9.034131228037122</v>
      </c>
    </row>
    <row r="36" spans="1:20" ht="11.25" customHeight="1">
      <c r="A36" s="164"/>
      <c r="B36" s="130" t="s">
        <v>195</v>
      </c>
      <c r="C36" s="235">
        <v>8.5458802253942423</v>
      </c>
      <c r="D36" s="235">
        <v>8.6236349584316425</v>
      </c>
      <c r="E36" s="235">
        <v>8.6542923825999285</v>
      </c>
      <c r="F36" s="235">
        <v>8.7861370701286603</v>
      </c>
      <c r="G36" s="235">
        <v>8.8245021147190617</v>
      </c>
      <c r="H36" s="235">
        <v>9.0159636894207598</v>
      </c>
      <c r="I36" s="235">
        <v>8.9831973102554965</v>
      </c>
      <c r="J36" s="235">
        <v>9.1027519731099016</v>
      </c>
      <c r="K36" s="234">
        <v>9.0286144354669595</v>
      </c>
      <c r="L36" s="485">
        <v>9.0898337250180123</v>
      </c>
      <c r="M36" s="485">
        <v>9.0308202869574128</v>
      </c>
      <c r="N36" s="486">
        <v>9.0705304733216163</v>
      </c>
      <c r="O36" s="486">
        <v>9.1999999999999993</v>
      </c>
      <c r="P36" s="486">
        <v>9.283535139945652</v>
      </c>
      <c r="Q36" s="486">
        <v>9.3877993507449506</v>
      </c>
      <c r="R36" s="486">
        <v>9.0872443544864705</v>
      </c>
      <c r="S36" s="486">
        <v>9.3451572005578178</v>
      </c>
      <c r="T36" s="486">
        <v>9.4711790788816366</v>
      </c>
    </row>
    <row r="37" spans="1:20" ht="11.25" customHeight="1">
      <c r="A37" s="164"/>
      <c r="B37" s="130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486"/>
      <c r="O37" s="481"/>
      <c r="P37" s="481"/>
      <c r="Q37" s="481"/>
      <c r="R37" s="481"/>
      <c r="S37" s="481"/>
      <c r="T37" s="481"/>
    </row>
    <row r="38" spans="1:20" ht="11.25" customHeight="1">
      <c r="A38" s="164"/>
      <c r="B38" s="420" t="s">
        <v>132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486"/>
      <c r="O38" s="481"/>
      <c r="P38" s="481"/>
      <c r="Q38" s="481"/>
      <c r="R38" s="481"/>
      <c r="S38" s="481"/>
      <c r="T38" s="481"/>
    </row>
    <row r="39" spans="1:20" ht="11.25" customHeight="1">
      <c r="A39" s="164"/>
      <c r="B39" s="312" t="s">
        <v>0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486"/>
      <c r="O39" s="481"/>
      <c r="P39" s="481"/>
      <c r="Q39" s="481"/>
      <c r="R39" s="481"/>
      <c r="S39" s="481"/>
      <c r="T39" s="481"/>
    </row>
    <row r="40" spans="1:20" ht="11.25" customHeight="1">
      <c r="A40" s="162"/>
      <c r="B40" s="268" t="s">
        <v>194</v>
      </c>
      <c r="C40" s="634">
        <v>7.3684984936860314</v>
      </c>
      <c r="D40" s="634">
        <v>7.6423915825133077</v>
      </c>
      <c r="E40" s="634">
        <v>7.5127504385399719</v>
      </c>
      <c r="F40" s="634">
        <v>7.6846250415258828</v>
      </c>
      <c r="G40" s="634">
        <v>7.9676056360554925</v>
      </c>
      <c r="H40" s="634">
        <v>7.8405045949378991</v>
      </c>
      <c r="I40" s="634">
        <v>7.8972108333285842</v>
      </c>
      <c r="J40" s="634">
        <v>8.1346300602458879</v>
      </c>
      <c r="K40" s="634">
        <v>7.9405353764684161</v>
      </c>
      <c r="L40" s="635">
        <v>8.112270169181965</v>
      </c>
      <c r="M40" s="635">
        <v>8.2213096093187996</v>
      </c>
      <c r="N40" s="635">
        <v>8.4516460479278415</v>
      </c>
      <c r="O40" s="635">
        <v>8.6</v>
      </c>
      <c r="P40" s="635">
        <v>8.7557635846438497</v>
      </c>
      <c r="Q40" s="635">
        <v>8.6221886224979514</v>
      </c>
      <c r="R40" s="635">
        <v>8.8411189006941537</v>
      </c>
      <c r="S40" s="635">
        <v>8.7835540968393602</v>
      </c>
      <c r="T40" s="635">
        <v>8.8549905169569385</v>
      </c>
    </row>
    <row r="41" spans="1:20" ht="11.25" customHeight="1">
      <c r="A41" s="165"/>
      <c r="B41" s="268" t="s">
        <v>195</v>
      </c>
      <c r="C41" s="301">
        <v>7.5929837740498769</v>
      </c>
      <c r="D41" s="301">
        <v>8.0548547013931362</v>
      </c>
      <c r="E41" s="301">
        <v>8.1932426246760972</v>
      </c>
      <c r="F41" s="301">
        <v>8.1413219879445258</v>
      </c>
      <c r="G41" s="301">
        <v>8.3832257552728144</v>
      </c>
      <c r="H41" s="301">
        <v>8.3131256026332458</v>
      </c>
      <c r="I41" s="301">
        <v>8.3737283983331352</v>
      </c>
      <c r="J41" s="301">
        <v>8.4940364414878307</v>
      </c>
      <c r="K41" s="301">
        <v>8.6856595513880546</v>
      </c>
      <c r="L41" s="637">
        <v>8.7670301071916477</v>
      </c>
      <c r="M41" s="637">
        <v>8.6808199958831072</v>
      </c>
      <c r="N41" s="635">
        <v>8.9786022635010028</v>
      </c>
      <c r="O41" s="635">
        <v>9</v>
      </c>
      <c r="P41" s="635">
        <v>9.2323985508208182</v>
      </c>
      <c r="Q41" s="635">
        <v>9.1710742241632452</v>
      </c>
      <c r="R41" s="635">
        <v>9.3287866672781306</v>
      </c>
      <c r="S41" s="635">
        <v>9.375073236799917</v>
      </c>
      <c r="T41" s="635">
        <v>9.5122479661310244</v>
      </c>
    </row>
    <row r="42" spans="1:20" ht="11.25" customHeight="1">
      <c r="A42" s="165"/>
      <c r="B42" s="269" t="s">
        <v>1</v>
      </c>
      <c r="C42" s="301"/>
      <c r="D42" s="301"/>
      <c r="E42" s="301"/>
      <c r="F42" s="301"/>
      <c r="G42" s="301"/>
      <c r="H42" s="301"/>
      <c r="I42" s="301"/>
      <c r="J42" s="301"/>
      <c r="K42" s="301"/>
      <c r="L42" s="301"/>
      <c r="M42" s="301"/>
      <c r="N42" s="635"/>
      <c r="O42" s="635"/>
      <c r="P42" s="635"/>
      <c r="Q42" s="635"/>
      <c r="R42" s="635"/>
      <c r="S42" s="635"/>
      <c r="T42" s="635"/>
    </row>
    <row r="43" spans="1:20" ht="11.25" customHeight="1">
      <c r="A43" s="162"/>
      <c r="B43" s="268" t="s">
        <v>194</v>
      </c>
      <c r="C43" s="634">
        <v>8.4008682222207884</v>
      </c>
      <c r="D43" s="634">
        <v>8.6973211852213215</v>
      </c>
      <c r="E43" s="634">
        <v>8.8241571542492245</v>
      </c>
      <c r="F43" s="634">
        <v>8.9039989076462476</v>
      </c>
      <c r="G43" s="634">
        <v>9.0280290688902003</v>
      </c>
      <c r="H43" s="634">
        <v>9.1404991327024323</v>
      </c>
      <c r="I43" s="634">
        <v>9.2475069241882188</v>
      </c>
      <c r="J43" s="634">
        <v>9.2728872642066573</v>
      </c>
      <c r="K43" s="634">
        <v>9.2625039563755021</v>
      </c>
      <c r="L43" s="635">
        <v>9.1149570170119496</v>
      </c>
      <c r="M43" s="635">
        <v>9.3960954606796712</v>
      </c>
      <c r="N43" s="635">
        <v>9.2594823681333054</v>
      </c>
      <c r="O43" s="635">
        <v>9.4</v>
      </c>
      <c r="P43" s="635">
        <v>9.5699105415745258</v>
      </c>
      <c r="Q43" s="635">
        <v>9.4404634489642891</v>
      </c>
      <c r="R43" s="635">
        <v>9.6360918752446416</v>
      </c>
      <c r="S43" s="635">
        <v>9.7217678010643702</v>
      </c>
      <c r="T43" s="635">
        <v>9.858737176619357</v>
      </c>
    </row>
    <row r="44" spans="1:20" ht="11.25" customHeight="1">
      <c r="A44" s="165"/>
      <c r="B44" s="268" t="s">
        <v>195</v>
      </c>
      <c r="C44" s="301">
        <v>8.8094627591633223</v>
      </c>
      <c r="D44" s="301">
        <v>9.0777537257874812</v>
      </c>
      <c r="E44" s="301">
        <v>9.2785737242929365</v>
      </c>
      <c r="F44" s="301">
        <v>9.230086597141522</v>
      </c>
      <c r="G44" s="301">
        <v>9.3975488935604972</v>
      </c>
      <c r="H44" s="301">
        <v>9.5947388383531109</v>
      </c>
      <c r="I44" s="301">
        <v>9.6907393557269188</v>
      </c>
      <c r="J44" s="301">
        <v>9.6401934875546527</v>
      </c>
      <c r="K44" s="301">
        <v>9.6601698273349808</v>
      </c>
      <c r="L44" s="637">
        <v>9.6236273409335755</v>
      </c>
      <c r="M44" s="637">
        <v>9.7440595523702775</v>
      </c>
      <c r="N44" s="635">
        <v>9.7225540969363955</v>
      </c>
      <c r="O44" s="635">
        <v>9.9</v>
      </c>
      <c r="P44" s="635">
        <v>9.9635204282601588</v>
      </c>
      <c r="Q44" s="635">
        <v>9.9308439908842754</v>
      </c>
      <c r="R44" s="635">
        <v>9.8800826247316476</v>
      </c>
      <c r="S44" s="635">
        <v>9.9942236122457633</v>
      </c>
      <c r="T44" s="635">
        <v>10.301645272929576</v>
      </c>
    </row>
    <row r="45" spans="1:20" ht="11.25" customHeight="1">
      <c r="A45" s="165"/>
      <c r="B45" s="269" t="s">
        <v>2</v>
      </c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635"/>
      <c r="O45" s="635"/>
      <c r="P45" s="635"/>
      <c r="Q45" s="635"/>
      <c r="R45" s="635"/>
      <c r="S45" s="635"/>
      <c r="T45" s="635"/>
    </row>
    <row r="46" spans="1:20" ht="11.25" customHeight="1">
      <c r="A46" s="162"/>
      <c r="B46" s="268" t="s">
        <v>194</v>
      </c>
      <c r="C46" s="634">
        <v>8.3366308962638982</v>
      </c>
      <c r="D46" s="634">
        <v>8.4731455844498154</v>
      </c>
      <c r="E46" s="634">
        <v>8.4971893334420372</v>
      </c>
      <c r="F46" s="634">
        <v>8.326465381227564</v>
      </c>
      <c r="G46" s="634">
        <v>8.4022529787388898</v>
      </c>
      <c r="H46" s="634">
        <v>8.5142633291411336</v>
      </c>
      <c r="I46" s="634">
        <v>8.1892881648685858</v>
      </c>
      <c r="J46" s="634">
        <v>8.7638483707136778</v>
      </c>
      <c r="K46" s="634">
        <v>8.9435709854791821</v>
      </c>
      <c r="L46" s="635">
        <v>9.0343909551112827</v>
      </c>
      <c r="M46" s="635">
        <v>8.9375729618134265</v>
      </c>
      <c r="N46" s="635">
        <v>8.8508493973914604</v>
      </c>
      <c r="O46" s="635">
        <v>8.8000000000000007</v>
      </c>
      <c r="P46" s="635">
        <v>9.4190894982248867</v>
      </c>
      <c r="Q46" s="635">
        <v>9.3094147290909319</v>
      </c>
      <c r="R46" s="635">
        <v>9.2333380175495883</v>
      </c>
      <c r="S46" s="635">
        <v>9.4806034619148072</v>
      </c>
      <c r="T46" s="635">
        <v>9.4088289538984871</v>
      </c>
    </row>
    <row r="47" spans="1:20" ht="11.25" customHeight="1">
      <c r="A47" s="165"/>
      <c r="B47" s="268" t="s">
        <v>195</v>
      </c>
      <c r="C47" s="301">
        <v>8.809620531584816</v>
      </c>
      <c r="D47" s="301">
        <v>9.3129038758887219</v>
      </c>
      <c r="E47" s="301">
        <v>9.0404988787970613</v>
      </c>
      <c r="F47" s="301">
        <v>9.126437924547032</v>
      </c>
      <c r="G47" s="301">
        <v>9.0449338998069475</v>
      </c>
      <c r="H47" s="301">
        <v>8.9357743120484123</v>
      </c>
      <c r="I47" s="301">
        <v>9.0695052252299071</v>
      </c>
      <c r="J47" s="301">
        <v>9.5044833329604383</v>
      </c>
      <c r="K47" s="301">
        <v>9.2939404941462342</v>
      </c>
      <c r="L47" s="637">
        <v>9.6197537454236599</v>
      </c>
      <c r="M47" s="637">
        <v>9.4540415509454405</v>
      </c>
      <c r="N47" s="635">
        <v>9.4425152033471171</v>
      </c>
      <c r="O47" s="635">
        <v>9.4</v>
      </c>
      <c r="P47" s="635">
        <v>9.9344486318546057</v>
      </c>
      <c r="Q47" s="635">
        <v>10.030931209580187</v>
      </c>
      <c r="R47" s="635">
        <v>9.8126376300429765</v>
      </c>
      <c r="S47" s="635">
        <v>9.9562333842472732</v>
      </c>
      <c r="T47" s="635">
        <v>10.026711725681297</v>
      </c>
    </row>
    <row r="48" spans="1:20" ht="11.25" customHeight="1">
      <c r="A48" s="165"/>
      <c r="B48" s="269" t="s">
        <v>3</v>
      </c>
      <c r="C48" s="301"/>
      <c r="D48" s="301"/>
      <c r="E48" s="301"/>
      <c r="F48" s="301"/>
      <c r="G48" s="301"/>
      <c r="H48" s="301"/>
      <c r="I48" s="301"/>
      <c r="J48" s="301"/>
      <c r="K48" s="301"/>
      <c r="L48" s="301"/>
      <c r="M48" s="301"/>
      <c r="N48" s="635"/>
      <c r="O48" s="635"/>
      <c r="P48" s="635"/>
      <c r="Q48" s="635"/>
      <c r="R48" s="635"/>
      <c r="S48" s="635"/>
      <c r="T48" s="635"/>
    </row>
    <row r="49" spans="1:20" ht="11.25" customHeight="1">
      <c r="A49" s="162"/>
      <c r="B49" s="268" t="s">
        <v>194</v>
      </c>
      <c r="C49" s="634">
        <v>10.387009294733756</v>
      </c>
      <c r="D49" s="634">
        <v>10.312113462382493</v>
      </c>
      <c r="E49" s="634">
        <v>10.421215481787456</v>
      </c>
      <c r="F49" s="634">
        <v>10.846753242111056</v>
      </c>
      <c r="G49" s="634">
        <v>10.634497348906963</v>
      </c>
      <c r="H49" s="634">
        <v>10.644381595623948</v>
      </c>
      <c r="I49" s="634">
        <v>10.386571339195841</v>
      </c>
      <c r="J49" s="634">
        <v>10.541230963430024</v>
      </c>
      <c r="K49" s="634">
        <v>10.507823467364897</v>
      </c>
      <c r="L49" s="635">
        <v>10.69415556704376</v>
      </c>
      <c r="M49" s="635">
        <v>10.719598783038142</v>
      </c>
      <c r="N49" s="635">
        <v>10.638266386509823</v>
      </c>
      <c r="O49" s="635">
        <v>10.7</v>
      </c>
      <c r="P49" s="635">
        <v>10.910930004346001</v>
      </c>
      <c r="Q49" s="635">
        <v>10.966734474637956</v>
      </c>
      <c r="R49" s="635">
        <v>10.726177854672571</v>
      </c>
      <c r="S49" s="635">
        <v>10.860544945930323</v>
      </c>
      <c r="T49" s="635">
        <v>11.054211040563832</v>
      </c>
    </row>
    <row r="50" spans="1:20" ht="11.25" customHeight="1">
      <c r="A50" s="165"/>
      <c r="B50" s="268" t="s">
        <v>195</v>
      </c>
      <c r="C50" s="301">
        <v>10.796208912465511</v>
      </c>
      <c r="D50" s="301">
        <v>10.659403281153528</v>
      </c>
      <c r="E50" s="301">
        <v>10.794296122879077</v>
      </c>
      <c r="F50" s="301">
        <v>11.117528890366328</v>
      </c>
      <c r="G50" s="301">
        <v>10.992779845168428</v>
      </c>
      <c r="H50" s="301">
        <v>11.090061407179899</v>
      </c>
      <c r="I50" s="301">
        <v>10.813188819731931</v>
      </c>
      <c r="J50" s="301">
        <v>11.052415826791393</v>
      </c>
      <c r="K50" s="301">
        <v>10.947688280776424</v>
      </c>
      <c r="L50" s="637">
        <v>11.100099934061019</v>
      </c>
      <c r="M50" s="637">
        <v>11.114453382198148</v>
      </c>
      <c r="N50" s="635">
        <v>11.217139375651767</v>
      </c>
      <c r="O50" s="635">
        <v>11.2</v>
      </c>
      <c r="P50" s="635">
        <v>11.294277619611513</v>
      </c>
      <c r="Q50" s="635">
        <v>11.258919295286768</v>
      </c>
      <c r="R50" s="635">
        <v>11.424838014141987</v>
      </c>
      <c r="S50" s="635">
        <v>11.393031726390765</v>
      </c>
      <c r="T50" s="635">
        <v>11.400908120232735</v>
      </c>
    </row>
    <row r="51" spans="1:20" ht="11.25" customHeight="1">
      <c r="A51" s="165"/>
      <c r="B51" s="269" t="s">
        <v>4</v>
      </c>
      <c r="C51" s="301"/>
      <c r="D51" s="301"/>
      <c r="E51" s="301"/>
      <c r="F51" s="301"/>
      <c r="G51" s="301"/>
      <c r="H51" s="301"/>
      <c r="I51" s="301"/>
      <c r="J51" s="301"/>
      <c r="K51" s="301"/>
      <c r="L51" s="301"/>
      <c r="M51" s="301"/>
      <c r="N51" s="635"/>
      <c r="O51" s="635"/>
      <c r="P51" s="635"/>
      <c r="Q51" s="635"/>
      <c r="R51" s="635"/>
      <c r="S51" s="635"/>
      <c r="T51" s="635"/>
    </row>
    <row r="52" spans="1:20" ht="11.25" customHeight="1">
      <c r="A52" s="162"/>
      <c r="B52" s="268" t="s">
        <v>194</v>
      </c>
      <c r="C52" s="634">
        <v>7.527552580987444</v>
      </c>
      <c r="D52" s="634">
        <v>7.7101168875680584</v>
      </c>
      <c r="E52" s="634">
        <v>8.0365616645294846</v>
      </c>
      <c r="F52" s="634">
        <v>8.1608591906944365</v>
      </c>
      <c r="G52" s="634">
        <v>8.4035937151703894</v>
      </c>
      <c r="H52" s="634">
        <v>8.6037324730866498</v>
      </c>
      <c r="I52" s="634">
        <v>8.5583731067572</v>
      </c>
      <c r="J52" s="634">
        <v>8.6264953232834412</v>
      </c>
      <c r="K52" s="634">
        <v>8.630167989934181</v>
      </c>
      <c r="L52" s="635">
        <v>8.595305670156927</v>
      </c>
      <c r="M52" s="635">
        <v>8.8047755375401806</v>
      </c>
      <c r="N52" s="635">
        <v>8.92711984835179</v>
      </c>
      <c r="O52" s="635">
        <v>9</v>
      </c>
      <c r="P52" s="635">
        <v>9.0639111834131079</v>
      </c>
      <c r="Q52" s="635">
        <v>9.1690344752544544</v>
      </c>
      <c r="R52" s="635">
        <v>9.1286963328899215</v>
      </c>
      <c r="S52" s="635">
        <v>9.3056248413956322</v>
      </c>
      <c r="T52" s="635">
        <v>9.8148876342417495</v>
      </c>
    </row>
    <row r="53" spans="1:20" ht="11.25" customHeight="1">
      <c r="A53" s="165"/>
      <c r="B53" s="268" t="s">
        <v>195</v>
      </c>
      <c r="C53" s="301">
        <v>8.7180290614229055</v>
      </c>
      <c r="D53" s="301">
        <v>8.5149501662901841</v>
      </c>
      <c r="E53" s="301">
        <v>8.8874321128067546</v>
      </c>
      <c r="F53" s="301">
        <v>8.8424205894260428</v>
      </c>
      <c r="G53" s="301">
        <v>9.1985383770312161</v>
      </c>
      <c r="H53" s="301">
        <v>9.3764354848368932</v>
      </c>
      <c r="I53" s="301">
        <v>9.3763654018168499</v>
      </c>
      <c r="J53" s="301">
        <v>9.3963353283091902</v>
      </c>
      <c r="K53" s="301">
        <v>9.193254975576334</v>
      </c>
      <c r="L53" s="637">
        <v>9.3788268914255646</v>
      </c>
      <c r="M53" s="637">
        <v>9.3030516396358873</v>
      </c>
      <c r="N53" s="635">
        <v>9.4526130714349232</v>
      </c>
      <c r="O53" s="635">
        <v>9.5</v>
      </c>
      <c r="P53" s="635">
        <v>9.5078598626146569</v>
      </c>
      <c r="Q53" s="635">
        <v>9.6637679671226291</v>
      </c>
      <c r="R53" s="635">
        <v>9.7478668503273962</v>
      </c>
      <c r="S53" s="635">
        <v>9.7935554524621971</v>
      </c>
      <c r="T53" s="635">
        <v>9.9855704488984163</v>
      </c>
    </row>
    <row r="54" spans="1:20" ht="11.25" customHeight="1">
      <c r="A54" s="165"/>
      <c r="B54" s="269" t="s">
        <v>5</v>
      </c>
      <c r="C54" s="301"/>
      <c r="D54" s="301"/>
      <c r="E54" s="301"/>
      <c r="F54" s="301"/>
      <c r="G54" s="301"/>
      <c r="H54" s="301"/>
      <c r="I54" s="301"/>
      <c r="J54" s="301"/>
      <c r="K54" s="301"/>
      <c r="L54" s="301"/>
      <c r="M54" s="301"/>
      <c r="N54" s="635"/>
      <c r="O54" s="635"/>
      <c r="P54" s="635"/>
      <c r="Q54" s="635"/>
      <c r="R54" s="635"/>
      <c r="S54" s="635"/>
      <c r="T54" s="635"/>
    </row>
    <row r="55" spans="1:20" ht="11.25" customHeight="1">
      <c r="A55" s="162"/>
      <c r="B55" s="268" t="s">
        <v>194</v>
      </c>
      <c r="C55" s="634">
        <v>7.0362946875870236</v>
      </c>
      <c r="D55" s="634">
        <v>7.4796386422729109</v>
      </c>
      <c r="E55" s="634">
        <v>7.4864288433308159</v>
      </c>
      <c r="F55" s="634">
        <v>7.5313892037991339</v>
      </c>
      <c r="G55" s="634">
        <v>7.5639654883696013</v>
      </c>
      <c r="H55" s="634">
        <v>7.7351095814799509</v>
      </c>
      <c r="I55" s="634">
        <v>7.9514629343007801</v>
      </c>
      <c r="J55" s="634">
        <v>7.9994436872629402</v>
      </c>
      <c r="K55" s="634">
        <v>8.0270201494508733</v>
      </c>
      <c r="L55" s="635">
        <v>7.9762725511616939</v>
      </c>
      <c r="M55" s="635">
        <v>7.8159307642715579</v>
      </c>
      <c r="N55" s="635">
        <v>7.9042243244263686</v>
      </c>
      <c r="O55" s="635">
        <v>7.8</v>
      </c>
      <c r="P55" s="635">
        <v>8.2321596973865638</v>
      </c>
      <c r="Q55" s="635">
        <v>8.384336360975837</v>
      </c>
      <c r="R55" s="635">
        <v>8.4502408576998587</v>
      </c>
      <c r="S55" s="635">
        <v>8.5056227428301732</v>
      </c>
      <c r="T55" s="635">
        <v>8.7150571448673606</v>
      </c>
    </row>
    <row r="56" spans="1:20" ht="11.25" customHeight="1">
      <c r="A56" s="165"/>
      <c r="B56" s="268" t="s">
        <v>195</v>
      </c>
      <c r="C56" s="301">
        <v>7.8122129860732361</v>
      </c>
      <c r="D56" s="301">
        <v>8.0454964067243928</v>
      </c>
      <c r="E56" s="301">
        <v>8.1460768597098276</v>
      </c>
      <c r="F56" s="301">
        <v>8.0168656014663497</v>
      </c>
      <c r="G56" s="301">
        <v>8.2030764631944528</v>
      </c>
      <c r="H56" s="301">
        <v>8.4885190827349266</v>
      </c>
      <c r="I56" s="301">
        <v>8.3623969797011508</v>
      </c>
      <c r="J56" s="301">
        <v>8.4851688668774887</v>
      </c>
      <c r="K56" s="301">
        <v>8.4581761784029226</v>
      </c>
      <c r="L56" s="637">
        <v>8.4365408468505159</v>
      </c>
      <c r="M56" s="637">
        <v>8.5063526932492053</v>
      </c>
      <c r="N56" s="635">
        <v>8.4887003863712938</v>
      </c>
      <c r="O56" s="635">
        <v>8.8000000000000007</v>
      </c>
      <c r="P56" s="635">
        <v>8.8318440712139932</v>
      </c>
      <c r="Q56" s="635">
        <v>9.086779296434635</v>
      </c>
      <c r="R56" s="635">
        <v>9.1480761013192033</v>
      </c>
      <c r="S56" s="635">
        <v>9.0381336305584448</v>
      </c>
      <c r="T56" s="635">
        <v>9.3529414401390305</v>
      </c>
    </row>
    <row r="57" spans="1:20" ht="11.25" customHeight="1">
      <c r="A57" s="165"/>
      <c r="B57" s="269" t="s">
        <v>273</v>
      </c>
      <c r="C57" s="301"/>
      <c r="D57" s="301"/>
      <c r="E57" s="301"/>
      <c r="F57" s="301"/>
      <c r="G57" s="301"/>
      <c r="H57" s="301"/>
      <c r="I57" s="301"/>
      <c r="J57" s="301"/>
      <c r="K57" s="301"/>
      <c r="L57" s="301"/>
      <c r="M57" s="301"/>
      <c r="N57" s="635"/>
      <c r="O57" s="635"/>
      <c r="P57" s="635"/>
      <c r="Q57" s="635"/>
      <c r="R57" s="635"/>
      <c r="S57" s="635"/>
      <c r="T57" s="635"/>
    </row>
    <row r="58" spans="1:20" ht="11.25" customHeight="1">
      <c r="A58" s="162"/>
      <c r="B58" s="268" t="s">
        <v>194</v>
      </c>
      <c r="C58" s="638" t="s">
        <v>6</v>
      </c>
      <c r="D58" s="638" t="s">
        <v>6</v>
      </c>
      <c r="E58" s="634">
        <v>10.503577915942961</v>
      </c>
      <c r="F58" s="634">
        <v>10.352246212970419</v>
      </c>
      <c r="G58" s="634">
        <v>10.576541817249986</v>
      </c>
      <c r="H58" s="634">
        <v>10.529944849308613</v>
      </c>
      <c r="I58" s="634">
        <v>10.326264090979842</v>
      </c>
      <c r="J58" s="634">
        <v>10.430124419492511</v>
      </c>
      <c r="K58" s="634">
        <v>10.56954124154578</v>
      </c>
      <c r="L58" s="635">
        <v>10.570724897299106</v>
      </c>
      <c r="M58" s="635">
        <v>10.92450575502883</v>
      </c>
      <c r="N58" s="635">
        <v>10.884457796785664</v>
      </c>
      <c r="O58" s="635">
        <v>10.8</v>
      </c>
      <c r="P58" s="635">
        <v>11.065612544239428</v>
      </c>
      <c r="Q58" s="635">
        <v>10.855140535777645</v>
      </c>
      <c r="R58" s="635">
        <v>10.822323097240092</v>
      </c>
      <c r="S58" s="635">
        <v>10.765696808997022</v>
      </c>
      <c r="T58" s="635">
        <v>10.947323472373309</v>
      </c>
    </row>
    <row r="59" spans="1:20" ht="11.25" customHeight="1">
      <c r="A59" s="165"/>
      <c r="B59" s="268" t="s">
        <v>195</v>
      </c>
      <c r="C59" s="326" t="s">
        <v>6</v>
      </c>
      <c r="D59" s="326" t="s">
        <v>6</v>
      </c>
      <c r="E59" s="301">
        <v>10.950948008052908</v>
      </c>
      <c r="F59" s="301">
        <v>10.898419590463407</v>
      </c>
      <c r="G59" s="301">
        <v>11.043608153164627</v>
      </c>
      <c r="H59" s="301">
        <v>11.077532887981615</v>
      </c>
      <c r="I59" s="301">
        <v>10.810349859623722</v>
      </c>
      <c r="J59" s="301">
        <v>11.09030360679702</v>
      </c>
      <c r="K59" s="301">
        <v>11.122258118786677</v>
      </c>
      <c r="L59" s="637">
        <v>11.037172120135557</v>
      </c>
      <c r="M59" s="637">
        <v>11.207603620886093</v>
      </c>
      <c r="N59" s="635">
        <v>11.177777053456424</v>
      </c>
      <c r="O59" s="635">
        <v>11.2</v>
      </c>
      <c r="P59" s="635">
        <v>11.401522178157334</v>
      </c>
      <c r="Q59" s="635">
        <v>11.152439669117962</v>
      </c>
      <c r="R59" s="635">
        <v>11.176569911654576</v>
      </c>
      <c r="S59" s="635">
        <v>11.142287931429191</v>
      </c>
      <c r="T59" s="635">
        <v>11.246883507029265</v>
      </c>
    </row>
    <row r="60" spans="1:20" ht="11.25" customHeight="1">
      <c r="A60" s="165"/>
      <c r="B60" s="269" t="s">
        <v>7</v>
      </c>
      <c r="C60" s="326"/>
      <c r="D60" s="326"/>
      <c r="E60" s="301"/>
      <c r="F60" s="301"/>
      <c r="G60" s="301"/>
      <c r="H60" s="301"/>
      <c r="I60" s="301"/>
      <c r="J60" s="301"/>
      <c r="K60" s="301"/>
      <c r="L60" s="301"/>
      <c r="M60" s="301"/>
      <c r="N60" s="635"/>
      <c r="O60" s="635"/>
      <c r="P60" s="635"/>
      <c r="Q60" s="635"/>
      <c r="R60" s="635"/>
      <c r="S60" s="635"/>
      <c r="T60" s="635"/>
    </row>
    <row r="61" spans="1:20" ht="11.25" customHeight="1">
      <c r="A61" s="162"/>
      <c r="B61" s="268" t="s">
        <v>194</v>
      </c>
      <c r="C61" s="634">
        <v>8.2794773031417925</v>
      </c>
      <c r="D61" s="634">
        <v>8.5733004049984451</v>
      </c>
      <c r="E61" s="634">
        <v>9.0862009835475064</v>
      </c>
      <c r="F61" s="634">
        <v>8.9190846411224758</v>
      </c>
      <c r="G61" s="634">
        <v>9.0200624344981595</v>
      </c>
      <c r="H61" s="634">
        <v>9.0496506015487945</v>
      </c>
      <c r="I61" s="634">
        <v>9.4875453806002081</v>
      </c>
      <c r="J61" s="634">
        <v>9.4106465879633578</v>
      </c>
      <c r="K61" s="634">
        <v>9.1751746238263703</v>
      </c>
      <c r="L61" s="635">
        <v>9.2078687209790182</v>
      </c>
      <c r="M61" s="635">
        <v>9.4975948112766915</v>
      </c>
      <c r="N61" s="635">
        <v>9.3230222605334223</v>
      </c>
      <c r="O61" s="635">
        <v>9.3000000000000007</v>
      </c>
      <c r="P61" s="635">
        <v>9.4436284417852843</v>
      </c>
      <c r="Q61" s="635">
        <v>9.3405059009529872</v>
      </c>
      <c r="R61" s="635">
        <v>9.3732505355160143</v>
      </c>
      <c r="S61" s="635">
        <v>9.8246832542941469</v>
      </c>
      <c r="T61" s="635">
        <v>9.7771305004602613</v>
      </c>
    </row>
    <row r="62" spans="1:20" ht="11.25" customHeight="1">
      <c r="A62" s="165"/>
      <c r="B62" s="268" t="s">
        <v>195</v>
      </c>
      <c r="C62" s="301">
        <v>8.9093768739232058</v>
      </c>
      <c r="D62" s="301">
        <v>9.0337256583139833</v>
      </c>
      <c r="E62" s="301">
        <v>9.440811733670305</v>
      </c>
      <c r="F62" s="301">
        <v>9.3534874795406164</v>
      </c>
      <c r="G62" s="301">
        <v>9.5357404730224644</v>
      </c>
      <c r="H62" s="301">
        <v>9.4960479386691272</v>
      </c>
      <c r="I62" s="301">
        <v>9.9240652908400815</v>
      </c>
      <c r="J62" s="301">
        <v>10.014129207289322</v>
      </c>
      <c r="K62" s="301">
        <v>9.7816876359255982</v>
      </c>
      <c r="L62" s="637">
        <v>9.7488037595880659</v>
      </c>
      <c r="M62" s="637">
        <v>9.8077707980526849</v>
      </c>
      <c r="N62" s="635">
        <v>9.8167541479309985</v>
      </c>
      <c r="O62" s="635">
        <v>10.1</v>
      </c>
      <c r="P62" s="635">
        <v>10.003516825440094</v>
      </c>
      <c r="Q62" s="635">
        <v>10.023232366291344</v>
      </c>
      <c r="R62" s="635">
        <v>10.062014202386456</v>
      </c>
      <c r="S62" s="635">
        <v>10.22814088920796</v>
      </c>
      <c r="T62" s="635">
        <v>10.321262660848078</v>
      </c>
    </row>
    <row r="63" spans="1:20" ht="6.75" customHeight="1" thickBot="1">
      <c r="A63" s="165"/>
      <c r="B63" s="707"/>
      <c r="C63" s="709"/>
      <c r="D63" s="709"/>
      <c r="E63" s="709"/>
      <c r="F63" s="709"/>
      <c r="G63" s="709"/>
      <c r="H63" s="709"/>
      <c r="I63" s="709"/>
      <c r="J63" s="709"/>
      <c r="K63" s="709"/>
      <c r="L63" s="709"/>
      <c r="M63" s="709"/>
      <c r="N63" s="709"/>
      <c r="O63" s="709"/>
      <c r="P63" s="709"/>
      <c r="Q63" s="763"/>
      <c r="R63" s="763"/>
      <c r="S63" s="763"/>
      <c r="T63" s="763"/>
    </row>
    <row r="64" spans="1:20" ht="12.75" customHeight="1">
      <c r="A64" s="165"/>
      <c r="B64" s="275"/>
      <c r="C64" s="301"/>
      <c r="D64" s="301"/>
      <c r="E64" s="301"/>
      <c r="F64" s="301"/>
      <c r="G64" s="301"/>
      <c r="H64" s="301"/>
      <c r="I64" s="301"/>
      <c r="J64" s="503"/>
      <c r="K64" s="503"/>
      <c r="L64" s="503"/>
      <c r="M64" s="503"/>
      <c r="N64" s="503"/>
      <c r="O64" s="600"/>
      <c r="P64" s="600"/>
      <c r="T64" s="607" t="s">
        <v>175</v>
      </c>
    </row>
    <row r="65" spans="1:20" ht="18.75" customHeight="1" thickBot="1">
      <c r="A65" s="165"/>
      <c r="B65" s="275"/>
      <c r="C65" s="301"/>
      <c r="D65" s="301"/>
      <c r="E65" s="301"/>
      <c r="F65" s="301"/>
      <c r="G65" s="301"/>
      <c r="H65" s="301"/>
      <c r="I65" s="301"/>
      <c r="J65" s="503"/>
      <c r="K65" s="503"/>
      <c r="L65" s="503"/>
      <c r="M65" s="503"/>
      <c r="N65" s="503"/>
      <c r="O65" s="600"/>
      <c r="P65" s="636"/>
      <c r="T65" s="608" t="s">
        <v>111</v>
      </c>
    </row>
    <row r="66" spans="1:20" ht="30" customHeight="1" thickBot="1">
      <c r="A66" s="162"/>
      <c r="B66" s="733" t="str">
        <f>+B6</f>
        <v>Ámbito geográfico / Sexo</v>
      </c>
      <c r="C66" s="733">
        <v>2005</v>
      </c>
      <c r="D66" s="733">
        <v>2006</v>
      </c>
      <c r="E66" s="733">
        <v>2007</v>
      </c>
      <c r="F66" s="733">
        <v>2008</v>
      </c>
      <c r="G66" s="733">
        <v>2009</v>
      </c>
      <c r="H66" s="733">
        <v>2010</v>
      </c>
      <c r="I66" s="733">
        <v>2011</v>
      </c>
      <c r="J66" s="702">
        <v>2013</v>
      </c>
      <c r="K66" s="702">
        <v>2014</v>
      </c>
      <c r="L66" s="702">
        <v>2015</v>
      </c>
      <c r="M66" s="702">
        <v>2016</v>
      </c>
      <c r="N66" s="702">
        <v>2017</v>
      </c>
      <c r="O66" s="702">
        <v>2018</v>
      </c>
      <c r="P66" s="702">
        <v>2019</v>
      </c>
      <c r="Q66" s="702">
        <v>2020</v>
      </c>
      <c r="R66" s="702">
        <v>2021</v>
      </c>
      <c r="S66" s="702">
        <v>2022</v>
      </c>
      <c r="T66" s="702">
        <v>2023</v>
      </c>
    </row>
    <row r="67" spans="1:20" ht="3.75" customHeight="1">
      <c r="A67" s="165"/>
      <c r="B67" s="275"/>
      <c r="C67" s="301"/>
      <c r="D67" s="301"/>
      <c r="E67" s="301"/>
      <c r="F67" s="301"/>
      <c r="G67" s="301"/>
      <c r="H67" s="301"/>
      <c r="I67" s="301"/>
      <c r="J67" s="301"/>
      <c r="K67" s="301"/>
      <c r="L67" s="301"/>
      <c r="M67" s="301"/>
      <c r="N67" s="301"/>
      <c r="O67" s="301"/>
      <c r="P67" s="636">
        <v>10.4</v>
      </c>
    </row>
    <row r="68" spans="1:20" ht="11.25" customHeight="1">
      <c r="A68" s="165"/>
      <c r="B68" s="269" t="s">
        <v>8</v>
      </c>
      <c r="C68" s="301"/>
      <c r="D68" s="301"/>
      <c r="E68" s="301"/>
      <c r="F68" s="301"/>
      <c r="G68" s="301"/>
      <c r="H68" s="301"/>
      <c r="I68" s="301"/>
      <c r="J68" s="301"/>
      <c r="K68" s="301"/>
      <c r="L68" s="301"/>
      <c r="M68" s="301"/>
      <c r="N68" s="301"/>
      <c r="O68" s="301"/>
      <c r="P68" s="636"/>
    </row>
    <row r="69" spans="1:20" ht="11.25" customHeight="1">
      <c r="A69" s="162"/>
      <c r="B69" s="268" t="s">
        <v>194</v>
      </c>
      <c r="C69" s="634">
        <v>7.28675503701594</v>
      </c>
      <c r="D69" s="634">
        <v>7.3569174070393597</v>
      </c>
      <c r="E69" s="634">
        <v>7.5061993756748748</v>
      </c>
      <c r="F69" s="634">
        <v>7.6264586652221027</v>
      </c>
      <c r="G69" s="634">
        <v>7.585813648357397</v>
      </c>
      <c r="H69" s="634">
        <v>7.7406101755070686</v>
      </c>
      <c r="I69" s="634">
        <v>7.9696989632650146</v>
      </c>
      <c r="J69" s="634">
        <v>7.971904480001581</v>
      </c>
      <c r="K69" s="634">
        <v>7.8430289925837524</v>
      </c>
      <c r="L69" s="635">
        <v>8.1680501134354575</v>
      </c>
      <c r="M69" s="635">
        <v>8.156710828939211</v>
      </c>
      <c r="N69" s="635">
        <v>8.1008795250886241</v>
      </c>
      <c r="O69" s="635">
        <v>8.4</v>
      </c>
      <c r="P69" s="635">
        <v>8.4445536952657729</v>
      </c>
      <c r="Q69" s="635">
        <v>8.8834007974395472</v>
      </c>
      <c r="R69" s="635">
        <v>8.7622185089658995</v>
      </c>
      <c r="S69" s="635">
        <v>8.9894858804163569</v>
      </c>
      <c r="T69" s="635">
        <v>9.3310365027405933</v>
      </c>
    </row>
    <row r="70" spans="1:20" ht="11.25" customHeight="1">
      <c r="A70" s="165"/>
      <c r="B70" s="268" t="s">
        <v>195</v>
      </c>
      <c r="C70" s="301">
        <v>7.7801840711299306</v>
      </c>
      <c r="D70" s="301">
        <v>7.9571777020710739</v>
      </c>
      <c r="E70" s="301">
        <v>8.4109145260684919</v>
      </c>
      <c r="F70" s="301">
        <v>8.5590760260483929</v>
      </c>
      <c r="G70" s="301">
        <v>8.701474533733947</v>
      </c>
      <c r="H70" s="301">
        <v>8.540979950526598</v>
      </c>
      <c r="I70" s="301">
        <v>8.7122576383276371</v>
      </c>
      <c r="J70" s="301">
        <v>9.0455214402397264</v>
      </c>
      <c r="K70" s="301">
        <v>8.6595509240998378</v>
      </c>
      <c r="L70" s="637">
        <v>9.1663171930164644</v>
      </c>
      <c r="M70" s="637">
        <v>9.4512179358285291</v>
      </c>
      <c r="N70" s="635">
        <v>9.2764372384536564</v>
      </c>
      <c r="O70" s="635">
        <v>9.1999999999999993</v>
      </c>
      <c r="P70" s="635">
        <v>9.3556095893035423</v>
      </c>
      <c r="Q70" s="635">
        <v>9.801843600070189</v>
      </c>
      <c r="R70" s="635">
        <v>9.7178018916457987</v>
      </c>
      <c r="S70" s="635">
        <v>10.057786177411122</v>
      </c>
      <c r="T70" s="635">
        <v>10.119744500380914</v>
      </c>
    </row>
    <row r="71" spans="1:20" ht="11.25" customHeight="1">
      <c r="A71" s="165"/>
      <c r="B71" s="269" t="s">
        <v>9</v>
      </c>
      <c r="C71" s="301"/>
      <c r="D71" s="301"/>
      <c r="E71" s="301"/>
      <c r="F71" s="301"/>
      <c r="G71" s="301"/>
      <c r="H71" s="301"/>
      <c r="I71" s="301"/>
      <c r="J71" s="301"/>
      <c r="K71" s="301"/>
      <c r="L71" s="301"/>
      <c r="M71" s="301"/>
      <c r="N71" s="635"/>
      <c r="O71" s="635"/>
      <c r="P71" s="635"/>
      <c r="Q71" s="635"/>
      <c r="R71" s="635"/>
      <c r="S71" s="635"/>
      <c r="T71" s="635"/>
    </row>
    <row r="72" spans="1:20" ht="11.25" customHeight="1">
      <c r="A72" s="162"/>
      <c r="B72" s="268" t="s">
        <v>194</v>
      </c>
      <c r="C72" s="634">
        <v>7.5669693562922795</v>
      </c>
      <c r="D72" s="634">
        <v>7.4923775077666255</v>
      </c>
      <c r="E72" s="634">
        <v>7.582030089419896</v>
      </c>
      <c r="F72" s="634">
        <v>7.8273505210071104</v>
      </c>
      <c r="G72" s="634">
        <v>7.8642314265268993</v>
      </c>
      <c r="H72" s="634">
        <v>8.0201139766580898</v>
      </c>
      <c r="I72" s="634">
        <v>8.3381673620930723</v>
      </c>
      <c r="J72" s="634">
        <v>8.6369167324364664</v>
      </c>
      <c r="K72" s="634">
        <v>8.2143425491965125</v>
      </c>
      <c r="L72" s="635">
        <v>8.3399387069361559</v>
      </c>
      <c r="M72" s="635">
        <v>8.2244572608969655</v>
      </c>
      <c r="N72" s="635">
        <v>8.4534291698553119</v>
      </c>
      <c r="O72" s="635">
        <v>8.6999999999999993</v>
      </c>
      <c r="P72" s="635">
        <v>8.6081806046481013</v>
      </c>
      <c r="Q72" s="635">
        <v>8.5790335344739468</v>
      </c>
      <c r="R72" s="635">
        <v>8.4384948582209329</v>
      </c>
      <c r="S72" s="635">
        <v>8.4185387686216302</v>
      </c>
      <c r="T72" s="635">
        <v>8.7302173470750368</v>
      </c>
    </row>
    <row r="73" spans="1:20" ht="11.25" customHeight="1">
      <c r="A73" s="165"/>
      <c r="B73" s="268" t="s">
        <v>195</v>
      </c>
      <c r="C73" s="301">
        <v>7.8750691701594162</v>
      </c>
      <c r="D73" s="301">
        <v>7.8312314153423896</v>
      </c>
      <c r="E73" s="301">
        <v>8.1121313264110917</v>
      </c>
      <c r="F73" s="301">
        <v>8.2732403436125583</v>
      </c>
      <c r="G73" s="301">
        <v>8.3207465093494797</v>
      </c>
      <c r="H73" s="301">
        <v>8.4193694571555575</v>
      </c>
      <c r="I73" s="301">
        <v>8.5313996901739149</v>
      </c>
      <c r="J73" s="301">
        <v>8.7490824804458178</v>
      </c>
      <c r="K73" s="301">
        <v>8.512460573093648</v>
      </c>
      <c r="L73" s="637">
        <v>8.6602270513741164</v>
      </c>
      <c r="M73" s="637">
        <v>8.6477440478988825</v>
      </c>
      <c r="N73" s="635">
        <v>8.7121062808488023</v>
      </c>
      <c r="O73" s="635">
        <v>8.8000000000000007</v>
      </c>
      <c r="P73" s="635">
        <v>8.9434210241168532</v>
      </c>
      <c r="Q73" s="635">
        <v>9.045819982309192</v>
      </c>
      <c r="R73" s="635">
        <v>8.8246751486206811</v>
      </c>
      <c r="S73" s="635">
        <v>8.9194512423518173</v>
      </c>
      <c r="T73" s="635">
        <v>9.1992785769926737</v>
      </c>
    </row>
    <row r="74" spans="1:20" ht="11.25" customHeight="1">
      <c r="A74" s="165"/>
      <c r="B74" s="269" t="s">
        <v>10</v>
      </c>
      <c r="C74" s="301"/>
      <c r="D74" s="301"/>
      <c r="E74" s="301"/>
      <c r="F74" s="301"/>
      <c r="G74" s="301"/>
      <c r="H74" s="301"/>
      <c r="I74" s="301"/>
      <c r="J74" s="301"/>
      <c r="K74" s="301"/>
      <c r="L74" s="301"/>
      <c r="M74" s="301"/>
      <c r="N74" s="635"/>
      <c r="O74" s="635"/>
      <c r="P74" s="635"/>
      <c r="Q74" s="635"/>
      <c r="R74" s="635"/>
      <c r="S74" s="635"/>
      <c r="T74" s="635"/>
    </row>
    <row r="75" spans="1:20" ht="11.25" customHeight="1">
      <c r="A75" s="162"/>
      <c r="B75" s="268" t="s">
        <v>194</v>
      </c>
      <c r="C75" s="634">
        <v>10.148123101287153</v>
      </c>
      <c r="D75" s="634">
        <v>10.027708250417168</v>
      </c>
      <c r="E75" s="634">
        <v>10.189683481956536</v>
      </c>
      <c r="F75" s="634">
        <v>10.322933782384981</v>
      </c>
      <c r="G75" s="634">
        <v>10.471472535061801</v>
      </c>
      <c r="H75" s="634">
        <v>10.266466014493812</v>
      </c>
      <c r="I75" s="634">
        <v>10.575679339726143</v>
      </c>
      <c r="J75" s="634">
        <v>10.695208948090242</v>
      </c>
      <c r="K75" s="634">
        <v>10.71794655613312</v>
      </c>
      <c r="L75" s="635">
        <v>10.767672363630588</v>
      </c>
      <c r="M75" s="635">
        <v>10.861513583233423</v>
      </c>
      <c r="N75" s="635">
        <v>10.793247578146916</v>
      </c>
      <c r="O75" s="635">
        <v>11</v>
      </c>
      <c r="P75" s="635">
        <v>11.105754637902558</v>
      </c>
      <c r="Q75" s="635">
        <v>10.82131482810758</v>
      </c>
      <c r="R75" s="635">
        <v>10.516514628802927</v>
      </c>
      <c r="S75" s="635">
        <v>10.773237499877485</v>
      </c>
      <c r="T75" s="635">
        <v>10.963932840639147</v>
      </c>
    </row>
    <row r="76" spans="1:20" ht="11.25" customHeight="1">
      <c r="A76" s="165"/>
      <c r="B76" s="268" t="s">
        <v>195</v>
      </c>
      <c r="C76" s="301">
        <v>10.613660483548122</v>
      </c>
      <c r="D76" s="301">
        <v>10.552195824183555</v>
      </c>
      <c r="E76" s="301">
        <v>10.616840748643567</v>
      </c>
      <c r="F76" s="301">
        <v>10.719605310872089</v>
      </c>
      <c r="G76" s="301">
        <v>10.717836662622963</v>
      </c>
      <c r="H76" s="301">
        <v>10.817012728289059</v>
      </c>
      <c r="I76" s="301">
        <v>10.812115873448237</v>
      </c>
      <c r="J76" s="301">
        <v>10.925952630561715</v>
      </c>
      <c r="K76" s="301">
        <v>10.986784544067815</v>
      </c>
      <c r="L76" s="637">
        <v>11.051903580726419</v>
      </c>
      <c r="M76" s="637">
        <v>11.051929796755285</v>
      </c>
      <c r="N76" s="635">
        <v>11.190694243756086</v>
      </c>
      <c r="O76" s="635">
        <v>11.3</v>
      </c>
      <c r="P76" s="635">
        <v>11.32392002685688</v>
      </c>
      <c r="Q76" s="635">
        <v>11.076581492751338</v>
      </c>
      <c r="R76" s="635">
        <v>11.046120364220274</v>
      </c>
      <c r="S76" s="635">
        <v>10.995454248090839</v>
      </c>
      <c r="T76" s="635">
        <v>11.317811380972694</v>
      </c>
    </row>
    <row r="77" spans="1:20" ht="11.25" customHeight="1">
      <c r="A77" s="165"/>
      <c r="B77" s="269" t="s">
        <v>11</v>
      </c>
      <c r="C77" s="301"/>
      <c r="D77" s="301"/>
      <c r="E77" s="301"/>
      <c r="F77" s="301"/>
      <c r="G77" s="301"/>
      <c r="H77" s="301"/>
      <c r="I77" s="301"/>
      <c r="J77" s="301"/>
      <c r="K77" s="301"/>
      <c r="L77" s="301"/>
      <c r="M77" s="301"/>
      <c r="N77" s="635"/>
      <c r="O77" s="635"/>
      <c r="P77" s="635"/>
      <c r="Q77" s="635"/>
      <c r="R77" s="635"/>
      <c r="S77" s="635"/>
      <c r="T77" s="635"/>
    </row>
    <row r="78" spans="1:20" ht="11.25" customHeight="1">
      <c r="A78" s="162"/>
      <c r="B78" s="268" t="s">
        <v>194</v>
      </c>
      <c r="C78" s="634">
        <v>8.9620810018687802</v>
      </c>
      <c r="D78" s="634">
        <v>9.2092626700890214</v>
      </c>
      <c r="E78" s="634">
        <v>9.198362801654131</v>
      </c>
      <c r="F78" s="634">
        <v>9.3814876209389002</v>
      </c>
      <c r="G78" s="634">
        <v>9.5640464558850677</v>
      </c>
      <c r="H78" s="634">
        <v>9.4842173134873597</v>
      </c>
      <c r="I78" s="634">
        <v>9.675674625415855</v>
      </c>
      <c r="J78" s="634">
        <v>9.5652804250790204</v>
      </c>
      <c r="K78" s="634">
        <v>9.70706219217249</v>
      </c>
      <c r="L78" s="635">
        <v>9.5579807202420533</v>
      </c>
      <c r="M78" s="635">
        <v>9.5023691750476544</v>
      </c>
      <c r="N78" s="635">
        <v>9.574164231499056</v>
      </c>
      <c r="O78" s="635">
        <v>9.6999999999999993</v>
      </c>
      <c r="P78" s="635">
        <v>9.7383612758080584</v>
      </c>
      <c r="Q78" s="635">
        <v>9.8856778348695631</v>
      </c>
      <c r="R78" s="635">
        <v>9.7533843754626908</v>
      </c>
      <c r="S78" s="635">
        <v>9.9322157125153776</v>
      </c>
      <c r="T78" s="635">
        <v>10.197156347180563</v>
      </c>
    </row>
    <row r="79" spans="1:20" ht="11.25" customHeight="1">
      <c r="A79" s="165"/>
      <c r="B79" s="268" t="s">
        <v>195</v>
      </c>
      <c r="C79" s="301">
        <v>9.4547312364716305</v>
      </c>
      <c r="D79" s="301">
        <v>9.9768084215191735</v>
      </c>
      <c r="E79" s="301">
        <v>9.6910026350984708</v>
      </c>
      <c r="F79" s="301">
        <v>9.9274403342530082</v>
      </c>
      <c r="G79" s="301">
        <v>10.085121940351938</v>
      </c>
      <c r="H79" s="301">
        <v>9.9291889949674133</v>
      </c>
      <c r="I79" s="301">
        <v>10.129690403745075</v>
      </c>
      <c r="J79" s="301">
        <v>10.308966609151055</v>
      </c>
      <c r="K79" s="301">
        <v>10.181806978896548</v>
      </c>
      <c r="L79" s="637">
        <v>10.120823149200406</v>
      </c>
      <c r="M79" s="637">
        <v>10.039335581362003</v>
      </c>
      <c r="N79" s="635">
        <v>10.078412805729052</v>
      </c>
      <c r="O79" s="635">
        <v>10</v>
      </c>
      <c r="P79" s="635">
        <v>10.258808749287066</v>
      </c>
      <c r="Q79" s="635">
        <v>10.313303601841383</v>
      </c>
      <c r="R79" s="635">
        <v>10.229430990044287</v>
      </c>
      <c r="S79" s="635">
        <v>10.410437085491111</v>
      </c>
      <c r="T79" s="635">
        <v>10.675085205926518</v>
      </c>
    </row>
    <row r="80" spans="1:20" ht="11.25" customHeight="1">
      <c r="A80" s="165"/>
      <c r="B80" s="269" t="s">
        <v>12</v>
      </c>
      <c r="C80" s="301"/>
      <c r="D80" s="301"/>
      <c r="E80" s="301"/>
      <c r="F80" s="301"/>
      <c r="G80" s="301"/>
      <c r="H80" s="301"/>
      <c r="I80" s="301"/>
      <c r="J80" s="301"/>
      <c r="K80" s="301"/>
      <c r="L80" s="301"/>
      <c r="M80" s="301"/>
      <c r="N80" s="635"/>
      <c r="O80" s="635"/>
      <c r="P80" s="635"/>
      <c r="Q80" s="635"/>
      <c r="R80" s="635"/>
      <c r="S80" s="635"/>
      <c r="T80" s="635"/>
    </row>
    <row r="81" spans="1:20" ht="11.25" customHeight="1">
      <c r="A81" s="162"/>
      <c r="B81" s="268" t="s">
        <v>194</v>
      </c>
      <c r="C81" s="634">
        <v>8.9818071095837873</v>
      </c>
      <c r="D81" s="634">
        <v>8.9018894073096462</v>
      </c>
      <c r="E81" s="634">
        <v>9.2453706042680501</v>
      </c>
      <c r="F81" s="634">
        <v>9.2629998919888212</v>
      </c>
      <c r="G81" s="634">
        <v>9.1059319089681416</v>
      </c>
      <c r="H81" s="634">
        <v>9.4204348127931361</v>
      </c>
      <c r="I81" s="634">
        <v>9.2485076883284272</v>
      </c>
      <c r="J81" s="634">
        <v>9.6021934015558301</v>
      </c>
      <c r="K81" s="634">
        <v>9.712295551969337</v>
      </c>
      <c r="L81" s="635">
        <v>9.6967046247197377</v>
      </c>
      <c r="M81" s="635">
        <v>9.4888862975193771</v>
      </c>
      <c r="N81" s="635">
        <v>9.5920490279591863</v>
      </c>
      <c r="O81" s="635">
        <v>9.8000000000000007</v>
      </c>
      <c r="P81" s="635">
        <v>9.8611263939106699</v>
      </c>
      <c r="Q81" s="635">
        <v>9.888969709064769</v>
      </c>
      <c r="R81" s="635">
        <v>9.7907975488652035</v>
      </c>
      <c r="S81" s="635">
        <v>9.9192669960267921</v>
      </c>
      <c r="T81" s="635">
        <v>9.9547689773876904</v>
      </c>
    </row>
    <row r="82" spans="1:20" ht="11.25" customHeight="1">
      <c r="A82" s="165"/>
      <c r="B82" s="268" t="s">
        <v>195</v>
      </c>
      <c r="C82" s="301">
        <v>8.9135035673902543</v>
      </c>
      <c r="D82" s="301">
        <v>8.9655144133316114</v>
      </c>
      <c r="E82" s="301">
        <v>9.4782355965019569</v>
      </c>
      <c r="F82" s="301">
        <v>9.4032265635467258</v>
      </c>
      <c r="G82" s="301">
        <v>9.3891676092269449</v>
      </c>
      <c r="H82" s="301">
        <v>9.7385844293499932</v>
      </c>
      <c r="I82" s="301">
        <v>9.5213481807264859</v>
      </c>
      <c r="J82" s="301">
        <v>9.672775053976995</v>
      </c>
      <c r="K82" s="301">
        <v>9.6671057902333786</v>
      </c>
      <c r="L82" s="637">
        <v>9.7706703019407897</v>
      </c>
      <c r="M82" s="637">
        <v>9.9029808399615469</v>
      </c>
      <c r="N82" s="635">
        <v>9.8358767096801127</v>
      </c>
      <c r="O82" s="635">
        <v>10</v>
      </c>
      <c r="P82" s="635">
        <v>9.9123255795734231</v>
      </c>
      <c r="Q82" s="635">
        <v>10.034331781505731</v>
      </c>
      <c r="R82" s="635">
        <v>9.9753857340807777</v>
      </c>
      <c r="S82" s="635">
        <v>10.111659948752768</v>
      </c>
      <c r="T82" s="635">
        <v>10.198161548975291</v>
      </c>
    </row>
    <row r="83" spans="1:20" ht="11.25" customHeight="1">
      <c r="A83" s="165"/>
      <c r="B83" s="269" t="s">
        <v>13</v>
      </c>
      <c r="C83" s="301"/>
      <c r="D83" s="301"/>
      <c r="E83" s="301"/>
      <c r="F83" s="301"/>
      <c r="G83" s="301"/>
      <c r="H83" s="301"/>
      <c r="I83" s="301"/>
      <c r="J83" s="301"/>
      <c r="K83" s="301"/>
      <c r="L83" s="301"/>
      <c r="M83" s="301"/>
      <c r="N83" s="635"/>
      <c r="O83" s="635"/>
      <c r="P83" s="635"/>
      <c r="Q83" s="635"/>
      <c r="R83" s="635"/>
      <c r="S83" s="635"/>
      <c r="T83" s="635"/>
    </row>
    <row r="84" spans="1:20" ht="11.25" customHeight="1">
      <c r="A84" s="162"/>
      <c r="B84" s="268" t="s">
        <v>194</v>
      </c>
      <c r="C84" s="634">
        <v>9.1475473768290971</v>
      </c>
      <c r="D84" s="634">
        <v>9.3560619719388676</v>
      </c>
      <c r="E84" s="634">
        <v>9.0598058106116088</v>
      </c>
      <c r="F84" s="634">
        <v>9.2221686813972568</v>
      </c>
      <c r="G84" s="634">
        <v>9.3419823063348595</v>
      </c>
      <c r="H84" s="634">
        <v>9.5095098309916537</v>
      </c>
      <c r="I84" s="634">
        <v>9.4940290070157047</v>
      </c>
      <c r="J84" s="634">
        <v>9.5324402580681191</v>
      </c>
      <c r="K84" s="634">
        <v>9.7430386440719428</v>
      </c>
      <c r="L84" s="635">
        <v>9.8459279027355233</v>
      </c>
      <c r="M84" s="635">
        <v>9.9563890734643188</v>
      </c>
      <c r="N84" s="635">
        <v>9.8844098847896902</v>
      </c>
      <c r="O84" s="635">
        <v>9.9</v>
      </c>
      <c r="P84" s="635">
        <v>10.010132769409097</v>
      </c>
      <c r="Q84" s="635">
        <v>10.047984499536778</v>
      </c>
      <c r="R84" s="635">
        <v>9.9740823464218415</v>
      </c>
      <c r="S84" s="635">
        <v>10.13427970089753</v>
      </c>
      <c r="T84" s="635">
        <v>10.171817633872843</v>
      </c>
    </row>
    <row r="85" spans="1:20" ht="11.25" customHeight="1">
      <c r="A85" s="165"/>
      <c r="B85" s="268" t="s">
        <v>195</v>
      </c>
      <c r="C85" s="301">
        <v>9.3732633858377081</v>
      </c>
      <c r="D85" s="301">
        <v>9.41399509852004</v>
      </c>
      <c r="E85" s="301">
        <v>9.3679699375959906</v>
      </c>
      <c r="F85" s="301">
        <v>9.5059514546190496</v>
      </c>
      <c r="G85" s="301">
        <v>9.6063824660506985</v>
      </c>
      <c r="H85" s="301">
        <v>9.6155994038769901</v>
      </c>
      <c r="I85" s="301">
        <v>9.5870563418737742</v>
      </c>
      <c r="J85" s="301">
        <v>9.8071094353493109</v>
      </c>
      <c r="K85" s="301">
        <v>9.9632516936121842</v>
      </c>
      <c r="L85" s="637">
        <v>10.103749036954595</v>
      </c>
      <c r="M85" s="637">
        <v>10.327882856488634</v>
      </c>
      <c r="N85" s="635">
        <v>10.16516231421021</v>
      </c>
      <c r="O85" s="635">
        <v>10.5</v>
      </c>
      <c r="P85" s="635">
        <v>10.354305593729725</v>
      </c>
      <c r="Q85" s="635">
        <v>10.614517346923252</v>
      </c>
      <c r="R85" s="635">
        <v>10.336605968683591</v>
      </c>
      <c r="S85" s="635">
        <v>10.44626542741547</v>
      </c>
      <c r="T85" s="635">
        <v>10.573392124967647</v>
      </c>
    </row>
    <row r="86" spans="1:20" ht="11.25" customHeight="1">
      <c r="A86" s="165"/>
      <c r="B86" s="368" t="s">
        <v>120</v>
      </c>
      <c r="C86" s="301"/>
      <c r="D86" s="301"/>
      <c r="E86" s="301"/>
      <c r="F86" s="301"/>
      <c r="G86" s="301"/>
      <c r="H86" s="301"/>
      <c r="I86" s="301"/>
      <c r="J86" s="301"/>
      <c r="K86" s="301"/>
      <c r="L86" s="301"/>
      <c r="M86" s="301"/>
      <c r="N86" s="635"/>
      <c r="O86" s="635"/>
      <c r="P86" s="635"/>
      <c r="Q86" s="635"/>
      <c r="R86" s="635"/>
      <c r="S86" s="635"/>
      <c r="T86" s="635"/>
    </row>
    <row r="87" spans="1:20" ht="11.25" customHeight="1">
      <c r="A87" s="165"/>
      <c r="B87" s="268" t="s">
        <v>194</v>
      </c>
      <c r="C87" s="634" t="s">
        <v>6</v>
      </c>
      <c r="D87" s="634" t="s">
        <v>6</v>
      </c>
      <c r="E87" s="634">
        <v>10.741403239097234</v>
      </c>
      <c r="F87" s="634">
        <v>10.795983046281417</v>
      </c>
      <c r="G87" s="634">
        <v>10.838399462109402</v>
      </c>
      <c r="H87" s="634">
        <v>10.808818915996358</v>
      </c>
      <c r="I87" s="634">
        <v>10.862674860229502</v>
      </c>
      <c r="J87" s="634">
        <v>10.963004133182105</v>
      </c>
      <c r="K87" s="634">
        <v>9.8077060250407069</v>
      </c>
      <c r="L87" s="635">
        <v>11.14371799520562</v>
      </c>
      <c r="M87" s="635">
        <v>11.17501761075629</v>
      </c>
      <c r="N87" s="635">
        <v>11.224077121617993</v>
      </c>
      <c r="O87" s="635">
        <v>11.2</v>
      </c>
      <c r="P87" s="635">
        <v>11.244411203487244</v>
      </c>
      <c r="Q87" s="635">
        <v>11.173395932904759</v>
      </c>
      <c r="R87" s="635">
        <v>11.186031998941761</v>
      </c>
      <c r="S87" s="635">
        <v>11.214277060243788</v>
      </c>
      <c r="T87" s="635">
        <v>11.359515767467721</v>
      </c>
    </row>
    <row r="88" spans="1:20" ht="11.25" customHeight="1">
      <c r="A88" s="165"/>
      <c r="B88" s="268" t="s">
        <v>195</v>
      </c>
      <c r="C88" s="301" t="s">
        <v>6</v>
      </c>
      <c r="D88" s="301" t="s">
        <v>6</v>
      </c>
      <c r="E88" s="301">
        <v>11.200612804139732</v>
      </c>
      <c r="F88" s="301">
        <v>11.250221169185151</v>
      </c>
      <c r="G88" s="301">
        <v>11.248393592642275</v>
      </c>
      <c r="H88" s="301">
        <v>11.246735013292403</v>
      </c>
      <c r="I88" s="301">
        <v>11.329171430023411</v>
      </c>
      <c r="J88" s="301">
        <v>11.391548237201132</v>
      </c>
      <c r="K88" s="301">
        <v>11.408893764884708</v>
      </c>
      <c r="L88" s="637">
        <v>11.405045470186975</v>
      </c>
      <c r="M88" s="637">
        <v>11.465701248533721</v>
      </c>
      <c r="N88" s="635">
        <v>11.494230957325806</v>
      </c>
      <c r="O88" s="635">
        <v>11.6</v>
      </c>
      <c r="P88" s="635">
        <v>11.581018520845094</v>
      </c>
      <c r="Q88" s="635">
        <v>11.480571373192008</v>
      </c>
      <c r="R88" s="635">
        <v>11.396113935257683</v>
      </c>
      <c r="S88" s="635">
        <v>11.486536469281644</v>
      </c>
      <c r="T88" s="635">
        <v>11.619629519494499</v>
      </c>
    </row>
    <row r="89" spans="1:20" ht="11.25" customHeight="1">
      <c r="A89" s="165"/>
      <c r="B89" s="368" t="s">
        <v>296</v>
      </c>
      <c r="C89" s="301"/>
      <c r="D89" s="301"/>
      <c r="E89" s="301"/>
      <c r="F89" s="301"/>
      <c r="G89" s="301"/>
      <c r="H89" s="301"/>
      <c r="I89" s="301"/>
      <c r="J89" s="301"/>
      <c r="K89" s="301"/>
      <c r="L89" s="301"/>
      <c r="M89" s="301"/>
      <c r="N89" s="635"/>
      <c r="O89" s="635"/>
      <c r="P89" s="635"/>
      <c r="Q89" s="635"/>
      <c r="R89" s="635"/>
      <c r="S89" s="635"/>
      <c r="T89" s="635"/>
    </row>
    <row r="90" spans="1:20" ht="11.25" customHeight="1">
      <c r="A90" s="162"/>
      <c r="B90" s="268" t="s">
        <v>194</v>
      </c>
      <c r="C90" s="634" t="s">
        <v>6</v>
      </c>
      <c r="D90" s="634" t="s">
        <v>6</v>
      </c>
      <c r="E90" s="634">
        <v>9.6159247537466879</v>
      </c>
      <c r="F90" s="634">
        <v>9.3813494751654236</v>
      </c>
      <c r="G90" s="634">
        <v>9.6535591395553269</v>
      </c>
      <c r="H90" s="634">
        <v>9.7328998509605764</v>
      </c>
      <c r="I90" s="634">
        <v>9.9779711326840719</v>
      </c>
      <c r="J90" s="634">
        <v>9.7774911306774506</v>
      </c>
      <c r="K90" s="634">
        <v>11.07694074640523</v>
      </c>
      <c r="L90" s="635">
        <v>9.837711845728597</v>
      </c>
      <c r="M90" s="635">
        <v>9.8397358923596112</v>
      </c>
      <c r="N90" s="635">
        <v>9.771237888509452</v>
      </c>
      <c r="O90" s="635">
        <v>9.9</v>
      </c>
      <c r="P90" s="635">
        <v>9.8146732527904046</v>
      </c>
      <c r="Q90" s="635">
        <v>10.166858909912452</v>
      </c>
      <c r="R90" s="635">
        <v>10.04481616610793</v>
      </c>
      <c r="S90" s="635">
        <v>10.293722018989625</v>
      </c>
      <c r="T90" s="635">
        <v>10.362802129489783</v>
      </c>
    </row>
    <row r="91" spans="1:20" ht="11.25" customHeight="1">
      <c r="A91" s="165"/>
      <c r="B91" s="268" t="s">
        <v>195</v>
      </c>
      <c r="C91" s="301" t="s">
        <v>6</v>
      </c>
      <c r="D91" s="301" t="s">
        <v>6</v>
      </c>
      <c r="E91" s="301">
        <v>9.8483591425062205</v>
      </c>
      <c r="F91" s="301">
        <v>9.7555692892976218</v>
      </c>
      <c r="G91" s="301">
        <v>9.7479345695089066</v>
      </c>
      <c r="H91" s="301">
        <v>9.9388988293208573</v>
      </c>
      <c r="I91" s="301">
        <v>10.002698770816721</v>
      </c>
      <c r="J91" s="301">
        <v>10.128922285555962</v>
      </c>
      <c r="K91" s="301">
        <v>10.187575997971141</v>
      </c>
      <c r="L91" s="637">
        <v>10.143430737514052</v>
      </c>
      <c r="M91" s="637">
        <v>10.061793868194252</v>
      </c>
      <c r="N91" s="635">
        <v>10.065559945472984</v>
      </c>
      <c r="O91" s="635">
        <v>10.199999999999999</v>
      </c>
      <c r="P91" s="635">
        <v>10.171254075920302</v>
      </c>
      <c r="Q91" s="635">
        <v>10.307028883574961</v>
      </c>
      <c r="R91" s="635">
        <v>10.430956659301897</v>
      </c>
      <c r="S91" s="635">
        <v>10.338852929252138</v>
      </c>
      <c r="T91" s="635">
        <v>10.521163213125268</v>
      </c>
    </row>
    <row r="92" spans="1:20" ht="11.25" customHeight="1">
      <c r="A92" s="165"/>
      <c r="B92" s="269" t="s">
        <v>14</v>
      </c>
      <c r="C92" s="326"/>
      <c r="D92" s="326"/>
      <c r="E92" s="301"/>
      <c r="F92" s="301"/>
      <c r="G92" s="301"/>
      <c r="H92" s="301"/>
      <c r="I92" s="301"/>
      <c r="J92" s="301"/>
      <c r="K92" s="301"/>
      <c r="L92" s="301"/>
      <c r="M92" s="301"/>
      <c r="N92" s="635"/>
      <c r="O92" s="635"/>
      <c r="P92" s="635"/>
      <c r="Q92" s="635"/>
      <c r="R92" s="635"/>
      <c r="S92" s="635"/>
      <c r="T92" s="635"/>
    </row>
    <row r="93" spans="1:20" ht="11.25" customHeight="1">
      <c r="A93" s="162"/>
      <c r="B93" s="268" t="s">
        <v>194</v>
      </c>
      <c r="C93" s="634">
        <v>8.1374931637361687</v>
      </c>
      <c r="D93" s="634">
        <v>8.3608042802637179</v>
      </c>
      <c r="E93" s="634">
        <v>8.0847279446037845</v>
      </c>
      <c r="F93" s="634">
        <v>8.3859394397896985</v>
      </c>
      <c r="G93" s="634">
        <v>8.2671256435207994</v>
      </c>
      <c r="H93" s="634">
        <v>8.3768145382141146</v>
      </c>
      <c r="I93" s="634">
        <v>8.4923541462663774</v>
      </c>
      <c r="J93" s="634">
        <v>8.629014905710088</v>
      </c>
      <c r="K93" s="634">
        <v>8.8363860392816402</v>
      </c>
      <c r="L93" s="635">
        <v>8.651397286118927</v>
      </c>
      <c r="M93" s="635">
        <v>8.4586561873532364</v>
      </c>
      <c r="N93" s="635">
        <v>8.7103605086979758</v>
      </c>
      <c r="O93" s="635">
        <v>8.8000000000000007</v>
      </c>
      <c r="P93" s="635">
        <v>8.7667329676149155</v>
      </c>
      <c r="Q93" s="635">
        <v>9.0563329137023967</v>
      </c>
      <c r="R93" s="635">
        <v>8.7182521517571185</v>
      </c>
      <c r="S93" s="635">
        <v>8.7926642791456295</v>
      </c>
      <c r="T93" s="635">
        <v>9.0059720468613662</v>
      </c>
    </row>
    <row r="94" spans="1:20" ht="11.25" customHeight="1">
      <c r="A94" s="165"/>
      <c r="B94" s="268" t="s">
        <v>195</v>
      </c>
      <c r="C94" s="301">
        <v>9.1355745311339316</v>
      </c>
      <c r="D94" s="301">
        <v>9.1319676205957538</v>
      </c>
      <c r="E94" s="301">
        <v>8.8146493864296449</v>
      </c>
      <c r="F94" s="301">
        <v>9.1482955675421511</v>
      </c>
      <c r="G94" s="301">
        <v>9.0295096216745296</v>
      </c>
      <c r="H94" s="301">
        <v>9.2499038920278007</v>
      </c>
      <c r="I94" s="301">
        <v>9.0308519666847431</v>
      </c>
      <c r="J94" s="301">
        <v>9.248154003127711</v>
      </c>
      <c r="K94" s="301">
        <v>9.3712227176634659</v>
      </c>
      <c r="L94" s="637">
        <v>9.245614251643687</v>
      </c>
      <c r="M94" s="637">
        <v>9.1955925076623828</v>
      </c>
      <c r="N94" s="635">
        <v>9.3790209173401227</v>
      </c>
      <c r="O94" s="635">
        <v>9.3000000000000007</v>
      </c>
      <c r="P94" s="635">
        <v>9.3022757475496434</v>
      </c>
      <c r="Q94" s="635">
        <v>9.628400597450355</v>
      </c>
      <c r="R94" s="635">
        <v>9.2372306844623875</v>
      </c>
      <c r="S94" s="635">
        <v>9.5266988241480366</v>
      </c>
      <c r="T94" s="635">
        <v>9.5424630086779469</v>
      </c>
    </row>
    <row r="95" spans="1:20" ht="11.25" customHeight="1">
      <c r="A95" s="165"/>
      <c r="B95" s="269" t="s">
        <v>15</v>
      </c>
      <c r="C95" s="301"/>
      <c r="D95" s="301"/>
      <c r="E95" s="301"/>
      <c r="F95" s="301"/>
      <c r="G95" s="301"/>
      <c r="H95" s="301"/>
      <c r="I95" s="301"/>
      <c r="J95" s="301"/>
      <c r="K95" s="301"/>
      <c r="L95" s="301"/>
      <c r="M95" s="301"/>
      <c r="N95" s="635"/>
      <c r="O95" s="635"/>
      <c r="P95" s="635"/>
      <c r="Q95" s="635"/>
      <c r="R95" s="635"/>
      <c r="S95" s="635"/>
      <c r="T95" s="635"/>
    </row>
    <row r="96" spans="1:20" ht="11.25" customHeight="1">
      <c r="A96" s="162"/>
      <c r="B96" s="268" t="s">
        <v>194</v>
      </c>
      <c r="C96" s="634">
        <v>8.9105350430195607</v>
      </c>
      <c r="D96" s="634">
        <v>9.5819903060932514</v>
      </c>
      <c r="E96" s="634">
        <v>9.2953406842570097</v>
      </c>
      <c r="F96" s="634">
        <v>9.3393102907262797</v>
      </c>
      <c r="G96" s="634">
        <v>9.6486738480010139</v>
      </c>
      <c r="H96" s="634">
        <v>9.70158537803289</v>
      </c>
      <c r="I96" s="634">
        <v>9.5606628547436667</v>
      </c>
      <c r="J96" s="634">
        <v>9.6958810598988432</v>
      </c>
      <c r="K96" s="634">
        <v>9.7393872434568873</v>
      </c>
      <c r="L96" s="635">
        <v>9.4883036511370982</v>
      </c>
      <c r="M96" s="635">
        <v>9.5603081161850465</v>
      </c>
      <c r="N96" s="635">
        <v>9.6685356813034868</v>
      </c>
      <c r="O96" s="635">
        <v>10.1</v>
      </c>
      <c r="P96" s="635">
        <v>10.20050692409275</v>
      </c>
      <c r="Q96" s="635">
        <v>10.082963193374486</v>
      </c>
      <c r="R96" s="635">
        <v>9.7757463567205498</v>
      </c>
      <c r="S96" s="635">
        <v>9.8126997036120507</v>
      </c>
      <c r="T96" s="635">
        <v>9.9172914613165108</v>
      </c>
    </row>
    <row r="97" spans="1:20" ht="11.25" customHeight="1">
      <c r="A97" s="165"/>
      <c r="B97" s="268" t="s">
        <v>195</v>
      </c>
      <c r="C97" s="301">
        <v>9.7855829858207333</v>
      </c>
      <c r="D97" s="301">
        <v>9.7891603634554762</v>
      </c>
      <c r="E97" s="301">
        <v>9.8217841325865152</v>
      </c>
      <c r="F97" s="301">
        <v>9.8660112414711989</v>
      </c>
      <c r="G97" s="301">
        <v>10.043754874572508</v>
      </c>
      <c r="H97" s="301">
        <v>10.010489045476339</v>
      </c>
      <c r="I97" s="301">
        <v>9.9274913018465885</v>
      </c>
      <c r="J97" s="301">
        <v>10.080926692820197</v>
      </c>
      <c r="K97" s="301">
        <v>10.084268244814814</v>
      </c>
      <c r="L97" s="637">
        <v>10.063473251492507</v>
      </c>
      <c r="M97" s="637">
        <v>10.15139991343119</v>
      </c>
      <c r="N97" s="635">
        <v>10.069890805909239</v>
      </c>
      <c r="O97" s="635">
        <v>10.4</v>
      </c>
      <c r="P97" s="635">
        <v>10.327071673411359</v>
      </c>
      <c r="Q97" s="635">
        <v>10.368229418387349</v>
      </c>
      <c r="R97" s="635">
        <v>10.017801095960323</v>
      </c>
      <c r="S97" s="635">
        <v>9.915872962010118</v>
      </c>
      <c r="T97" s="635">
        <v>10.315506729406115</v>
      </c>
    </row>
    <row r="98" spans="1:20" ht="11.25" customHeight="1">
      <c r="A98" s="165"/>
      <c r="B98" s="269" t="s">
        <v>16</v>
      </c>
      <c r="C98" s="301"/>
      <c r="D98" s="301"/>
      <c r="E98" s="301"/>
      <c r="F98" s="301"/>
      <c r="G98" s="301"/>
      <c r="H98" s="301"/>
      <c r="I98" s="301"/>
      <c r="J98" s="301"/>
      <c r="K98" s="301"/>
      <c r="L98" s="301"/>
      <c r="M98" s="301"/>
      <c r="N98" s="635"/>
      <c r="O98" s="635"/>
      <c r="P98" s="635"/>
      <c r="Q98" s="635"/>
      <c r="R98" s="635"/>
      <c r="S98" s="635"/>
      <c r="T98" s="635"/>
    </row>
    <row r="99" spans="1:20" ht="11.25" customHeight="1">
      <c r="A99" s="162"/>
      <c r="B99" s="268" t="s">
        <v>194</v>
      </c>
      <c r="C99" s="634">
        <v>10.085156098594908</v>
      </c>
      <c r="D99" s="634">
        <v>9.9765939803599917</v>
      </c>
      <c r="E99" s="634">
        <v>10.044747788242343</v>
      </c>
      <c r="F99" s="634">
        <v>10.334625402977041</v>
      </c>
      <c r="G99" s="634">
        <v>10.277670889851077</v>
      </c>
      <c r="H99" s="634">
        <v>10.312392971860621</v>
      </c>
      <c r="I99" s="634">
        <v>10.211684135503877</v>
      </c>
      <c r="J99" s="634">
        <v>10.214936114205766</v>
      </c>
      <c r="K99" s="634">
        <v>10.268933705486591</v>
      </c>
      <c r="L99" s="635">
        <v>10.162198166538454</v>
      </c>
      <c r="M99" s="635">
        <v>10.240434651527693</v>
      </c>
      <c r="N99" s="635">
        <v>10.505733687922332</v>
      </c>
      <c r="O99" s="635">
        <v>10.6</v>
      </c>
      <c r="P99" s="635">
        <v>10.697047018501889</v>
      </c>
      <c r="Q99" s="635">
        <v>10.699777379458398</v>
      </c>
      <c r="R99" s="635">
        <v>10.816645713282277</v>
      </c>
      <c r="S99" s="635">
        <v>10.924436922580426</v>
      </c>
      <c r="T99" s="635">
        <v>11.036633878091656</v>
      </c>
    </row>
    <row r="100" spans="1:20" ht="11.25" customHeight="1">
      <c r="A100" s="165"/>
      <c r="B100" s="268" t="s">
        <v>195</v>
      </c>
      <c r="C100" s="301">
        <v>10.500521280286149</v>
      </c>
      <c r="D100" s="301">
        <v>10.50806779898133</v>
      </c>
      <c r="E100" s="301">
        <v>10.542175698139332</v>
      </c>
      <c r="F100" s="301">
        <v>10.686805049637819</v>
      </c>
      <c r="G100" s="301">
        <v>10.842762306461182</v>
      </c>
      <c r="H100" s="301">
        <v>10.582483755618698</v>
      </c>
      <c r="I100" s="301">
        <v>10.563017029050652</v>
      </c>
      <c r="J100" s="301">
        <v>10.838950823939122</v>
      </c>
      <c r="K100" s="301">
        <v>10.969271910752537</v>
      </c>
      <c r="L100" s="637">
        <v>10.825638842142068</v>
      </c>
      <c r="M100" s="637">
        <v>11.116016322601913</v>
      </c>
      <c r="N100" s="635">
        <v>11.03932700941329</v>
      </c>
      <c r="O100" s="635">
        <v>11</v>
      </c>
      <c r="P100" s="635">
        <v>11.271036575070623</v>
      </c>
      <c r="Q100" s="635">
        <v>11.390784123897449</v>
      </c>
      <c r="R100" s="635">
        <v>11.422795427628767</v>
      </c>
      <c r="S100" s="635">
        <v>11.294557429401964</v>
      </c>
      <c r="T100" s="635">
        <v>11.461436035577863</v>
      </c>
    </row>
    <row r="101" spans="1:20" ht="11.25" customHeight="1">
      <c r="A101" s="165"/>
      <c r="B101" s="269" t="s">
        <v>17</v>
      </c>
      <c r="C101" s="301"/>
      <c r="D101" s="301"/>
      <c r="E101" s="301"/>
      <c r="F101" s="301"/>
      <c r="G101" s="301"/>
      <c r="H101" s="301"/>
      <c r="I101" s="301"/>
      <c r="J101" s="301"/>
      <c r="K101" s="301"/>
      <c r="L101" s="301"/>
      <c r="M101" s="301"/>
      <c r="N101" s="635"/>
      <c r="O101" s="635"/>
      <c r="P101" s="635"/>
      <c r="Q101" s="635"/>
      <c r="R101" s="635"/>
      <c r="S101" s="635"/>
      <c r="T101" s="635"/>
    </row>
    <row r="102" spans="1:20" ht="11.25" customHeight="1">
      <c r="A102" s="162"/>
      <c r="B102" s="268" t="s">
        <v>194</v>
      </c>
      <c r="C102" s="634">
        <v>8.9199103343188906</v>
      </c>
      <c r="D102" s="634">
        <v>9.0498244940971393</v>
      </c>
      <c r="E102" s="634">
        <v>9.1706850268963276</v>
      </c>
      <c r="F102" s="634">
        <v>9.3282105902662042</v>
      </c>
      <c r="G102" s="634">
        <v>9.3676697443892802</v>
      </c>
      <c r="H102" s="634">
        <v>9.2837020795050513</v>
      </c>
      <c r="I102" s="634">
        <v>9.4271228611417683</v>
      </c>
      <c r="J102" s="634">
        <v>9.6100575888373729</v>
      </c>
      <c r="K102" s="634">
        <v>9.2768848011271139</v>
      </c>
      <c r="L102" s="635">
        <v>9.5057518729406283</v>
      </c>
      <c r="M102" s="635">
        <v>9.5518828564900566</v>
      </c>
      <c r="N102" s="635">
        <v>9.6873512911349966</v>
      </c>
      <c r="O102" s="635">
        <v>9.6</v>
      </c>
      <c r="P102" s="635">
        <v>9.7610232574028331</v>
      </c>
      <c r="Q102" s="635">
        <v>10.021078503597623</v>
      </c>
      <c r="R102" s="635">
        <v>9.6814071406985995</v>
      </c>
      <c r="S102" s="635">
        <v>9.9604255500275638</v>
      </c>
      <c r="T102" s="635">
        <v>9.8406953097305667</v>
      </c>
    </row>
    <row r="103" spans="1:20" ht="11.25" customHeight="1">
      <c r="A103" s="165"/>
      <c r="B103" s="268" t="s">
        <v>195</v>
      </c>
      <c r="C103" s="301">
        <v>9.3578700666801158</v>
      </c>
      <c r="D103" s="301">
        <v>9.2902677651677461</v>
      </c>
      <c r="E103" s="301">
        <v>9.5971463828704344</v>
      </c>
      <c r="F103" s="301">
        <v>9.5592821819041536</v>
      </c>
      <c r="G103" s="301">
        <v>9.7411182855517158</v>
      </c>
      <c r="H103" s="301">
        <v>9.8513599373979766</v>
      </c>
      <c r="I103" s="301">
        <v>9.8613322445868103</v>
      </c>
      <c r="J103" s="301">
        <v>10.096418578241313</v>
      </c>
      <c r="K103" s="301">
        <v>9.923260143146031</v>
      </c>
      <c r="L103" s="637">
        <v>9.9816653366368104</v>
      </c>
      <c r="M103" s="637">
        <v>9.9786415173069436</v>
      </c>
      <c r="N103" s="635">
        <v>10.02224074970299</v>
      </c>
      <c r="O103" s="635">
        <v>10.199999999999999</v>
      </c>
      <c r="P103" s="635">
        <v>10.242282003589763</v>
      </c>
      <c r="Q103" s="635">
        <v>10.39075229190991</v>
      </c>
      <c r="R103" s="635">
        <v>9.9523178710414744</v>
      </c>
      <c r="S103" s="635">
        <v>10.272409091062025</v>
      </c>
      <c r="T103" s="635">
        <v>10.441092311860546</v>
      </c>
    </row>
    <row r="104" spans="1:20" ht="11.25" customHeight="1">
      <c r="A104" s="165"/>
      <c r="B104" s="269" t="s">
        <v>18</v>
      </c>
      <c r="C104" s="301"/>
      <c r="D104" s="301"/>
      <c r="E104" s="301"/>
      <c r="F104" s="301"/>
      <c r="G104" s="301"/>
      <c r="H104" s="301"/>
      <c r="I104" s="301"/>
      <c r="J104" s="301"/>
      <c r="K104" s="301"/>
      <c r="L104" s="301"/>
      <c r="M104" s="301"/>
      <c r="N104" s="635"/>
      <c r="O104" s="635"/>
      <c r="P104" s="635"/>
      <c r="Q104" s="635"/>
      <c r="R104" s="635"/>
      <c r="S104" s="635"/>
      <c r="T104" s="635"/>
    </row>
    <row r="105" spans="1:20" ht="11.25" customHeight="1">
      <c r="A105" s="162"/>
      <c r="B105" s="268" t="s">
        <v>194</v>
      </c>
      <c r="C105" s="634">
        <v>8.3301197535339995</v>
      </c>
      <c r="D105" s="634">
        <v>8.4609302540546558</v>
      </c>
      <c r="E105" s="634">
        <v>8.9324800919686922</v>
      </c>
      <c r="F105" s="634">
        <v>9.0432422079728756</v>
      </c>
      <c r="G105" s="634">
        <v>9.0992619168250215</v>
      </c>
      <c r="H105" s="634">
        <v>8.9153302307574158</v>
      </c>
      <c r="I105" s="634">
        <v>9.2354935399717455</v>
      </c>
      <c r="J105" s="634">
        <v>9.1756948391638602</v>
      </c>
      <c r="K105" s="634">
        <v>9.1432837761995724</v>
      </c>
      <c r="L105" s="635">
        <v>8.986870001584931</v>
      </c>
      <c r="M105" s="635">
        <v>9.118155664092626</v>
      </c>
      <c r="N105" s="635">
        <v>9.2543028656078103</v>
      </c>
      <c r="O105" s="635">
        <v>9.1999999999999993</v>
      </c>
      <c r="P105" s="635">
        <v>9.3328297070140938</v>
      </c>
      <c r="Q105" s="635">
        <v>9.1838346365551899</v>
      </c>
      <c r="R105" s="635">
        <v>9.0734855463825514</v>
      </c>
      <c r="S105" s="635">
        <v>9.3547099681242116</v>
      </c>
      <c r="T105" s="635">
        <v>9.3551687990756616</v>
      </c>
    </row>
    <row r="106" spans="1:20" ht="11.25" customHeight="1">
      <c r="A106" s="165"/>
      <c r="B106" s="268" t="s">
        <v>195</v>
      </c>
      <c r="C106" s="301">
        <v>8.5327960699827869</v>
      </c>
      <c r="D106" s="301">
        <v>9.0872907366431495</v>
      </c>
      <c r="E106" s="301">
        <v>9.0815725017292479</v>
      </c>
      <c r="F106" s="301">
        <v>9.3121274543561476</v>
      </c>
      <c r="G106" s="301">
        <v>9.3928915137536872</v>
      </c>
      <c r="H106" s="301">
        <v>9.2020075568740332</v>
      </c>
      <c r="I106" s="301">
        <v>9.3549040014682454</v>
      </c>
      <c r="J106" s="301">
        <v>9.3818142489197225</v>
      </c>
      <c r="K106" s="301">
        <v>9.3473328334781307</v>
      </c>
      <c r="L106" s="637">
        <v>9.2064532233380056</v>
      </c>
      <c r="M106" s="637">
        <v>9.3104110470134884</v>
      </c>
      <c r="N106" s="635">
        <v>9.5381178135958216</v>
      </c>
      <c r="O106" s="635">
        <v>9.5</v>
      </c>
      <c r="P106" s="635">
        <v>9.7397582810107064</v>
      </c>
      <c r="Q106" s="635">
        <v>9.5364200257526974</v>
      </c>
      <c r="R106" s="635">
        <v>9.4790649397309501</v>
      </c>
      <c r="S106" s="635">
        <v>9.6298986271605944</v>
      </c>
      <c r="T106" s="635">
        <v>9.6362581413329114</v>
      </c>
    </row>
    <row r="107" spans="1:20" ht="11.25" customHeight="1">
      <c r="A107" s="165"/>
      <c r="B107" s="269" t="s">
        <v>19</v>
      </c>
      <c r="C107" s="301"/>
      <c r="D107" s="301"/>
      <c r="E107" s="301"/>
      <c r="F107" s="301"/>
      <c r="G107" s="301"/>
      <c r="H107" s="301"/>
      <c r="I107" s="301"/>
      <c r="J107" s="301"/>
      <c r="K107" s="301"/>
      <c r="L107" s="301"/>
      <c r="M107" s="301"/>
      <c r="N107" s="635"/>
      <c r="O107" s="635"/>
      <c r="P107" s="635"/>
      <c r="Q107" s="635"/>
      <c r="R107" s="635"/>
      <c r="S107" s="635"/>
      <c r="T107" s="635"/>
    </row>
    <row r="108" spans="1:20" ht="11.25" customHeight="1">
      <c r="A108" s="162"/>
      <c r="B108" s="268" t="s">
        <v>194</v>
      </c>
      <c r="C108" s="634">
        <v>8.0263067163099446</v>
      </c>
      <c r="D108" s="634">
        <v>8.2572529830106891</v>
      </c>
      <c r="E108" s="634">
        <v>8.4277879950384964</v>
      </c>
      <c r="F108" s="634">
        <v>8.6253911193764061</v>
      </c>
      <c r="G108" s="634">
        <v>8.5951110628612835</v>
      </c>
      <c r="H108" s="634">
        <v>8.660205588286324</v>
      </c>
      <c r="I108" s="634">
        <v>8.9859926459553243</v>
      </c>
      <c r="J108" s="634">
        <v>9.0890520932231862</v>
      </c>
      <c r="K108" s="634">
        <v>9.0502253666019907</v>
      </c>
      <c r="L108" s="635">
        <v>9.1368242738002206</v>
      </c>
      <c r="M108" s="635">
        <v>8.9481635682815988</v>
      </c>
      <c r="N108" s="635">
        <v>9.2492953873475354</v>
      </c>
      <c r="O108" s="635">
        <v>9.3000000000000007</v>
      </c>
      <c r="P108" s="635">
        <v>9.2795325887271787</v>
      </c>
      <c r="Q108" s="635">
        <v>9.5308154983856017</v>
      </c>
      <c r="R108" s="635">
        <v>9.4759080153944968</v>
      </c>
      <c r="S108" s="635">
        <v>9.5632545427551321</v>
      </c>
      <c r="T108" s="635">
        <v>9.76981351697912</v>
      </c>
    </row>
    <row r="109" spans="1:20" ht="11.25" customHeight="1">
      <c r="A109" s="165"/>
      <c r="B109" s="268" t="s">
        <v>195</v>
      </c>
      <c r="C109" s="301">
        <v>9.3463950763777959</v>
      </c>
      <c r="D109" s="301">
        <v>9.6522948218382449</v>
      </c>
      <c r="E109" s="301">
        <v>9.7413603686899606</v>
      </c>
      <c r="F109" s="301">
        <v>9.8326341563002408</v>
      </c>
      <c r="G109" s="301">
        <v>9.9409021767307717</v>
      </c>
      <c r="H109" s="301">
        <v>9.9808313032716036</v>
      </c>
      <c r="I109" s="301">
        <v>10.061048769422275</v>
      </c>
      <c r="J109" s="301">
        <v>10.292217525496993</v>
      </c>
      <c r="K109" s="301">
        <v>10.293848843415834</v>
      </c>
      <c r="L109" s="637">
        <v>10.184226543317317</v>
      </c>
      <c r="M109" s="637">
        <v>10.139181650725078</v>
      </c>
      <c r="N109" s="635">
        <v>10.340865329870443</v>
      </c>
      <c r="O109" s="635">
        <v>10.4</v>
      </c>
      <c r="P109" s="635">
        <v>10.458791837594703</v>
      </c>
      <c r="Q109" s="635">
        <v>10.533944637356527</v>
      </c>
      <c r="R109" s="635">
        <v>10.345799721973346</v>
      </c>
      <c r="S109" s="635">
        <v>10.549143554625259</v>
      </c>
      <c r="T109" s="635">
        <v>10.77181417085105</v>
      </c>
    </row>
    <row r="110" spans="1:20" ht="11.25" customHeight="1">
      <c r="A110" s="165"/>
      <c r="B110" s="269" t="s">
        <v>20</v>
      </c>
      <c r="C110" s="301"/>
      <c r="D110" s="301"/>
      <c r="E110" s="301"/>
      <c r="F110" s="301"/>
      <c r="G110" s="301"/>
      <c r="H110" s="301"/>
      <c r="I110" s="301"/>
      <c r="J110" s="301"/>
      <c r="K110" s="301"/>
      <c r="L110" s="301"/>
      <c r="M110" s="301"/>
      <c r="N110" s="635"/>
      <c r="O110" s="635"/>
      <c r="P110" s="635"/>
      <c r="Q110" s="635"/>
      <c r="R110" s="635"/>
      <c r="S110" s="635"/>
      <c r="T110" s="635"/>
    </row>
    <row r="111" spans="1:20" ht="11.25" customHeight="1">
      <c r="A111" s="162"/>
      <c r="B111" s="268" t="s">
        <v>194</v>
      </c>
      <c r="C111" s="634">
        <v>7.7355234553620553</v>
      </c>
      <c r="D111" s="634">
        <v>7.7780114967449174</v>
      </c>
      <c r="E111" s="634">
        <v>8.1678454736270947</v>
      </c>
      <c r="F111" s="634">
        <v>8.308691841917959</v>
      </c>
      <c r="G111" s="634">
        <v>8.3469083691914108</v>
      </c>
      <c r="H111" s="634">
        <v>8.7483079407399806</v>
      </c>
      <c r="I111" s="634">
        <v>8.4064359456968951</v>
      </c>
      <c r="J111" s="634">
        <v>8.4585241664893847</v>
      </c>
      <c r="K111" s="634">
        <v>8.172476686956724</v>
      </c>
      <c r="L111" s="635">
        <v>8.2121818230651229</v>
      </c>
      <c r="M111" s="635">
        <v>8.364508961121274</v>
      </c>
      <c r="N111" s="635">
        <v>8.6058559906125911</v>
      </c>
      <c r="O111" s="635">
        <v>8.6</v>
      </c>
      <c r="P111" s="635">
        <v>8.8493924268159052</v>
      </c>
      <c r="Q111" s="635">
        <v>8.4884106775709522</v>
      </c>
      <c r="R111" s="635">
        <v>8.4236448734554674</v>
      </c>
      <c r="S111" s="635">
        <v>8.5492881097768745</v>
      </c>
      <c r="T111" s="635">
        <v>8.7259892715927787</v>
      </c>
    </row>
    <row r="112" spans="1:20" ht="12" customHeight="1">
      <c r="A112" s="165"/>
      <c r="B112" s="268" t="s">
        <v>195</v>
      </c>
      <c r="C112" s="301">
        <v>8.1031495121392982</v>
      </c>
      <c r="D112" s="301">
        <v>8.0806090536269313</v>
      </c>
      <c r="E112" s="301">
        <v>8.629251498578439</v>
      </c>
      <c r="F112" s="301">
        <v>8.7480951258885504</v>
      </c>
      <c r="G112" s="301">
        <v>8.6731934646255588</v>
      </c>
      <c r="H112" s="301">
        <v>8.9551225620342478</v>
      </c>
      <c r="I112" s="301">
        <v>8.9618607253436497</v>
      </c>
      <c r="J112" s="301">
        <v>8.9674304548490884</v>
      </c>
      <c r="K112" s="301">
        <v>8.6781488671318243</v>
      </c>
      <c r="L112" s="637">
        <v>8.7584879235993007</v>
      </c>
      <c r="M112" s="637">
        <v>8.8570483536727984</v>
      </c>
      <c r="N112" s="635">
        <v>8.6904604372820078</v>
      </c>
      <c r="O112" s="635">
        <v>8.9</v>
      </c>
      <c r="P112" s="635">
        <v>9.0534308311063914</v>
      </c>
      <c r="Q112" s="635">
        <v>8.7408605983382284</v>
      </c>
      <c r="R112" s="635">
        <v>8.528064021747797</v>
      </c>
      <c r="S112" s="635">
        <v>8.8567906760845538</v>
      </c>
      <c r="T112" s="635">
        <v>8.935519831174334</v>
      </c>
    </row>
    <row r="113" spans="1:20" ht="11.25" customHeight="1">
      <c r="A113" s="165"/>
      <c r="B113" s="269" t="s">
        <v>21</v>
      </c>
      <c r="C113" s="301"/>
      <c r="D113" s="301"/>
      <c r="E113" s="301"/>
      <c r="F113" s="301"/>
      <c r="G113" s="301"/>
      <c r="H113" s="301"/>
      <c r="I113" s="301"/>
      <c r="J113" s="301"/>
      <c r="K113" s="301"/>
      <c r="L113" s="301"/>
      <c r="M113" s="301"/>
      <c r="N113" s="635"/>
      <c r="O113" s="635"/>
      <c r="P113" s="635"/>
      <c r="Q113" s="635"/>
      <c r="R113" s="635"/>
      <c r="S113" s="635"/>
      <c r="T113" s="635"/>
    </row>
    <row r="114" spans="1:20" ht="11.25" customHeight="1">
      <c r="A114" s="162"/>
      <c r="B114" s="268" t="s">
        <v>194</v>
      </c>
      <c r="C114" s="634">
        <v>9.872566518585705</v>
      </c>
      <c r="D114" s="634">
        <v>9.83953734557263</v>
      </c>
      <c r="E114" s="634">
        <v>10.121160442116635</v>
      </c>
      <c r="F114" s="634">
        <v>10.31386300992504</v>
      </c>
      <c r="G114" s="634">
        <v>10.347929506363622</v>
      </c>
      <c r="H114" s="634">
        <v>10.453221191026048</v>
      </c>
      <c r="I114" s="634">
        <v>10.041937392146922</v>
      </c>
      <c r="J114" s="634">
        <v>10.472144541808246</v>
      </c>
      <c r="K114" s="634">
        <v>10.335127298983565</v>
      </c>
      <c r="L114" s="635">
        <v>10.214855394391423</v>
      </c>
      <c r="M114" s="635">
        <v>10.539704144711582</v>
      </c>
      <c r="N114" s="635">
        <v>10.355545847837604</v>
      </c>
      <c r="O114" s="635">
        <v>10.7</v>
      </c>
      <c r="P114" s="635">
        <v>10.559550470146251</v>
      </c>
      <c r="Q114" s="635">
        <v>10.930828692200931</v>
      </c>
      <c r="R114" s="635">
        <v>10.529366072774756</v>
      </c>
      <c r="S114" s="635">
        <v>10.649248407535357</v>
      </c>
      <c r="T114" s="635">
        <v>10.680978813821982</v>
      </c>
    </row>
    <row r="115" spans="1:20" ht="11.25" customHeight="1">
      <c r="A115" s="165"/>
      <c r="B115" s="268" t="s">
        <v>195</v>
      </c>
      <c r="C115" s="301">
        <v>10.435687883242746</v>
      </c>
      <c r="D115" s="301">
        <v>10.704010112983362</v>
      </c>
      <c r="E115" s="301">
        <v>10.626715117868256</v>
      </c>
      <c r="F115" s="301">
        <v>11.030235249077322</v>
      </c>
      <c r="G115" s="301">
        <v>11.056408100248738</v>
      </c>
      <c r="H115" s="301">
        <v>10.986884476784924</v>
      </c>
      <c r="I115" s="301">
        <v>10.75030773641571</v>
      </c>
      <c r="J115" s="301">
        <v>10.901496025101999</v>
      </c>
      <c r="K115" s="301">
        <v>10.737811666438361</v>
      </c>
      <c r="L115" s="637">
        <v>10.964491066161846</v>
      </c>
      <c r="M115" s="637">
        <v>11.163027490457488</v>
      </c>
      <c r="N115" s="635">
        <v>10.950585719759777</v>
      </c>
      <c r="O115" s="635">
        <v>11.1</v>
      </c>
      <c r="P115" s="635">
        <v>11.305068648132195</v>
      </c>
      <c r="Q115" s="635">
        <v>11.226209982865063</v>
      </c>
      <c r="R115" s="635">
        <v>11.116897876186584</v>
      </c>
      <c r="S115" s="635">
        <v>11.183387478808681</v>
      </c>
      <c r="T115" s="635">
        <v>11.184329841721642</v>
      </c>
    </row>
    <row r="116" spans="1:20" ht="11.25" customHeight="1">
      <c r="A116" s="165"/>
      <c r="B116" s="269" t="s">
        <v>22</v>
      </c>
      <c r="C116" s="301"/>
      <c r="D116" s="301"/>
      <c r="E116" s="301"/>
      <c r="F116" s="301"/>
      <c r="G116" s="301"/>
      <c r="H116" s="301"/>
      <c r="I116" s="301"/>
      <c r="J116" s="301"/>
      <c r="K116" s="301"/>
      <c r="L116" s="301"/>
      <c r="M116" s="301"/>
      <c r="N116" s="635"/>
      <c r="O116" s="635"/>
      <c r="P116" s="635"/>
      <c r="Q116" s="635"/>
      <c r="R116" s="635"/>
      <c r="S116" s="635"/>
      <c r="T116" s="635"/>
    </row>
    <row r="117" spans="1:20" ht="11.25" customHeight="1">
      <c r="A117" s="162"/>
      <c r="B117" s="268" t="s">
        <v>194</v>
      </c>
      <c r="C117" s="634">
        <v>9.5131239289355527</v>
      </c>
      <c r="D117" s="634">
        <v>9.2849981484050659</v>
      </c>
      <c r="E117" s="634">
        <v>9.3140005552831404</v>
      </c>
      <c r="F117" s="634">
        <v>9.5226000636320016</v>
      </c>
      <c r="G117" s="634">
        <v>9.4912475919127886</v>
      </c>
      <c r="H117" s="634">
        <v>9.6468206007780175</v>
      </c>
      <c r="I117" s="634">
        <v>9.8753730138066498</v>
      </c>
      <c r="J117" s="634">
        <v>9.5599397168262339</v>
      </c>
      <c r="K117" s="634">
        <v>9.7596884884886066</v>
      </c>
      <c r="L117" s="635">
        <v>9.8371687666391523</v>
      </c>
      <c r="M117" s="635">
        <v>9.8133663200109318</v>
      </c>
      <c r="N117" s="635">
        <v>10.063452491530734</v>
      </c>
      <c r="O117" s="635">
        <v>9.9</v>
      </c>
      <c r="P117" s="635">
        <v>9.8454240350139521</v>
      </c>
      <c r="Q117" s="635">
        <v>9.6860802102358416</v>
      </c>
      <c r="R117" s="635">
        <v>9.7123273459419739</v>
      </c>
      <c r="S117" s="635">
        <v>10.1423501366518</v>
      </c>
      <c r="T117" s="635">
        <v>10.046558576667785</v>
      </c>
    </row>
    <row r="118" spans="1:20" ht="11.25" customHeight="1">
      <c r="A118" s="165"/>
      <c r="B118" s="268" t="s">
        <v>195</v>
      </c>
      <c r="C118" s="301">
        <v>9.5618514710387483</v>
      </c>
      <c r="D118" s="301">
        <v>9.6177121278960307</v>
      </c>
      <c r="E118" s="301">
        <v>9.3373325613184566</v>
      </c>
      <c r="F118" s="301">
        <v>9.4826899901825392</v>
      </c>
      <c r="G118" s="301">
        <v>9.7514352563113018</v>
      </c>
      <c r="H118" s="301">
        <v>9.8679829130938614</v>
      </c>
      <c r="I118" s="301">
        <v>9.9014593697850888</v>
      </c>
      <c r="J118" s="301">
        <v>9.8928271058719659</v>
      </c>
      <c r="K118" s="301">
        <v>9.9332026479492797</v>
      </c>
      <c r="L118" s="637">
        <v>9.8939671017269113</v>
      </c>
      <c r="M118" s="637">
        <v>9.9175831872402984</v>
      </c>
      <c r="N118" s="635">
        <v>9.9693286133766126</v>
      </c>
      <c r="O118" s="635">
        <v>10.199999999999999</v>
      </c>
      <c r="P118" s="635">
        <v>10.199968496760443</v>
      </c>
      <c r="Q118" s="635">
        <v>9.8484621549792202</v>
      </c>
      <c r="R118" s="635">
        <v>9.8245308205309865</v>
      </c>
      <c r="S118" s="635">
        <v>10.096706004969771</v>
      </c>
      <c r="T118" s="635">
        <v>9.8618240405849242</v>
      </c>
    </row>
    <row r="119" spans="1:20" ht="11.25" customHeight="1">
      <c r="A119" s="165"/>
      <c r="B119" s="269" t="s">
        <v>23</v>
      </c>
      <c r="C119" s="301"/>
      <c r="D119" s="301"/>
      <c r="E119" s="301"/>
      <c r="F119" s="301"/>
      <c r="G119" s="301"/>
      <c r="H119" s="301"/>
      <c r="I119" s="301"/>
      <c r="J119" s="301"/>
      <c r="K119" s="301"/>
      <c r="L119" s="301"/>
      <c r="M119" s="301"/>
      <c r="N119" s="635"/>
      <c r="O119" s="635"/>
      <c r="P119" s="635"/>
      <c r="Q119" s="635"/>
      <c r="R119" s="635"/>
      <c r="S119" s="635"/>
      <c r="T119" s="635"/>
    </row>
    <row r="120" spans="1:20" ht="11.25" customHeight="1">
      <c r="A120" s="162"/>
      <c r="B120" s="268" t="s">
        <v>194</v>
      </c>
      <c r="C120" s="634">
        <v>8.6056940635001062</v>
      </c>
      <c r="D120" s="634">
        <v>8.7368881166359245</v>
      </c>
      <c r="E120" s="634">
        <v>8.700272197190186</v>
      </c>
      <c r="F120" s="634">
        <v>8.6514270075551831</v>
      </c>
      <c r="G120" s="634">
        <v>8.8033295596152286</v>
      </c>
      <c r="H120" s="634">
        <v>8.9113442234341225</v>
      </c>
      <c r="I120" s="634">
        <v>8.9995402304674936</v>
      </c>
      <c r="J120" s="634">
        <v>9.0476433982424496</v>
      </c>
      <c r="K120" s="634">
        <v>9.0218198633114994</v>
      </c>
      <c r="L120" s="635">
        <v>9.0988539010302958</v>
      </c>
      <c r="M120" s="635">
        <v>9.2743577760993841</v>
      </c>
      <c r="N120" s="635">
        <v>9.1411670349187144</v>
      </c>
      <c r="O120" s="635">
        <v>9.4</v>
      </c>
      <c r="P120" s="635">
        <v>9.2353728774771202</v>
      </c>
      <c r="Q120" s="635">
        <v>9.1993583753689716</v>
      </c>
      <c r="R120" s="635">
        <v>9.0410602693714104</v>
      </c>
      <c r="S120" s="635">
        <v>9.2153529931728269</v>
      </c>
      <c r="T120" s="635">
        <v>9.3745927322313758</v>
      </c>
    </row>
    <row r="121" spans="1:20" ht="11.25" customHeight="1">
      <c r="A121" s="162"/>
      <c r="B121" s="268" t="s">
        <v>195</v>
      </c>
      <c r="C121" s="301">
        <v>9.3915297121713444</v>
      </c>
      <c r="D121" s="301">
        <v>9.3668204861938626</v>
      </c>
      <c r="E121" s="301">
        <v>9.3383301806877679</v>
      </c>
      <c r="F121" s="301">
        <v>9.4213427632251001</v>
      </c>
      <c r="G121" s="301">
        <v>9.3947472903621403</v>
      </c>
      <c r="H121" s="301">
        <v>9.4076425424565446</v>
      </c>
      <c r="I121" s="301">
        <v>9.5867880435311612</v>
      </c>
      <c r="J121" s="301">
        <v>9.5539127695929622</v>
      </c>
      <c r="K121" s="301">
        <v>9.3854301073925157</v>
      </c>
      <c r="L121" s="637">
        <v>9.7365630057057082</v>
      </c>
      <c r="M121" s="637">
        <v>9.6321167092887237</v>
      </c>
      <c r="N121" s="635">
        <v>9.5704719030848615</v>
      </c>
      <c r="O121" s="635">
        <v>9.9</v>
      </c>
      <c r="P121" s="635">
        <v>9.7773245634809403</v>
      </c>
      <c r="Q121" s="635">
        <v>9.9739714584325618</v>
      </c>
      <c r="R121" s="635">
        <v>9.4094736480041714</v>
      </c>
      <c r="S121" s="635">
        <v>9.808143016136956</v>
      </c>
      <c r="T121" s="635">
        <v>9.803663535311685</v>
      </c>
    </row>
    <row r="122" spans="1:20" ht="12" customHeight="1" thickBot="1">
      <c r="A122" s="165"/>
      <c r="B122" s="761"/>
      <c r="C122" s="709"/>
      <c r="D122" s="709"/>
      <c r="E122" s="709"/>
      <c r="F122" s="709"/>
      <c r="G122" s="709"/>
      <c r="H122" s="709"/>
      <c r="I122" s="709"/>
      <c r="J122" s="709"/>
      <c r="K122" s="709"/>
      <c r="L122" s="709"/>
      <c r="M122" s="762"/>
      <c r="N122" s="762"/>
      <c r="O122" s="762"/>
      <c r="P122" s="762"/>
      <c r="Q122" s="763"/>
      <c r="R122" s="763"/>
      <c r="S122" s="763"/>
      <c r="T122" s="763"/>
    </row>
    <row r="123" spans="1:20" s="59" customFormat="1" ht="23.25" customHeight="1">
      <c r="A123" s="70"/>
      <c r="B123" s="890" t="s">
        <v>297</v>
      </c>
      <c r="C123" s="890"/>
      <c r="D123" s="890"/>
      <c r="E123" s="890"/>
      <c r="F123" s="890"/>
      <c r="G123" s="890"/>
      <c r="H123" s="890"/>
      <c r="I123" s="890"/>
      <c r="J123" s="890"/>
      <c r="K123" s="890"/>
      <c r="L123" s="890"/>
      <c r="M123" s="890"/>
      <c r="N123" s="890"/>
      <c r="O123" s="890"/>
      <c r="P123" s="890"/>
      <c r="Q123" s="890"/>
      <c r="R123" s="890"/>
      <c r="S123" s="890"/>
      <c r="T123" s="890"/>
    </row>
    <row r="124" spans="1:20" s="59" customFormat="1" ht="21" customHeight="1">
      <c r="A124" s="70"/>
      <c r="B124" s="888" t="s">
        <v>298</v>
      </c>
      <c r="C124" s="888"/>
      <c r="D124" s="888"/>
      <c r="E124" s="888"/>
      <c r="F124" s="888"/>
      <c r="G124" s="888"/>
      <c r="H124" s="888"/>
      <c r="I124" s="888"/>
      <c r="J124" s="888"/>
      <c r="K124" s="888"/>
      <c r="L124" s="888"/>
      <c r="M124" s="888"/>
      <c r="N124" s="888"/>
      <c r="O124" s="888"/>
      <c r="P124" s="888"/>
      <c r="Q124" s="888"/>
      <c r="R124" s="888"/>
      <c r="S124" s="888"/>
      <c r="T124" s="888"/>
    </row>
    <row r="125" spans="1:20" s="59" customFormat="1" ht="12" customHeight="1">
      <c r="B125" s="886" t="s">
        <v>24</v>
      </c>
      <c r="C125" s="886"/>
      <c r="D125" s="886"/>
      <c r="E125" s="886"/>
      <c r="F125" s="886"/>
      <c r="G125" s="886"/>
      <c r="H125" s="886"/>
      <c r="I125" s="886"/>
      <c r="J125" s="886"/>
      <c r="K125" s="886"/>
      <c r="L125" s="886"/>
      <c r="M125" s="886"/>
      <c r="N125" s="886"/>
      <c r="O125" s="886"/>
      <c r="P125" s="886"/>
      <c r="Q125" s="886"/>
      <c r="R125" s="886"/>
    </row>
  </sheetData>
  <mergeCells count="5">
    <mergeCell ref="B3:T3"/>
    <mergeCell ref="B4:T4"/>
    <mergeCell ref="B125:R125"/>
    <mergeCell ref="B123:T123"/>
    <mergeCell ref="B124:T124"/>
  </mergeCells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64" max="13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0000"/>
  </sheetPr>
  <dimension ref="B3:L120"/>
  <sheetViews>
    <sheetView topLeftCell="A97" workbookViewId="0">
      <selection activeCell="G105" sqref="G105"/>
    </sheetView>
  </sheetViews>
  <sheetFormatPr baseColWidth="10" defaultRowHeight="12.75"/>
  <cols>
    <col min="4" max="4" width="7" customWidth="1"/>
  </cols>
  <sheetData>
    <row r="3" spans="2:8">
      <c r="C3" t="s">
        <v>300</v>
      </c>
      <c r="F3" t="s">
        <v>301</v>
      </c>
      <c r="H3" t="s">
        <v>302</v>
      </c>
    </row>
    <row r="4" spans="2:8">
      <c r="C4" s="756">
        <v>10.490178342046677</v>
      </c>
      <c r="D4" s="756"/>
      <c r="E4" s="756"/>
      <c r="F4" s="756">
        <v>10.147011589479183</v>
      </c>
      <c r="H4" s="756">
        <v>10.147011589479183</v>
      </c>
    </row>
    <row r="5" spans="2:8">
      <c r="C5" s="756"/>
      <c r="D5" s="756"/>
      <c r="E5" s="756"/>
      <c r="F5" s="756"/>
      <c r="H5" s="756">
        <v>10.490178342046677</v>
      </c>
    </row>
    <row r="6" spans="2:8">
      <c r="C6" s="756"/>
      <c r="D6" s="756"/>
      <c r="E6" s="756"/>
      <c r="F6" s="756"/>
      <c r="H6" s="756"/>
    </row>
    <row r="7" spans="2:8">
      <c r="C7" s="756">
        <v>10.991807775074706</v>
      </c>
      <c r="D7" s="756"/>
      <c r="E7" s="756"/>
      <c r="F7" s="756">
        <v>10.626884199072126</v>
      </c>
      <c r="H7" s="756">
        <v>10.626884199072126</v>
      </c>
    </row>
    <row r="8" spans="2:8">
      <c r="C8" s="756">
        <v>8.4988805631076811</v>
      </c>
      <c r="D8" s="756"/>
      <c r="E8" s="756"/>
      <c r="F8" s="756">
        <v>7.6542729362015587</v>
      </c>
      <c r="H8" s="756">
        <v>10.991807775074706</v>
      </c>
    </row>
    <row r="9" spans="2:8">
      <c r="C9" s="756"/>
      <c r="D9" s="756"/>
      <c r="E9" s="756"/>
      <c r="F9" s="756"/>
      <c r="H9" s="756"/>
    </row>
    <row r="10" spans="2:8">
      <c r="C10" s="756">
        <v>11.005216522953251</v>
      </c>
      <c r="D10" s="756"/>
      <c r="E10" s="756"/>
      <c r="F10" s="756">
        <v>10.733529880724985</v>
      </c>
      <c r="H10" s="756">
        <v>7.6542729362015587</v>
      </c>
    </row>
    <row r="11" spans="2:8">
      <c r="C11" s="756">
        <v>10.010818103807155</v>
      </c>
      <c r="D11" s="756"/>
      <c r="E11" s="756"/>
      <c r="F11" s="756">
        <v>9.3792669292612096</v>
      </c>
      <c r="H11" s="756">
        <v>8.4988805631076811</v>
      </c>
    </row>
    <row r="12" spans="2:8">
      <c r="C12" s="756">
        <v>9.3877993507449506</v>
      </c>
      <c r="D12" s="756"/>
      <c r="E12" s="756"/>
      <c r="F12" s="756">
        <v>8.9205708534729435</v>
      </c>
      <c r="H12" s="756"/>
    </row>
    <row r="13" spans="2:8">
      <c r="C13" s="756"/>
      <c r="D13" s="756"/>
      <c r="E13" s="756"/>
      <c r="F13" s="756"/>
      <c r="H13" s="756">
        <v>10.733529880724985</v>
      </c>
    </row>
    <row r="14" spans="2:8">
      <c r="B14">
        <v>2</v>
      </c>
      <c r="C14" s="756">
        <v>9.1710742241632452</v>
      </c>
      <c r="D14" s="756"/>
      <c r="E14" s="757">
        <v>1</v>
      </c>
      <c r="F14" s="756">
        <v>8.6221886224979514</v>
      </c>
      <c r="H14" s="756">
        <v>11.005216522953251</v>
      </c>
    </row>
    <row r="15" spans="2:8">
      <c r="B15">
        <v>4</v>
      </c>
      <c r="C15" s="756">
        <v>9.9308439908842754</v>
      </c>
      <c r="D15" s="756"/>
      <c r="E15" s="757">
        <v>3</v>
      </c>
      <c r="F15" s="756">
        <v>9.4404634489642891</v>
      </c>
    </row>
    <row r="16" spans="2:8">
      <c r="B16">
        <v>6</v>
      </c>
      <c r="C16" s="756">
        <v>10.030931209580187</v>
      </c>
      <c r="D16" s="756"/>
      <c r="E16" s="757">
        <v>5</v>
      </c>
      <c r="F16" s="756">
        <v>9.3094147290909319</v>
      </c>
      <c r="H16" s="756">
        <v>9.3792669292612096</v>
      </c>
    </row>
    <row r="17" spans="2:12">
      <c r="B17">
        <v>8</v>
      </c>
      <c r="C17" s="756">
        <v>11.258919295286768</v>
      </c>
      <c r="D17" s="756"/>
      <c r="E17" s="757">
        <v>7</v>
      </c>
      <c r="F17" s="756">
        <v>10.966734474637956</v>
      </c>
      <c r="H17" s="756">
        <v>10.010818103807155</v>
      </c>
    </row>
    <row r="18" spans="2:12">
      <c r="B18">
        <v>10</v>
      </c>
      <c r="C18" s="756">
        <v>9.6637679671226291</v>
      </c>
      <c r="D18" s="756"/>
      <c r="E18" s="757">
        <v>9</v>
      </c>
      <c r="F18" s="756">
        <v>9.1690344752544544</v>
      </c>
    </row>
    <row r="19" spans="2:12">
      <c r="B19">
        <v>12</v>
      </c>
      <c r="C19" s="756">
        <v>9.086779296434635</v>
      </c>
      <c r="D19" s="756"/>
      <c r="E19" s="757">
        <v>11</v>
      </c>
      <c r="F19" s="756">
        <v>8.384336360975837</v>
      </c>
      <c r="H19" s="756">
        <v>8.9205708534729435</v>
      </c>
    </row>
    <row r="20" spans="2:12">
      <c r="B20">
        <v>14</v>
      </c>
      <c r="C20" s="756">
        <v>11.152439669117962</v>
      </c>
      <c r="D20" s="756"/>
      <c r="E20" s="757">
        <v>13</v>
      </c>
      <c r="F20" s="756">
        <v>10.855140535777645</v>
      </c>
      <c r="H20" s="756">
        <v>9.3877993507449506</v>
      </c>
    </row>
    <row r="21" spans="2:12">
      <c r="B21">
        <v>16</v>
      </c>
      <c r="C21" s="756">
        <v>10.023232366291344</v>
      </c>
      <c r="D21" s="756"/>
      <c r="E21" s="757">
        <v>15</v>
      </c>
      <c r="F21" s="756">
        <v>9.3405059009529872</v>
      </c>
      <c r="H21" s="756"/>
    </row>
    <row r="22" spans="2:12">
      <c r="B22">
        <v>18</v>
      </c>
      <c r="C22" s="756">
        <v>9.801843600070189</v>
      </c>
      <c r="D22" s="756"/>
      <c r="E22" s="757">
        <v>17</v>
      </c>
      <c r="F22" s="756">
        <v>8.8834007974395472</v>
      </c>
      <c r="H22" s="756"/>
      <c r="L22" s="756"/>
    </row>
    <row r="23" spans="2:12">
      <c r="B23">
        <v>20</v>
      </c>
      <c r="C23" s="756">
        <v>9.045819982309192</v>
      </c>
      <c r="D23" s="756"/>
      <c r="E23" s="757">
        <v>19</v>
      </c>
      <c r="F23" s="756">
        <v>8.5790335344739468</v>
      </c>
      <c r="H23" s="756"/>
      <c r="L23" s="756"/>
    </row>
    <row r="24" spans="2:12">
      <c r="B24">
        <v>22</v>
      </c>
      <c r="C24" s="756">
        <v>11.076581492751338</v>
      </c>
      <c r="D24" s="756"/>
      <c r="E24" s="757">
        <v>21</v>
      </c>
      <c r="F24" s="756">
        <v>10.82131482810758</v>
      </c>
      <c r="H24" s="756"/>
      <c r="L24" s="756"/>
    </row>
    <row r="25" spans="2:12">
      <c r="B25">
        <v>24</v>
      </c>
      <c r="C25" s="756">
        <v>10.313303601841383</v>
      </c>
      <c r="D25" s="756"/>
      <c r="E25" s="757">
        <v>23</v>
      </c>
      <c r="F25" s="756">
        <v>9.8856778348695631</v>
      </c>
      <c r="H25" s="756"/>
      <c r="L25" s="756"/>
    </row>
    <row r="26" spans="2:12">
      <c r="B26">
        <v>26</v>
      </c>
      <c r="C26" s="756">
        <v>10.034331781505731</v>
      </c>
      <c r="D26" s="756"/>
      <c r="E26" s="757">
        <v>25</v>
      </c>
      <c r="F26" s="756">
        <v>9.888969709064769</v>
      </c>
      <c r="H26" s="756"/>
      <c r="L26" s="756"/>
    </row>
    <row r="27" spans="2:12">
      <c r="B27">
        <v>28</v>
      </c>
      <c r="C27" s="756">
        <v>10.614517346923252</v>
      </c>
      <c r="D27" s="756"/>
      <c r="E27" s="757">
        <v>27</v>
      </c>
      <c r="F27" s="756">
        <v>10.047984499536778</v>
      </c>
      <c r="H27" s="756"/>
      <c r="L27" s="756"/>
    </row>
    <row r="28" spans="2:12">
      <c r="B28">
        <v>30</v>
      </c>
      <c r="C28" s="756">
        <v>11.480571373192008</v>
      </c>
      <c r="D28" s="756"/>
      <c r="E28" s="757">
        <v>29</v>
      </c>
      <c r="F28" s="756">
        <v>11.173395932904759</v>
      </c>
      <c r="H28" s="756"/>
      <c r="L28" s="756"/>
    </row>
    <row r="29" spans="2:12">
      <c r="B29">
        <v>32</v>
      </c>
      <c r="C29" s="756">
        <v>10.307028883574961</v>
      </c>
      <c r="D29" s="756"/>
      <c r="E29" s="757">
        <v>31</v>
      </c>
      <c r="F29" s="756">
        <v>10.166858909912452</v>
      </c>
      <c r="H29" s="756"/>
      <c r="L29" s="756"/>
    </row>
    <row r="30" spans="2:12">
      <c r="B30">
        <v>34</v>
      </c>
      <c r="C30" s="756">
        <v>9.628400597450355</v>
      </c>
      <c r="D30" s="756"/>
      <c r="E30" s="757">
        <v>33</v>
      </c>
      <c r="F30" s="756">
        <v>9.0563329137023967</v>
      </c>
      <c r="H30" s="756"/>
      <c r="L30" s="756"/>
    </row>
    <row r="31" spans="2:12">
      <c r="B31">
        <v>36</v>
      </c>
      <c r="C31" s="756">
        <v>10.368229418387349</v>
      </c>
      <c r="D31" s="756"/>
      <c r="E31" s="757">
        <v>35</v>
      </c>
      <c r="F31" s="756">
        <v>10.082963193374486</v>
      </c>
      <c r="H31" s="756"/>
      <c r="L31" s="756"/>
    </row>
    <row r="32" spans="2:12">
      <c r="B32">
        <v>38</v>
      </c>
      <c r="C32" s="756">
        <v>11.390784123897449</v>
      </c>
      <c r="D32" s="756"/>
      <c r="E32" s="757">
        <v>37</v>
      </c>
      <c r="F32" s="756">
        <v>10.699777379458398</v>
      </c>
      <c r="H32" s="756"/>
      <c r="L32" s="756"/>
    </row>
    <row r="33" spans="2:12">
      <c r="B33">
        <v>40</v>
      </c>
      <c r="C33" s="756">
        <v>10.39075229190991</v>
      </c>
      <c r="D33" s="756"/>
      <c r="E33" s="757">
        <v>39</v>
      </c>
      <c r="F33" s="756">
        <v>10.021078503597623</v>
      </c>
      <c r="H33" s="756"/>
      <c r="L33" s="756"/>
    </row>
    <row r="34" spans="2:12">
      <c r="B34">
        <v>42</v>
      </c>
      <c r="C34" s="756">
        <v>9.5364200257526974</v>
      </c>
      <c r="D34" s="756"/>
      <c r="E34" s="757">
        <v>41</v>
      </c>
      <c r="F34" s="756">
        <v>9.1838346365551899</v>
      </c>
      <c r="H34" s="756"/>
      <c r="L34" s="756"/>
    </row>
    <row r="35" spans="2:12">
      <c r="B35">
        <v>44</v>
      </c>
      <c r="C35" s="756">
        <v>10.533944637356527</v>
      </c>
      <c r="D35" s="756"/>
      <c r="E35" s="757">
        <v>43</v>
      </c>
      <c r="F35" s="756">
        <v>9.5308154983856017</v>
      </c>
      <c r="H35" s="756"/>
      <c r="L35" s="756"/>
    </row>
    <row r="36" spans="2:12">
      <c r="B36">
        <v>46</v>
      </c>
      <c r="C36" s="756">
        <v>8.7408605983382284</v>
      </c>
      <c r="D36" s="756"/>
      <c r="E36" s="757">
        <v>45</v>
      </c>
      <c r="F36" s="756">
        <v>8.4884106775709522</v>
      </c>
      <c r="H36" s="756"/>
      <c r="L36" s="756"/>
    </row>
    <row r="37" spans="2:12">
      <c r="B37">
        <v>48</v>
      </c>
      <c r="C37" s="756">
        <v>11.226209982865063</v>
      </c>
      <c r="D37" s="756"/>
      <c r="E37" s="757">
        <v>47</v>
      </c>
      <c r="F37" s="756">
        <v>10.930828692200931</v>
      </c>
      <c r="H37" s="756"/>
      <c r="L37" s="756"/>
    </row>
    <row r="38" spans="2:12">
      <c r="B38">
        <v>50</v>
      </c>
      <c r="C38" s="756">
        <v>9.8484621549792202</v>
      </c>
      <c r="D38" s="756"/>
      <c r="E38" s="757">
        <v>49</v>
      </c>
      <c r="F38" s="756">
        <v>9.6860802102358416</v>
      </c>
      <c r="H38" s="756"/>
      <c r="L38" s="756"/>
    </row>
    <row r="39" spans="2:12">
      <c r="B39">
        <v>52</v>
      </c>
      <c r="C39" s="756">
        <v>9.9739714584325618</v>
      </c>
      <c r="D39" s="756"/>
      <c r="E39" s="757">
        <v>51</v>
      </c>
      <c r="F39" s="756">
        <v>9.1993583753689716</v>
      </c>
      <c r="H39" s="756"/>
      <c r="L39" s="756"/>
    </row>
    <row r="40" spans="2:12">
      <c r="L40" s="756"/>
    </row>
    <row r="41" spans="2:12">
      <c r="L41" s="756"/>
    </row>
    <row r="42" spans="2:12">
      <c r="L42" s="756"/>
    </row>
    <row r="43" spans="2:12">
      <c r="L43" s="756"/>
    </row>
    <row r="44" spans="2:12">
      <c r="B44" s="757">
        <v>1</v>
      </c>
      <c r="C44" s="756">
        <v>8.6221886224979514</v>
      </c>
      <c r="L44" s="756"/>
    </row>
    <row r="45" spans="2:12">
      <c r="B45">
        <v>2</v>
      </c>
      <c r="C45" s="756">
        <v>9.1710742241632452</v>
      </c>
      <c r="L45" s="756"/>
    </row>
    <row r="46" spans="2:12">
      <c r="C46" s="756"/>
      <c r="L46" s="756"/>
    </row>
    <row r="47" spans="2:12">
      <c r="B47" s="757">
        <v>3</v>
      </c>
      <c r="C47" s="756">
        <v>9.4404634489642891</v>
      </c>
      <c r="L47" s="756"/>
    </row>
    <row r="48" spans="2:12">
      <c r="B48">
        <v>4</v>
      </c>
      <c r="C48" s="756">
        <v>9.9308439908842754</v>
      </c>
      <c r="L48" s="756"/>
    </row>
    <row r="49" spans="2:12">
      <c r="C49" s="756"/>
      <c r="L49" s="756"/>
    </row>
    <row r="50" spans="2:12">
      <c r="B50" s="757">
        <v>5</v>
      </c>
      <c r="C50" s="756">
        <v>9.3094147290909319</v>
      </c>
    </row>
    <row r="51" spans="2:12">
      <c r="B51">
        <v>6</v>
      </c>
      <c r="C51" s="756">
        <v>10.030931209580187</v>
      </c>
    </row>
    <row r="52" spans="2:12">
      <c r="C52" s="756"/>
    </row>
    <row r="53" spans="2:12">
      <c r="B53" s="757">
        <v>7</v>
      </c>
      <c r="C53" s="756">
        <v>10.966734474637956</v>
      </c>
    </row>
    <row r="54" spans="2:12">
      <c r="B54">
        <v>8</v>
      </c>
      <c r="C54" s="756">
        <v>11.258919295286768</v>
      </c>
    </row>
    <row r="55" spans="2:12">
      <c r="C55" s="756"/>
    </row>
    <row r="56" spans="2:12">
      <c r="B56" s="757">
        <v>9</v>
      </c>
      <c r="C56" s="756">
        <v>9.1690344752544544</v>
      </c>
    </row>
    <row r="57" spans="2:12">
      <c r="B57">
        <v>10</v>
      </c>
      <c r="C57" s="756">
        <v>9.6637679671226291</v>
      </c>
    </row>
    <row r="58" spans="2:12">
      <c r="C58" s="756"/>
    </row>
    <row r="59" spans="2:12">
      <c r="B59" s="757">
        <v>11</v>
      </c>
      <c r="C59" s="756">
        <v>8.384336360975837</v>
      </c>
    </row>
    <row r="60" spans="2:12">
      <c r="B60">
        <v>12</v>
      </c>
      <c r="C60" s="756">
        <v>9.086779296434635</v>
      </c>
    </row>
    <row r="61" spans="2:12">
      <c r="C61" s="756"/>
    </row>
    <row r="62" spans="2:12">
      <c r="B62" s="757">
        <v>13</v>
      </c>
      <c r="C62" s="756">
        <v>10.855140535777645</v>
      </c>
    </row>
    <row r="63" spans="2:12">
      <c r="B63">
        <v>14</v>
      </c>
      <c r="C63" s="756">
        <v>11.152439669117962</v>
      </c>
    </row>
    <row r="64" spans="2:12">
      <c r="C64" s="756"/>
    </row>
    <row r="65" spans="2:3">
      <c r="B65" s="757">
        <v>15</v>
      </c>
      <c r="C65" s="756">
        <v>9.3405059009529872</v>
      </c>
    </row>
    <row r="66" spans="2:3">
      <c r="B66">
        <v>16</v>
      </c>
      <c r="C66" s="756">
        <v>10.023232366291344</v>
      </c>
    </row>
    <row r="67" spans="2:3" s="758" customFormat="1">
      <c r="C67" s="759"/>
    </row>
    <row r="68" spans="2:3">
      <c r="B68" s="757">
        <v>17</v>
      </c>
      <c r="C68" s="756">
        <v>8.8834007974395472</v>
      </c>
    </row>
    <row r="69" spans="2:3">
      <c r="B69">
        <v>18</v>
      </c>
      <c r="C69" s="756">
        <v>9.801843600070189</v>
      </c>
    </row>
    <row r="70" spans="2:3">
      <c r="C70" s="756"/>
    </row>
    <row r="71" spans="2:3">
      <c r="B71" s="757">
        <v>19</v>
      </c>
      <c r="C71" s="756">
        <v>8.5790335344739468</v>
      </c>
    </row>
    <row r="72" spans="2:3">
      <c r="B72">
        <v>20</v>
      </c>
      <c r="C72" s="756">
        <v>9.045819982309192</v>
      </c>
    </row>
    <row r="73" spans="2:3">
      <c r="C73" s="756"/>
    </row>
    <row r="74" spans="2:3">
      <c r="B74" s="757">
        <v>21</v>
      </c>
      <c r="C74" s="756">
        <v>10.82131482810758</v>
      </c>
    </row>
    <row r="75" spans="2:3">
      <c r="B75">
        <v>22</v>
      </c>
      <c r="C75" s="756">
        <v>11.076581492751338</v>
      </c>
    </row>
    <row r="76" spans="2:3">
      <c r="C76" s="756"/>
    </row>
    <row r="77" spans="2:3">
      <c r="B77" s="757">
        <v>23</v>
      </c>
      <c r="C77" s="756">
        <v>9.8856778348695631</v>
      </c>
    </row>
    <row r="78" spans="2:3">
      <c r="B78">
        <v>24</v>
      </c>
      <c r="C78" s="756">
        <v>10.313303601841383</v>
      </c>
    </row>
    <row r="79" spans="2:3">
      <c r="C79" s="756"/>
    </row>
    <row r="80" spans="2:3">
      <c r="B80" s="757">
        <v>25</v>
      </c>
      <c r="C80" s="756">
        <v>9.888969709064769</v>
      </c>
    </row>
    <row r="81" spans="2:3">
      <c r="B81">
        <v>26</v>
      </c>
      <c r="C81" s="756">
        <v>10.034331781505731</v>
      </c>
    </row>
    <row r="82" spans="2:3">
      <c r="C82" s="756"/>
    </row>
    <row r="83" spans="2:3">
      <c r="B83" s="757">
        <v>27</v>
      </c>
      <c r="C83" s="756">
        <v>10.047984499536778</v>
      </c>
    </row>
    <row r="84" spans="2:3">
      <c r="B84">
        <v>28</v>
      </c>
      <c r="C84" s="756">
        <v>10.614517346923252</v>
      </c>
    </row>
    <row r="85" spans="2:3" s="758" customFormat="1">
      <c r="C85" s="759"/>
    </row>
    <row r="86" spans="2:3">
      <c r="B86" s="757">
        <v>29</v>
      </c>
      <c r="C86" s="756">
        <v>11.173395932904759</v>
      </c>
    </row>
    <row r="87" spans="2:3">
      <c r="B87">
        <v>30</v>
      </c>
      <c r="C87" s="756">
        <v>11.480571373192008</v>
      </c>
    </row>
    <row r="88" spans="2:3">
      <c r="C88" s="756"/>
    </row>
    <row r="89" spans="2:3">
      <c r="B89" s="757">
        <v>31</v>
      </c>
      <c r="C89" s="756">
        <v>10.166858909912452</v>
      </c>
    </row>
    <row r="90" spans="2:3">
      <c r="B90">
        <v>32</v>
      </c>
      <c r="C90" s="756">
        <v>10.307028883574961</v>
      </c>
    </row>
    <row r="91" spans="2:3">
      <c r="C91" s="756"/>
    </row>
    <row r="92" spans="2:3">
      <c r="B92" s="757">
        <v>33</v>
      </c>
      <c r="C92" s="756">
        <v>9.0563329137023967</v>
      </c>
    </row>
    <row r="93" spans="2:3">
      <c r="B93">
        <v>34</v>
      </c>
      <c r="C93" s="756">
        <v>9.628400597450355</v>
      </c>
    </row>
    <row r="94" spans="2:3">
      <c r="C94" s="756"/>
    </row>
    <row r="95" spans="2:3">
      <c r="B95" s="757">
        <v>35</v>
      </c>
      <c r="C95" s="756">
        <v>10.082963193374486</v>
      </c>
    </row>
    <row r="96" spans="2:3">
      <c r="B96">
        <v>36</v>
      </c>
      <c r="C96" s="756">
        <v>10.368229418387349</v>
      </c>
    </row>
    <row r="97" spans="2:3">
      <c r="C97" s="756"/>
    </row>
    <row r="98" spans="2:3">
      <c r="B98" s="757">
        <v>37</v>
      </c>
      <c r="C98" s="756">
        <v>10.699777379458398</v>
      </c>
    </row>
    <row r="99" spans="2:3">
      <c r="B99">
        <v>38</v>
      </c>
      <c r="C99" s="756">
        <v>11.390784123897449</v>
      </c>
    </row>
    <row r="100" spans="2:3">
      <c r="C100" s="756"/>
    </row>
    <row r="101" spans="2:3">
      <c r="B101" s="757">
        <v>39</v>
      </c>
      <c r="C101" s="756">
        <v>10.021078503597623</v>
      </c>
    </row>
    <row r="102" spans="2:3">
      <c r="B102">
        <v>40</v>
      </c>
      <c r="C102" s="756">
        <v>10.39075229190991</v>
      </c>
    </row>
    <row r="103" spans="2:3">
      <c r="C103" s="756"/>
    </row>
    <row r="104" spans="2:3">
      <c r="B104" s="757">
        <v>41</v>
      </c>
      <c r="C104" s="756">
        <v>9.1838346365551899</v>
      </c>
    </row>
    <row r="105" spans="2:3">
      <c r="B105">
        <v>42</v>
      </c>
      <c r="C105" s="756">
        <v>9.5364200257526974</v>
      </c>
    </row>
    <row r="106" spans="2:3">
      <c r="C106" s="756"/>
    </row>
    <row r="107" spans="2:3">
      <c r="B107" s="757">
        <v>43</v>
      </c>
      <c r="C107" s="756">
        <v>9.5308154983856017</v>
      </c>
    </row>
    <row r="108" spans="2:3">
      <c r="B108">
        <v>44</v>
      </c>
      <c r="C108" s="756">
        <v>10.533944637356527</v>
      </c>
    </row>
    <row r="109" spans="2:3">
      <c r="C109" s="756"/>
    </row>
    <row r="110" spans="2:3">
      <c r="B110" s="757">
        <v>45</v>
      </c>
      <c r="C110" s="756">
        <v>8.4884106775709522</v>
      </c>
    </row>
    <row r="111" spans="2:3">
      <c r="B111">
        <v>46</v>
      </c>
      <c r="C111" s="756">
        <v>8.7408605983382284</v>
      </c>
    </row>
    <row r="112" spans="2:3">
      <c r="C112" s="756"/>
    </row>
    <row r="113" spans="2:3">
      <c r="B113" s="757">
        <v>47</v>
      </c>
      <c r="C113" s="756">
        <v>10.930828692200931</v>
      </c>
    </row>
    <row r="114" spans="2:3">
      <c r="B114">
        <v>48</v>
      </c>
      <c r="C114" s="756">
        <v>11.226209982865063</v>
      </c>
    </row>
    <row r="115" spans="2:3">
      <c r="C115" s="756"/>
    </row>
    <row r="116" spans="2:3">
      <c r="B116" s="757">
        <v>49</v>
      </c>
      <c r="C116" s="756">
        <v>9.6860802102358416</v>
      </c>
    </row>
    <row r="117" spans="2:3">
      <c r="B117">
        <v>50</v>
      </c>
      <c r="C117" s="756">
        <v>9.8484621549792202</v>
      </c>
    </row>
    <row r="118" spans="2:3">
      <c r="C118" s="756"/>
    </row>
    <row r="119" spans="2:3">
      <c r="B119" s="757">
        <v>51</v>
      </c>
      <c r="C119" s="756">
        <v>9.1993583753689716</v>
      </c>
    </row>
    <row r="120" spans="2:3">
      <c r="B120">
        <v>52</v>
      </c>
      <c r="C120" s="756">
        <v>9.9739714584325618</v>
      </c>
    </row>
  </sheetData>
  <sortState xmlns:xlrd2="http://schemas.microsoft.com/office/spreadsheetml/2017/richdata2" ref="B44:C120">
    <sortCondition ref="B44:B12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U123"/>
  <sheetViews>
    <sheetView showGridLines="0" zoomScaleNormal="100" zoomScaleSheetLayoutView="100" workbookViewId="0">
      <selection activeCell="U9" sqref="U9"/>
    </sheetView>
  </sheetViews>
  <sheetFormatPr baseColWidth="10" defaultColWidth="11.42578125" defaultRowHeight="12.75"/>
  <cols>
    <col min="1" max="1" width="4.28515625" style="59" customWidth="1"/>
    <col min="2" max="2" width="15.85546875" style="59" customWidth="1"/>
    <col min="3" max="3" width="5.140625" style="59" customWidth="1"/>
    <col min="4" max="4" width="7" style="59" hidden="1" customWidth="1"/>
    <col min="5" max="10" width="7.7109375" style="59" hidden="1" customWidth="1"/>
    <col min="11" max="11" width="7.7109375" style="59" customWidth="1"/>
    <col min="12" max="12" width="7.7109375" style="123" customWidth="1"/>
    <col min="13" max="21" width="7.7109375" style="59" customWidth="1"/>
    <col min="22" max="227" width="11.42578125" style="59"/>
    <col min="228" max="228" width="22" style="59" customWidth="1"/>
    <col min="229" max="240" width="5.7109375" style="59" customWidth="1"/>
    <col min="241" max="16384" width="11.42578125" style="59"/>
  </cols>
  <sheetData>
    <row r="1" spans="1:21" ht="60" customHeight="1">
      <c r="A1" s="397"/>
      <c r="B1" s="884" t="s">
        <v>306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</row>
    <row r="2" spans="1:21" ht="13.5" customHeight="1">
      <c r="A2" s="261"/>
      <c r="B2" s="885" t="s">
        <v>27</v>
      </c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5"/>
      <c r="Q2" s="885"/>
      <c r="R2" s="885"/>
      <c r="S2" s="885"/>
      <c r="T2" s="885"/>
      <c r="U2" s="885"/>
    </row>
    <row r="3" spans="1:21" ht="8.25" customHeight="1" thickBot="1">
      <c r="A3" s="32"/>
      <c r="B3" s="32"/>
      <c r="C3" s="32"/>
      <c r="D3" s="200"/>
      <c r="E3" s="200"/>
      <c r="F3" s="200"/>
      <c r="G3" s="200"/>
      <c r="H3" s="200"/>
      <c r="I3" s="200"/>
      <c r="J3" s="200"/>
      <c r="K3" s="200"/>
      <c r="L3" s="122"/>
    </row>
    <row r="4" spans="1:21" s="60" customFormat="1" ht="35.25" customHeight="1" thickBot="1">
      <c r="A4" s="70"/>
      <c r="B4" s="881" t="s">
        <v>260</v>
      </c>
      <c r="C4" s="881"/>
      <c r="D4" s="702">
        <v>2005</v>
      </c>
      <c r="E4" s="702">
        <v>2006</v>
      </c>
      <c r="F4" s="702">
        <v>2007</v>
      </c>
      <c r="G4" s="702">
        <v>2008</v>
      </c>
      <c r="H4" s="702">
        <v>2009</v>
      </c>
      <c r="I4" s="702">
        <v>2010</v>
      </c>
      <c r="J4" s="702">
        <v>2011</v>
      </c>
      <c r="K4" s="702">
        <v>2013</v>
      </c>
      <c r="L4" s="703">
        <v>2014</v>
      </c>
      <c r="M4" s="702">
        <v>2015</v>
      </c>
      <c r="N4" s="703">
        <v>2016</v>
      </c>
      <c r="O4" s="702">
        <v>2017</v>
      </c>
      <c r="P4" s="703">
        <v>2018</v>
      </c>
      <c r="Q4" s="702">
        <v>2019</v>
      </c>
      <c r="R4" s="703">
        <v>2020</v>
      </c>
      <c r="S4" s="702">
        <v>2021</v>
      </c>
      <c r="T4" s="703">
        <v>2022</v>
      </c>
      <c r="U4" s="702">
        <v>2023</v>
      </c>
    </row>
    <row r="5" spans="1:21" ht="10.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473"/>
      <c r="M5" s="70"/>
      <c r="N5" s="70"/>
      <c r="O5" s="70"/>
      <c r="P5" s="70"/>
    </row>
    <row r="6" spans="1:21" ht="10.5" customHeight="1">
      <c r="A6" s="70"/>
      <c r="B6" s="19" t="s">
        <v>217</v>
      </c>
      <c r="C6" s="19"/>
      <c r="D6" s="65"/>
      <c r="E6" s="65"/>
      <c r="F6" s="65"/>
      <c r="G6" s="65"/>
      <c r="H6" s="65"/>
      <c r="I6" s="65"/>
      <c r="J6" s="65"/>
      <c r="K6" s="65"/>
      <c r="L6" s="474"/>
      <c r="M6" s="65"/>
      <c r="N6" s="65"/>
      <c r="O6" s="65"/>
      <c r="P6" s="65"/>
    </row>
    <row r="7" spans="1:21" ht="13.5" customHeight="1">
      <c r="A7" s="70"/>
      <c r="B7" s="101" t="s">
        <v>207</v>
      </c>
      <c r="C7" s="101"/>
      <c r="D7" s="211">
        <v>96.49301758214888</v>
      </c>
      <c r="E7" s="210">
        <v>97.320037242407054</v>
      </c>
      <c r="F7" s="211">
        <v>98.433105412562</v>
      </c>
      <c r="G7" s="211">
        <v>98.342601786024545</v>
      </c>
      <c r="H7" s="211">
        <v>98.412782463017919</v>
      </c>
      <c r="I7" s="211">
        <v>98.834437976262393</v>
      </c>
      <c r="J7" s="211">
        <v>98.812573036380329</v>
      </c>
      <c r="K7" s="475">
        <v>99.091090475980891</v>
      </c>
      <c r="L7" s="211">
        <v>99.154781649319517</v>
      </c>
      <c r="M7" s="211">
        <v>99.077016435549012</v>
      </c>
      <c r="N7" s="211">
        <v>99.175677866160967</v>
      </c>
      <c r="O7" s="211">
        <v>99.537822965308095</v>
      </c>
      <c r="P7" s="211">
        <v>99.5</v>
      </c>
      <c r="Q7" s="211">
        <v>99.077714754979269</v>
      </c>
      <c r="R7" s="211">
        <v>97.767201860646324</v>
      </c>
      <c r="S7" s="211">
        <v>97.768423318903643</v>
      </c>
      <c r="T7" s="211">
        <v>99.100084477864883</v>
      </c>
      <c r="U7" s="211">
        <v>99.592093063165692</v>
      </c>
    </row>
    <row r="8" spans="1:21" ht="15" customHeight="1">
      <c r="A8" s="35"/>
      <c r="B8" s="101" t="s">
        <v>208</v>
      </c>
      <c r="C8" s="101"/>
      <c r="D8" s="211">
        <v>97.220722082141535</v>
      </c>
      <c r="E8" s="211">
        <v>98.485346215205453</v>
      </c>
      <c r="F8" s="211">
        <v>98.773173276224185</v>
      </c>
      <c r="G8" s="211">
        <v>98.40701081333161</v>
      </c>
      <c r="H8" s="211">
        <v>98.989855028561252</v>
      </c>
      <c r="I8" s="211">
        <v>98.275224833755047</v>
      </c>
      <c r="J8" s="211">
        <v>98.90948476004732</v>
      </c>
      <c r="K8" s="475">
        <v>99.190537490388749</v>
      </c>
      <c r="L8" s="211">
        <v>99.168466680345119</v>
      </c>
      <c r="M8" s="211">
        <v>99.122711001669742</v>
      </c>
      <c r="N8" s="211">
        <v>99.178900308938552</v>
      </c>
      <c r="O8" s="211">
        <v>99.369689822922354</v>
      </c>
      <c r="P8" s="211">
        <v>99.5</v>
      </c>
      <c r="Q8" s="211">
        <v>98.841189241037384</v>
      </c>
      <c r="R8" s="211">
        <v>98.422262535611807</v>
      </c>
      <c r="S8" s="211">
        <v>98.557320232808479</v>
      </c>
      <c r="T8" s="211">
        <v>99.327126813564277</v>
      </c>
      <c r="U8" s="211">
        <v>99.302177672783856</v>
      </c>
    </row>
    <row r="9" spans="1:21" ht="18.75" hidden="1" customHeight="1">
      <c r="A9" s="35"/>
      <c r="B9" s="101"/>
      <c r="C9" s="101"/>
      <c r="D9" s="211"/>
      <c r="E9" s="211"/>
      <c r="F9" s="211"/>
      <c r="G9" s="211"/>
      <c r="H9" s="211"/>
      <c r="I9" s="211"/>
      <c r="J9" s="211"/>
      <c r="K9" s="475"/>
      <c r="L9" s="211"/>
      <c r="M9" s="211"/>
      <c r="N9" s="211"/>
      <c r="O9" s="211"/>
      <c r="Q9" s="677"/>
      <c r="R9" s="677"/>
      <c r="S9" s="677"/>
      <c r="T9" s="677"/>
      <c r="U9" s="677"/>
    </row>
    <row r="10" spans="1:21" ht="27" hidden="1" customHeight="1">
      <c r="A10" s="35"/>
      <c r="B10" s="889" t="s">
        <v>303</v>
      </c>
      <c r="C10" s="889"/>
      <c r="D10" s="211"/>
      <c r="E10" s="211"/>
      <c r="F10" s="211"/>
      <c r="G10" s="211"/>
      <c r="H10" s="211"/>
      <c r="I10" s="211"/>
      <c r="J10" s="211"/>
      <c r="K10" s="475"/>
      <c r="L10" s="211"/>
      <c r="M10" s="211"/>
      <c r="N10" s="211"/>
      <c r="O10" s="211"/>
      <c r="Q10" s="677"/>
      <c r="R10" s="677"/>
      <c r="S10" s="677"/>
      <c r="T10" s="677"/>
      <c r="U10" s="677"/>
    </row>
    <row r="11" spans="1:21" ht="15.75" hidden="1" customHeight="1">
      <c r="A11" s="70"/>
      <c r="B11" s="101" t="s">
        <v>207</v>
      </c>
      <c r="C11" s="101"/>
      <c r="D11" s="212">
        <v>94.527736263519273</v>
      </c>
      <c r="E11" s="364">
        <v>97.753277791880564</v>
      </c>
      <c r="F11" s="212">
        <v>98.991228989037722</v>
      </c>
      <c r="G11" s="212">
        <v>98.824470549484047</v>
      </c>
      <c r="H11" s="212">
        <v>99.054581091392478</v>
      </c>
      <c r="I11" s="212">
        <v>98.787800385106053</v>
      </c>
      <c r="J11" s="212">
        <v>99.005422034326813</v>
      </c>
      <c r="K11" s="476">
        <v>99.102877491803014</v>
      </c>
      <c r="L11" s="212">
        <v>99.484181795674033</v>
      </c>
      <c r="M11" s="212">
        <v>98.363029721046914</v>
      </c>
      <c r="N11" s="212">
        <v>99.333627731861668</v>
      </c>
      <c r="O11" s="212">
        <v>99.635714089698823</v>
      </c>
      <c r="P11" s="611" t="s">
        <v>6</v>
      </c>
      <c r="Q11" s="678" t="s">
        <v>6</v>
      </c>
      <c r="R11" s="212">
        <v>96.988754831864327</v>
      </c>
      <c r="S11" s="212"/>
      <c r="T11" s="212"/>
      <c r="U11" s="212"/>
    </row>
    <row r="12" spans="1:21" ht="14.25" hidden="1" customHeight="1">
      <c r="A12" s="58"/>
      <c r="B12" s="101" t="s">
        <v>208</v>
      </c>
      <c r="C12" s="101"/>
      <c r="D12" s="212">
        <v>95.478488685748971</v>
      </c>
      <c r="E12" s="212">
        <v>99.535619742075511</v>
      </c>
      <c r="F12" s="212">
        <v>99.618694117055924</v>
      </c>
      <c r="G12" s="212">
        <v>98.75286511532461</v>
      </c>
      <c r="H12" s="212">
        <v>99.514774680333602</v>
      </c>
      <c r="I12" s="212">
        <v>97.621077513944016</v>
      </c>
      <c r="J12" s="212">
        <v>98.853975897586793</v>
      </c>
      <c r="K12" s="476">
        <v>99.448090401884855</v>
      </c>
      <c r="L12" s="212">
        <v>99.096802985236536</v>
      </c>
      <c r="M12" s="212">
        <v>98.828081035753968</v>
      </c>
      <c r="N12" s="212">
        <v>98.411890044273775</v>
      </c>
      <c r="O12" s="212">
        <v>99.571379391858343</v>
      </c>
      <c r="P12" s="611" t="s">
        <v>6</v>
      </c>
      <c r="Q12" s="678" t="s">
        <v>6</v>
      </c>
      <c r="R12" s="212">
        <v>96.126882337913472</v>
      </c>
      <c r="S12" s="212"/>
      <c r="T12" s="212"/>
      <c r="U12" s="212"/>
    </row>
    <row r="13" spans="1:21" ht="13.5" hidden="1" customHeight="1">
      <c r="A13" s="58"/>
      <c r="B13" s="39" t="s">
        <v>133</v>
      </c>
      <c r="C13" s="19"/>
      <c r="D13" s="212"/>
      <c r="E13" s="212"/>
      <c r="F13" s="212"/>
      <c r="G13" s="212"/>
      <c r="H13" s="212"/>
      <c r="I13" s="212"/>
      <c r="J13" s="212"/>
      <c r="K13" s="476"/>
      <c r="L13" s="212"/>
      <c r="M13" s="212"/>
      <c r="N13" s="212"/>
      <c r="O13" s="212"/>
      <c r="P13" s="611"/>
      <c r="Q13" s="678"/>
      <c r="R13" s="212"/>
      <c r="S13" s="212"/>
      <c r="T13" s="212"/>
      <c r="U13" s="212"/>
    </row>
    <row r="14" spans="1:21" ht="13.5" hidden="1" customHeight="1">
      <c r="A14" s="70"/>
      <c r="B14" s="101" t="s">
        <v>207</v>
      </c>
      <c r="C14" s="101"/>
      <c r="D14" s="212">
        <v>97.200632939262519</v>
      </c>
      <c r="E14" s="364">
        <v>97.164571414758882</v>
      </c>
      <c r="F14" s="212">
        <v>98.226732967435126</v>
      </c>
      <c r="G14" s="212">
        <v>98.184091388803608</v>
      </c>
      <c r="H14" s="212">
        <v>98.201778722303885</v>
      </c>
      <c r="I14" s="212">
        <v>98.85027062571767</v>
      </c>
      <c r="J14" s="212">
        <v>98.745279237497115</v>
      </c>
      <c r="K14" s="476">
        <v>99.086847520640603</v>
      </c>
      <c r="L14" s="212">
        <v>99.039906173985756</v>
      </c>
      <c r="M14" s="212">
        <v>99.335465599480727</v>
      </c>
      <c r="N14" s="212">
        <v>99.119220839522455</v>
      </c>
      <c r="O14" s="212">
        <v>99.503104877285509</v>
      </c>
      <c r="P14" s="611" t="s">
        <v>6</v>
      </c>
      <c r="Q14" s="678" t="s">
        <v>6</v>
      </c>
      <c r="R14" s="212">
        <v>98.988058462648382</v>
      </c>
      <c r="S14" s="212"/>
      <c r="T14" s="212"/>
      <c r="U14" s="212"/>
    </row>
    <row r="15" spans="1:21" ht="15.75" hidden="1" customHeight="1">
      <c r="A15" s="33"/>
      <c r="B15" s="101" t="s">
        <v>208</v>
      </c>
      <c r="C15" s="101"/>
      <c r="D15" s="212">
        <v>97.758262517445687</v>
      </c>
      <c r="E15" s="212">
        <v>98.108206750665261</v>
      </c>
      <c r="F15" s="212">
        <v>98.496750034889189</v>
      </c>
      <c r="G15" s="212">
        <v>98.281757717502217</v>
      </c>
      <c r="H15" s="212">
        <v>98.798322488978116</v>
      </c>
      <c r="I15" s="212">
        <v>98.505599904783679</v>
      </c>
      <c r="J15" s="212">
        <v>98.929435975687497</v>
      </c>
      <c r="K15" s="476">
        <v>99.099269561247311</v>
      </c>
      <c r="L15" s="212">
        <v>99.19604116853013</v>
      </c>
      <c r="M15" s="212">
        <v>99.223514685752775</v>
      </c>
      <c r="N15" s="212">
        <v>99.439905717212838</v>
      </c>
      <c r="O15" s="212">
        <v>99.297821195817832</v>
      </c>
      <c r="P15" s="611" t="s">
        <v>6</v>
      </c>
      <c r="Q15" s="678" t="s">
        <v>6</v>
      </c>
      <c r="R15" s="212">
        <v>98.425333244689966</v>
      </c>
      <c r="S15" s="212"/>
      <c r="T15" s="212"/>
      <c r="U15" s="212"/>
    </row>
    <row r="16" spans="1:21" ht="10.5" customHeight="1">
      <c r="A16" s="33"/>
      <c r="B16" s="101"/>
      <c r="C16" s="101"/>
      <c r="D16" s="212"/>
      <c r="E16" s="212"/>
      <c r="F16" s="212"/>
      <c r="G16" s="212"/>
      <c r="H16" s="212"/>
      <c r="I16" s="212"/>
      <c r="J16" s="212"/>
      <c r="K16" s="476"/>
      <c r="L16" s="212"/>
      <c r="M16" s="212"/>
      <c r="N16" s="212"/>
      <c r="O16" s="212"/>
      <c r="P16" s="611"/>
      <c r="Q16" s="678"/>
      <c r="R16" s="212"/>
      <c r="S16" s="212"/>
      <c r="T16" s="212"/>
      <c r="U16" s="212"/>
    </row>
    <row r="17" spans="1:21" ht="10.5" customHeight="1">
      <c r="A17" s="33"/>
      <c r="B17" s="19" t="s">
        <v>257</v>
      </c>
      <c r="C17" s="101"/>
      <c r="D17" s="212"/>
      <c r="E17" s="212"/>
      <c r="F17" s="212"/>
      <c r="G17" s="212"/>
      <c r="H17" s="212"/>
      <c r="I17" s="212"/>
      <c r="J17" s="212"/>
      <c r="K17" s="476"/>
      <c r="L17" s="212"/>
      <c r="M17" s="212"/>
      <c r="N17" s="212"/>
      <c r="O17" s="212"/>
      <c r="P17" s="611"/>
      <c r="Q17" s="678"/>
      <c r="R17" s="212"/>
      <c r="S17" s="212"/>
      <c r="T17" s="212"/>
      <c r="U17" s="212"/>
    </row>
    <row r="18" spans="1:21" ht="10.5" customHeight="1">
      <c r="A18" s="33"/>
      <c r="B18" s="39" t="s">
        <v>134</v>
      </c>
      <c r="C18" s="39"/>
      <c r="D18" s="212"/>
      <c r="E18" s="212"/>
      <c r="F18" s="212"/>
      <c r="G18" s="212"/>
      <c r="H18" s="212"/>
      <c r="I18" s="212"/>
      <c r="J18" s="212"/>
      <c r="K18" s="476"/>
      <c r="L18" s="212"/>
      <c r="M18" s="212"/>
      <c r="N18" s="212"/>
      <c r="O18" s="212"/>
      <c r="P18" s="611"/>
      <c r="Q18" s="678"/>
      <c r="R18" s="212"/>
      <c r="S18" s="212"/>
      <c r="T18" s="212"/>
      <c r="U18" s="212"/>
    </row>
    <row r="19" spans="1:21" ht="10.5" customHeight="1">
      <c r="A19" s="70"/>
      <c r="B19" s="101" t="s">
        <v>207</v>
      </c>
      <c r="C19" s="101"/>
      <c r="D19" s="212">
        <v>96.770605696783051</v>
      </c>
      <c r="E19" s="212">
        <v>98.18626554910395</v>
      </c>
      <c r="F19" s="212">
        <v>99.03254781544149</v>
      </c>
      <c r="G19" s="212">
        <v>99.090156064153049</v>
      </c>
      <c r="H19" s="212">
        <v>98.837783229866361</v>
      </c>
      <c r="I19" s="212">
        <v>99.121498551483356</v>
      </c>
      <c r="J19" s="212">
        <v>99.114968883805616</v>
      </c>
      <c r="K19" s="476">
        <v>99.242038195840948</v>
      </c>
      <c r="L19" s="212">
        <v>99.348760546894638</v>
      </c>
      <c r="M19" s="212">
        <v>99.105840733061427</v>
      </c>
      <c r="N19" s="212">
        <v>99.2929702858588</v>
      </c>
      <c r="O19" s="212">
        <v>99.61617994346966</v>
      </c>
      <c r="P19" s="615">
        <v>99.6</v>
      </c>
      <c r="Q19" s="582">
        <v>99.004205636962993</v>
      </c>
      <c r="R19" s="212">
        <v>98.187755605126156</v>
      </c>
      <c r="S19" s="212">
        <v>97.291686190894936</v>
      </c>
      <c r="T19" s="212">
        <v>98.91403021519352</v>
      </c>
      <c r="U19" s="212">
        <v>99.575325860597147</v>
      </c>
    </row>
    <row r="20" spans="1:21" ht="10.5" customHeight="1">
      <c r="A20" s="58"/>
      <c r="B20" s="101" t="s">
        <v>208</v>
      </c>
      <c r="C20" s="101"/>
      <c r="D20" s="364">
        <v>97.276775096792505</v>
      </c>
      <c r="E20" s="364">
        <v>99.212058482710447</v>
      </c>
      <c r="F20" s="212">
        <v>99.361437440649169</v>
      </c>
      <c r="G20" s="212">
        <v>98.841546729611593</v>
      </c>
      <c r="H20" s="212">
        <v>99.069732361658353</v>
      </c>
      <c r="I20" s="212">
        <v>98.283849201037285</v>
      </c>
      <c r="J20" s="212">
        <v>98.963532482374077</v>
      </c>
      <c r="K20" s="476">
        <v>99.388721681184649</v>
      </c>
      <c r="L20" s="212">
        <v>99.375360944175256</v>
      </c>
      <c r="M20" s="212">
        <v>99.194593103323555</v>
      </c>
      <c r="N20" s="212">
        <v>99.122462217664761</v>
      </c>
      <c r="O20" s="212">
        <v>99.441572953077156</v>
      </c>
      <c r="P20" s="615">
        <v>99.4</v>
      </c>
      <c r="Q20" s="582">
        <v>98.694465288879002</v>
      </c>
      <c r="R20" s="212">
        <v>97.414408971940588</v>
      </c>
      <c r="S20" s="212">
        <v>98.30003456207568</v>
      </c>
      <c r="T20" s="212">
        <v>99.332928956169397</v>
      </c>
      <c r="U20" s="212">
        <v>99.316965606151257</v>
      </c>
    </row>
    <row r="21" spans="1:21" ht="10.5" customHeight="1">
      <c r="A21" s="58"/>
      <c r="B21" s="39" t="s">
        <v>135</v>
      </c>
      <c r="C21" s="39"/>
      <c r="D21" s="364"/>
      <c r="E21" s="364"/>
      <c r="F21" s="212"/>
      <c r="G21" s="212"/>
      <c r="H21" s="212"/>
      <c r="I21" s="212"/>
      <c r="J21" s="212"/>
      <c r="K21" s="476"/>
      <c r="L21" s="212"/>
      <c r="M21" s="212"/>
      <c r="N21" s="212"/>
      <c r="O21" s="212"/>
      <c r="P21" s="614"/>
      <c r="Q21" s="679"/>
      <c r="R21" s="212"/>
      <c r="S21" s="212"/>
      <c r="T21" s="212"/>
      <c r="U21" s="212"/>
    </row>
    <row r="22" spans="1:21" ht="10.5" customHeight="1">
      <c r="A22" s="70"/>
      <c r="B22" s="101" t="s">
        <v>207</v>
      </c>
      <c r="C22" s="101"/>
      <c r="D22" s="212">
        <v>95.957820043154513</v>
      </c>
      <c r="E22" s="212">
        <v>95.670736319296935</v>
      </c>
      <c r="F22" s="212">
        <v>97.223289692033248</v>
      </c>
      <c r="G22" s="212">
        <v>96.90512693761454</v>
      </c>
      <c r="H22" s="212">
        <v>97.546965568202154</v>
      </c>
      <c r="I22" s="212">
        <v>98.238945024108688</v>
      </c>
      <c r="J22" s="212">
        <v>98.265006854466534</v>
      </c>
      <c r="K22" s="476">
        <v>98.734286929309405</v>
      </c>
      <c r="L22" s="212">
        <v>98.707914668803951</v>
      </c>
      <c r="M22" s="212">
        <v>99.005707533188058</v>
      </c>
      <c r="N22" s="212">
        <v>98.883913051815227</v>
      </c>
      <c r="O22" s="212">
        <v>99.342690458299771</v>
      </c>
      <c r="P22" s="615">
        <v>99.3</v>
      </c>
      <c r="Q22" s="582">
        <v>99.268370612773793</v>
      </c>
      <c r="R22" s="212">
        <v>99.070215042044012</v>
      </c>
      <c r="S22" s="212">
        <v>99.246067940919573</v>
      </c>
      <c r="T22" s="212">
        <v>99.651839389682735</v>
      </c>
      <c r="U22" s="212">
        <v>99.645267282279121</v>
      </c>
    </row>
    <row r="23" spans="1:21" ht="10.5" customHeight="1">
      <c r="A23" s="58"/>
      <c r="B23" s="101" t="s">
        <v>208</v>
      </c>
      <c r="C23" s="101"/>
      <c r="D23" s="364">
        <v>97.12256306468116</v>
      </c>
      <c r="E23" s="364">
        <v>97.057112927230165</v>
      </c>
      <c r="F23" s="212">
        <v>97.637175601571698</v>
      </c>
      <c r="G23" s="212">
        <v>97.529834563470232</v>
      </c>
      <c r="H23" s="212">
        <v>98.821860941906436</v>
      </c>
      <c r="I23" s="212">
        <v>98.25834440815494</v>
      </c>
      <c r="J23" s="212">
        <v>98.803363258435454</v>
      </c>
      <c r="K23" s="476">
        <v>98.729300592411889</v>
      </c>
      <c r="L23" s="212">
        <v>98.674141992944016</v>
      </c>
      <c r="M23" s="212">
        <v>98.952445375739416</v>
      </c>
      <c r="N23" s="212">
        <v>99.317245575601703</v>
      </c>
      <c r="O23" s="212">
        <v>99.1800338793648</v>
      </c>
      <c r="P23" s="615">
        <v>99.7</v>
      </c>
      <c r="Q23" s="582">
        <v>99.218877360797578</v>
      </c>
      <c r="R23" s="212">
        <v>98.738867368498447</v>
      </c>
      <c r="S23" s="212">
        <v>99.298233555591949</v>
      </c>
      <c r="T23" s="212">
        <v>99.310501894605281</v>
      </c>
      <c r="U23" s="212">
        <v>99.256054877916043</v>
      </c>
    </row>
    <row r="24" spans="1:21" ht="10.5" customHeight="1">
      <c r="A24" s="58"/>
      <c r="B24" s="101"/>
      <c r="C24" s="101"/>
      <c r="D24" s="364"/>
      <c r="E24" s="364"/>
      <c r="F24" s="212"/>
      <c r="G24" s="212"/>
      <c r="H24" s="212"/>
      <c r="I24" s="212"/>
      <c r="J24" s="212"/>
      <c r="K24" s="476"/>
      <c r="L24" s="212"/>
      <c r="M24" s="212"/>
      <c r="N24" s="212"/>
      <c r="O24" s="212"/>
      <c r="P24" s="615"/>
      <c r="Q24" s="582"/>
      <c r="R24" s="212"/>
      <c r="S24" s="212"/>
      <c r="T24" s="212"/>
      <c r="U24" s="212"/>
    </row>
    <row r="25" spans="1:21" ht="10.5" customHeight="1">
      <c r="A25" s="58"/>
      <c r="B25" s="19" t="s">
        <v>258</v>
      </c>
      <c r="C25" s="101"/>
      <c r="D25" s="364"/>
      <c r="E25" s="364"/>
      <c r="F25" s="212"/>
      <c r="G25" s="212"/>
      <c r="H25" s="212"/>
      <c r="I25" s="212"/>
      <c r="J25" s="212"/>
      <c r="K25" s="476"/>
      <c r="L25" s="212"/>
      <c r="M25" s="212"/>
      <c r="N25" s="212"/>
      <c r="O25" s="212"/>
      <c r="P25" s="615"/>
      <c r="Q25" s="582"/>
      <c r="R25" s="212"/>
      <c r="S25" s="212"/>
      <c r="T25" s="212"/>
      <c r="U25" s="212"/>
    </row>
    <row r="26" spans="1:21" ht="10.5" customHeight="1">
      <c r="A26" s="58"/>
      <c r="B26" s="39" t="s">
        <v>136</v>
      </c>
      <c r="C26" s="39"/>
      <c r="D26" s="364"/>
      <c r="E26" s="364"/>
      <c r="F26" s="212"/>
      <c r="G26" s="212"/>
      <c r="H26" s="212"/>
      <c r="I26" s="212"/>
      <c r="J26" s="212"/>
      <c r="K26" s="476"/>
      <c r="L26" s="212"/>
      <c r="M26" s="212"/>
      <c r="N26" s="212"/>
      <c r="O26" s="212"/>
      <c r="P26" s="615"/>
      <c r="Q26" s="582"/>
      <c r="R26" s="212"/>
      <c r="S26" s="212"/>
      <c r="T26" s="212"/>
      <c r="U26" s="212"/>
    </row>
    <row r="27" spans="1:21" ht="10.5" customHeight="1">
      <c r="A27" s="70"/>
      <c r="B27" s="101" t="s">
        <v>207</v>
      </c>
      <c r="C27" s="101"/>
      <c r="D27" s="212">
        <v>95.798652919472687</v>
      </c>
      <c r="E27" s="212">
        <v>97.460088530063103</v>
      </c>
      <c r="F27" s="212">
        <v>98.920652526284456</v>
      </c>
      <c r="G27" s="212">
        <v>99.065820543130059</v>
      </c>
      <c r="H27" s="212">
        <v>98.914796131623191</v>
      </c>
      <c r="I27" s="212">
        <v>98.975385664731292</v>
      </c>
      <c r="J27" s="212">
        <v>98.96694705589735</v>
      </c>
      <c r="K27" s="476">
        <v>99.341639345186394</v>
      </c>
      <c r="L27" s="212">
        <v>99.471981382217848</v>
      </c>
      <c r="M27" s="212">
        <v>99.002852688764094</v>
      </c>
      <c r="N27" s="212">
        <v>99.417892522225372</v>
      </c>
      <c r="O27" s="212">
        <v>99.506019372080232</v>
      </c>
      <c r="P27" s="615">
        <v>99.8</v>
      </c>
      <c r="Q27" s="582">
        <v>98.885253420267858</v>
      </c>
      <c r="R27" s="212">
        <v>97.718696591455128</v>
      </c>
      <c r="S27" s="212">
        <v>96.880750762362851</v>
      </c>
      <c r="T27" s="212">
        <v>99.011335623273311</v>
      </c>
      <c r="U27" s="212">
        <v>99.594639904227307</v>
      </c>
    </row>
    <row r="28" spans="1:21" ht="10.5" customHeight="1">
      <c r="A28" s="58"/>
      <c r="B28" s="101" t="s">
        <v>208</v>
      </c>
      <c r="C28" s="101"/>
      <c r="D28" s="364">
        <v>96.81522872646805</v>
      </c>
      <c r="E28" s="364">
        <v>99.064429344905164</v>
      </c>
      <c r="F28" s="212">
        <v>99.318240150085344</v>
      </c>
      <c r="G28" s="212">
        <v>98.684959391520707</v>
      </c>
      <c r="H28" s="212">
        <v>99.13941036782397</v>
      </c>
      <c r="I28" s="212">
        <v>97.983174354004618</v>
      </c>
      <c r="J28" s="212">
        <v>98.91578683525735</v>
      </c>
      <c r="K28" s="476">
        <v>99.50236045473244</v>
      </c>
      <c r="L28" s="212">
        <v>99.293954549126326</v>
      </c>
      <c r="M28" s="212">
        <v>98.990851034555959</v>
      </c>
      <c r="N28" s="212">
        <v>98.913122550473645</v>
      </c>
      <c r="O28" s="212">
        <v>99.533120869102675</v>
      </c>
      <c r="P28" s="615">
        <v>99.5</v>
      </c>
      <c r="Q28" s="582">
        <v>98.449473142382004</v>
      </c>
      <c r="R28" s="212">
        <v>96.616937588849041</v>
      </c>
      <c r="S28" s="212">
        <v>98.07717642264042</v>
      </c>
      <c r="T28" s="212">
        <v>99.102367394913216</v>
      </c>
      <c r="U28" s="212">
        <v>99.392670422658085</v>
      </c>
    </row>
    <row r="29" spans="1:21" ht="10.5" customHeight="1">
      <c r="A29" s="58"/>
      <c r="B29" s="39" t="s">
        <v>137</v>
      </c>
      <c r="C29" s="39"/>
      <c r="D29" s="364"/>
      <c r="E29" s="364"/>
      <c r="F29" s="212"/>
      <c r="G29" s="212"/>
      <c r="H29" s="212"/>
      <c r="I29" s="212"/>
      <c r="J29" s="212"/>
      <c r="K29" s="476"/>
      <c r="L29" s="212"/>
      <c r="M29" s="212"/>
      <c r="N29" s="212"/>
      <c r="O29" s="212"/>
      <c r="P29" s="615"/>
      <c r="Q29" s="582"/>
      <c r="R29" s="212"/>
      <c r="S29" s="212"/>
      <c r="T29" s="212"/>
      <c r="U29" s="212"/>
    </row>
    <row r="30" spans="1:21" ht="10.5" customHeight="1">
      <c r="A30" s="70"/>
      <c r="B30" s="101" t="s">
        <v>207</v>
      </c>
      <c r="C30" s="101"/>
      <c r="D30" s="212">
        <v>97.235394678923868</v>
      </c>
      <c r="E30" s="212">
        <v>97.343567089422976</v>
      </c>
      <c r="F30" s="212">
        <v>98.406139546297638</v>
      </c>
      <c r="G30" s="212">
        <v>98.437358563110237</v>
      </c>
      <c r="H30" s="212">
        <v>98.197889065228779</v>
      </c>
      <c r="I30" s="212">
        <v>99.11808245801214</v>
      </c>
      <c r="J30" s="212">
        <v>99.355096920746249</v>
      </c>
      <c r="K30" s="476">
        <v>99.328738490439846</v>
      </c>
      <c r="L30" s="212">
        <v>99.294612179328382</v>
      </c>
      <c r="M30" s="212">
        <v>99.512658575598707</v>
      </c>
      <c r="N30" s="212">
        <v>99.170297347286436</v>
      </c>
      <c r="O30" s="212">
        <v>99.732062319659576</v>
      </c>
      <c r="P30" s="615">
        <v>99.5</v>
      </c>
      <c r="Q30" s="582">
        <v>99.368137136029205</v>
      </c>
      <c r="R30" s="212">
        <v>99.816477314899089</v>
      </c>
      <c r="S30" s="212">
        <v>99.216946340389612</v>
      </c>
      <c r="T30" s="212">
        <v>99.440653147736128</v>
      </c>
      <c r="U30" s="212">
        <v>99.7997477759383</v>
      </c>
    </row>
    <row r="31" spans="1:21" ht="10.5" customHeight="1">
      <c r="A31" s="58"/>
      <c r="B31" s="101" t="s">
        <v>208</v>
      </c>
      <c r="C31" s="101"/>
      <c r="D31" s="364">
        <v>97.592690367467696</v>
      </c>
      <c r="E31" s="364">
        <v>98.710916286079097</v>
      </c>
      <c r="F31" s="212">
        <v>98.833297667531198</v>
      </c>
      <c r="G31" s="212">
        <v>98.352705464322071</v>
      </c>
      <c r="H31" s="212">
        <v>98.857199971784837</v>
      </c>
      <c r="I31" s="212">
        <v>98.946431687327703</v>
      </c>
      <c r="J31" s="212">
        <v>99.274413940986534</v>
      </c>
      <c r="K31" s="476">
        <v>99.405435294129617</v>
      </c>
      <c r="L31" s="212">
        <v>99.541020036686476</v>
      </c>
      <c r="M31" s="212">
        <v>99.55928509161987</v>
      </c>
      <c r="N31" s="212">
        <v>99.666403896865944</v>
      </c>
      <c r="O31" s="212">
        <v>99.481439945529488</v>
      </c>
      <c r="P31" s="615">
        <v>99.7</v>
      </c>
      <c r="Q31" s="582">
        <v>99.673229870342581</v>
      </c>
      <c r="R31" s="212">
        <v>99.532481539111487</v>
      </c>
      <c r="S31" s="212">
        <v>99.260450693851297</v>
      </c>
      <c r="T31" s="212">
        <v>99.768736859824628</v>
      </c>
      <c r="U31" s="212">
        <v>99.57230660463739</v>
      </c>
    </row>
    <row r="32" spans="1:21" ht="10.5" customHeight="1">
      <c r="A32" s="58"/>
      <c r="B32" s="39" t="s">
        <v>138</v>
      </c>
      <c r="C32" s="39"/>
      <c r="D32" s="364"/>
      <c r="E32" s="364"/>
      <c r="F32" s="212"/>
      <c r="G32" s="212"/>
      <c r="H32" s="212"/>
      <c r="I32" s="212"/>
      <c r="J32" s="212"/>
      <c r="K32" s="476"/>
      <c r="L32" s="212"/>
      <c r="M32" s="212"/>
      <c r="N32" s="212"/>
      <c r="O32" s="212"/>
      <c r="P32" s="615"/>
      <c r="Q32" s="582"/>
      <c r="R32" s="212"/>
      <c r="S32" s="212"/>
      <c r="T32" s="212"/>
      <c r="U32" s="212"/>
    </row>
    <row r="33" spans="1:21" ht="10.5" customHeight="1">
      <c r="A33" s="70"/>
      <c r="B33" s="101" t="s">
        <v>207</v>
      </c>
      <c r="C33" s="101"/>
      <c r="D33" s="212">
        <v>96.966261018178997</v>
      </c>
      <c r="E33" s="212">
        <v>96.778136886665592</v>
      </c>
      <c r="F33" s="212">
        <v>96.854668979169503</v>
      </c>
      <c r="G33" s="212">
        <v>95.668895536423491</v>
      </c>
      <c r="H33" s="212">
        <v>97.413936896941237</v>
      </c>
      <c r="I33" s="212">
        <v>97.704145778642555</v>
      </c>
      <c r="J33" s="212">
        <v>96.872642400002945</v>
      </c>
      <c r="K33" s="476">
        <v>97.653109877676087</v>
      </c>
      <c r="L33" s="212">
        <v>97.777507080056154</v>
      </c>
      <c r="M33" s="212">
        <v>98.28932984751701</v>
      </c>
      <c r="N33" s="212">
        <v>98.412407217933378</v>
      </c>
      <c r="O33" s="212">
        <v>99.176074237995735</v>
      </c>
      <c r="P33" s="615">
        <v>98.9</v>
      </c>
      <c r="Q33" s="582">
        <v>99.026278283434095</v>
      </c>
      <c r="R33" s="212">
        <v>97.746831646307214</v>
      </c>
      <c r="S33" s="212">
        <v>97.781153057777729</v>
      </c>
      <c r="T33" s="212">
        <v>98.638428856517777</v>
      </c>
      <c r="U33" s="212">
        <v>99.10863505171838</v>
      </c>
    </row>
    <row r="34" spans="1:21" ht="10.5" customHeight="1">
      <c r="A34" s="58"/>
      <c r="B34" s="101" t="s">
        <v>208</v>
      </c>
      <c r="C34" s="101"/>
      <c r="D34" s="364">
        <v>97.517092425097317</v>
      </c>
      <c r="E34" s="364">
        <v>96.064347783565267</v>
      </c>
      <c r="F34" s="212">
        <v>96.843333352470808</v>
      </c>
      <c r="G34" s="212">
        <v>97.624981757039308</v>
      </c>
      <c r="H34" s="212">
        <v>98.825567089267111</v>
      </c>
      <c r="I34" s="212">
        <v>97.438805403530722</v>
      </c>
      <c r="J34" s="212">
        <v>98.02200865908425</v>
      </c>
      <c r="K34" s="476">
        <v>97.655748987436951</v>
      </c>
      <c r="L34" s="212">
        <v>97.8</v>
      </c>
      <c r="M34" s="212">
        <v>98.552811091567449</v>
      </c>
      <c r="N34" s="212">
        <v>98.875063646949641</v>
      </c>
      <c r="O34" s="212">
        <v>98.573372365272277</v>
      </c>
      <c r="P34" s="615">
        <v>98.9</v>
      </c>
      <c r="Q34" s="582">
        <v>98.222288562016018</v>
      </c>
      <c r="R34" s="212">
        <v>97.788695206398543</v>
      </c>
      <c r="S34" s="212">
        <v>98.74338905321936</v>
      </c>
      <c r="T34" s="212">
        <v>99.139311518752393</v>
      </c>
      <c r="U34" s="212">
        <v>98.34090436132584</v>
      </c>
    </row>
    <row r="35" spans="1:21" ht="10.5" customHeight="1">
      <c r="A35" s="71"/>
      <c r="B35" s="277"/>
      <c r="C35" s="277"/>
      <c r="D35" s="365"/>
      <c r="E35" s="365"/>
      <c r="F35" s="366"/>
      <c r="G35" s="366"/>
      <c r="H35" s="366"/>
      <c r="I35" s="366"/>
      <c r="J35" s="366"/>
      <c r="K35" s="477"/>
      <c r="L35" s="366"/>
      <c r="M35" s="366"/>
      <c r="N35" s="366"/>
      <c r="O35" s="366"/>
      <c r="P35" s="615"/>
      <c r="Q35" s="582"/>
      <c r="R35" s="212"/>
      <c r="S35" s="212"/>
      <c r="T35" s="212"/>
      <c r="U35" s="212"/>
    </row>
    <row r="36" spans="1:21" ht="10.5" customHeight="1">
      <c r="B36" s="19" t="s">
        <v>132</v>
      </c>
      <c r="C36" s="19"/>
      <c r="D36" s="401"/>
      <c r="E36" s="401"/>
      <c r="F36" s="401"/>
      <c r="G36" s="401"/>
      <c r="H36" s="401"/>
      <c r="I36" s="401"/>
      <c r="J36" s="401"/>
      <c r="K36" s="478"/>
      <c r="L36" s="498"/>
      <c r="M36" s="498"/>
      <c r="N36" s="498"/>
      <c r="O36" s="498"/>
      <c r="P36" s="615"/>
      <c r="Q36" s="582"/>
      <c r="R36" s="582"/>
      <c r="S36" s="582"/>
      <c r="T36" s="582"/>
      <c r="U36" s="582"/>
    </row>
    <row r="37" spans="1:21" ht="10.5" customHeight="1">
      <c r="B37" s="19" t="s">
        <v>0</v>
      </c>
      <c r="C37" s="27"/>
      <c r="D37" s="401"/>
      <c r="E37" s="401"/>
      <c r="F37" s="401"/>
      <c r="G37" s="401"/>
      <c r="H37" s="401"/>
      <c r="I37" s="401"/>
      <c r="J37" s="401"/>
      <c r="K37" s="478"/>
      <c r="L37" s="498"/>
      <c r="M37" s="498"/>
      <c r="N37" s="498"/>
      <c r="O37" s="498"/>
      <c r="P37" s="615"/>
      <c r="Q37" s="582"/>
      <c r="R37" s="582"/>
      <c r="S37" s="582"/>
      <c r="T37" s="582"/>
      <c r="U37" s="582"/>
    </row>
    <row r="38" spans="1:21" ht="10.5" customHeight="1">
      <c r="B38" s="101" t="s">
        <v>207</v>
      </c>
      <c r="C38" s="280"/>
      <c r="D38" s="212">
        <v>96.994384563531938</v>
      </c>
      <c r="E38" s="212">
        <v>98.353135664269601</v>
      </c>
      <c r="F38" s="212">
        <v>97.117896276000764</v>
      </c>
      <c r="G38" s="212">
        <v>96.755123344488297</v>
      </c>
      <c r="H38" s="212">
        <v>99.498409044289119</v>
      </c>
      <c r="I38" s="212">
        <v>97.440325760451543</v>
      </c>
      <c r="J38" s="212">
        <v>99.122268821731282</v>
      </c>
      <c r="K38" s="212">
        <v>98.048909420204282</v>
      </c>
      <c r="L38" s="212">
        <v>98.248449109172711</v>
      </c>
      <c r="M38" s="212">
        <v>99.363889725441695</v>
      </c>
      <c r="N38" s="212">
        <v>99.582417883138447</v>
      </c>
      <c r="O38" s="212">
        <v>99.154202368309825</v>
      </c>
      <c r="P38" s="615">
        <v>99.3</v>
      </c>
      <c r="Q38" s="582">
        <v>98.064496297885768</v>
      </c>
      <c r="R38" s="582">
        <v>96.626683602722252</v>
      </c>
      <c r="S38" s="582">
        <v>99.248408284709086</v>
      </c>
      <c r="T38" s="582">
        <v>100</v>
      </c>
      <c r="U38" s="582">
        <v>99.715869795096495</v>
      </c>
    </row>
    <row r="39" spans="1:21" ht="10.5" customHeight="1">
      <c r="B39" s="101" t="s">
        <v>208</v>
      </c>
      <c r="C39" s="280"/>
      <c r="D39" s="206">
        <v>95.755764660253746</v>
      </c>
      <c r="E39" s="206">
        <v>97.885362942550472</v>
      </c>
      <c r="F39" s="215">
        <v>98.220680261894927</v>
      </c>
      <c r="G39" s="215">
        <v>99.099321373164543</v>
      </c>
      <c r="H39" s="215">
        <v>98.346265014259288</v>
      </c>
      <c r="I39" s="215">
        <v>98.355892030957946</v>
      </c>
      <c r="J39" s="215">
        <v>97.982468491833075</v>
      </c>
      <c r="K39" s="215">
        <v>98.602681468855607</v>
      </c>
      <c r="L39" s="215">
        <v>98.571878505479361</v>
      </c>
      <c r="M39" s="215">
        <v>100</v>
      </c>
      <c r="N39" s="212">
        <v>99.037952388314963</v>
      </c>
      <c r="O39" s="212">
        <v>99.693061837663649</v>
      </c>
      <c r="P39" s="615">
        <v>98.5</v>
      </c>
      <c r="Q39" s="582">
        <v>98.364130405512697</v>
      </c>
      <c r="R39" s="582">
        <v>97.145974177346346</v>
      </c>
      <c r="S39" s="582">
        <v>99.673552768332456</v>
      </c>
      <c r="T39" s="582">
        <v>99.743265744152865</v>
      </c>
      <c r="U39" s="582">
        <v>99.684390568017207</v>
      </c>
    </row>
    <row r="40" spans="1:21" ht="10.5" customHeight="1">
      <c r="B40" s="19" t="s">
        <v>1</v>
      </c>
      <c r="C40" s="27"/>
      <c r="D40" s="206"/>
      <c r="E40" s="206"/>
      <c r="F40" s="215"/>
      <c r="G40" s="215"/>
      <c r="H40" s="215"/>
      <c r="I40" s="215"/>
      <c r="J40" s="215"/>
      <c r="K40" s="215"/>
      <c r="L40" s="215"/>
      <c r="M40" s="215"/>
      <c r="N40" s="212"/>
      <c r="O40" s="212"/>
      <c r="P40" s="615"/>
      <c r="Q40" s="582"/>
      <c r="R40" s="582"/>
      <c r="S40" s="582"/>
      <c r="T40" s="582"/>
      <c r="U40" s="582"/>
    </row>
    <row r="41" spans="1:21" ht="10.5" customHeight="1">
      <c r="B41" s="101" t="s">
        <v>207</v>
      </c>
      <c r="C41" s="280"/>
      <c r="D41" s="212">
        <v>97.600529659749455</v>
      </c>
      <c r="E41" s="212">
        <v>98.559626437452977</v>
      </c>
      <c r="F41" s="212">
        <v>100</v>
      </c>
      <c r="G41" s="212">
        <v>98.018879341658121</v>
      </c>
      <c r="H41" s="212">
        <v>99.507927610506087</v>
      </c>
      <c r="I41" s="212">
        <v>100</v>
      </c>
      <c r="J41" s="212">
        <v>100</v>
      </c>
      <c r="K41" s="212">
        <v>100</v>
      </c>
      <c r="L41" s="212">
        <v>98.089010494725969</v>
      </c>
      <c r="M41" s="212">
        <v>100</v>
      </c>
      <c r="N41" s="212">
        <v>99.63209971719229</v>
      </c>
      <c r="O41" s="212">
        <v>99.592903005096616</v>
      </c>
      <c r="P41" s="615">
        <v>99.8</v>
      </c>
      <c r="Q41" s="582">
        <v>99.609791824195085</v>
      </c>
      <c r="R41" s="582">
        <v>100</v>
      </c>
      <c r="S41" s="582">
        <v>98.08380744869703</v>
      </c>
      <c r="T41" s="582">
        <v>100</v>
      </c>
      <c r="U41" s="582">
        <v>100</v>
      </c>
    </row>
    <row r="42" spans="1:21" ht="10.5" customHeight="1">
      <c r="B42" s="101" t="s">
        <v>208</v>
      </c>
      <c r="C42" s="280"/>
      <c r="D42" s="206">
        <v>99.02912352596438</v>
      </c>
      <c r="E42" s="206">
        <v>98.352081933350732</v>
      </c>
      <c r="F42" s="215">
        <v>99.530089700450034</v>
      </c>
      <c r="G42" s="215">
        <v>99.509140068935025</v>
      </c>
      <c r="H42" s="215">
        <v>98.549888321748597</v>
      </c>
      <c r="I42" s="215">
        <v>100</v>
      </c>
      <c r="J42" s="215">
        <v>100</v>
      </c>
      <c r="K42" s="215">
        <v>100</v>
      </c>
      <c r="L42" s="215">
        <v>99.582852737454203</v>
      </c>
      <c r="M42" s="215">
        <v>100</v>
      </c>
      <c r="N42" s="212">
        <v>99.697977469356815</v>
      </c>
      <c r="O42" s="212">
        <v>100</v>
      </c>
      <c r="P42" s="212">
        <v>100</v>
      </c>
      <c r="Q42" s="212">
        <v>99.684740065944283</v>
      </c>
      <c r="R42" s="212">
        <v>98.870301147067579</v>
      </c>
      <c r="S42" s="212">
        <v>99.596435736029434</v>
      </c>
      <c r="T42" s="212">
        <v>100</v>
      </c>
      <c r="U42" s="212">
        <v>98.853558382041967</v>
      </c>
    </row>
    <row r="43" spans="1:21" ht="10.5" customHeight="1">
      <c r="B43" s="19" t="s">
        <v>2</v>
      </c>
      <c r="C43" s="27"/>
      <c r="D43" s="206"/>
      <c r="E43" s="206"/>
      <c r="F43" s="215"/>
      <c r="G43" s="215"/>
      <c r="H43" s="215"/>
      <c r="I43" s="215"/>
      <c r="J43" s="215"/>
      <c r="K43" s="215"/>
      <c r="L43" s="215"/>
      <c r="M43" s="215"/>
      <c r="N43" s="212"/>
      <c r="O43" s="212"/>
      <c r="P43" s="615"/>
      <c r="Q43" s="582"/>
      <c r="R43" s="582"/>
      <c r="S43" s="582"/>
      <c r="T43" s="582"/>
      <c r="U43" s="582"/>
    </row>
    <row r="44" spans="1:21" ht="10.5" customHeight="1">
      <c r="B44" s="101" t="s">
        <v>207</v>
      </c>
      <c r="C44" s="280"/>
      <c r="D44" s="212">
        <v>99.544088022253689</v>
      </c>
      <c r="E44" s="212">
        <v>99.195081846985843</v>
      </c>
      <c r="F44" s="212">
        <v>100</v>
      </c>
      <c r="G44" s="212">
        <v>99.286423183283716</v>
      </c>
      <c r="H44" s="212">
        <v>98.629360850081042</v>
      </c>
      <c r="I44" s="212">
        <v>98.552296654290231</v>
      </c>
      <c r="J44" s="212">
        <v>100</v>
      </c>
      <c r="K44" s="212">
        <v>97.358023197554132</v>
      </c>
      <c r="L44" s="212">
        <v>100</v>
      </c>
      <c r="M44" s="212">
        <v>100</v>
      </c>
      <c r="N44" s="212">
        <v>99.317878804706567</v>
      </c>
      <c r="O44" s="212">
        <v>99.357512171391861</v>
      </c>
      <c r="P44" s="582">
        <v>100</v>
      </c>
      <c r="Q44" s="582">
        <v>100</v>
      </c>
      <c r="R44" s="582">
        <v>100</v>
      </c>
      <c r="S44" s="582">
        <v>99.602184398216437</v>
      </c>
      <c r="T44" s="582">
        <v>100</v>
      </c>
      <c r="U44" s="582">
        <v>100</v>
      </c>
    </row>
    <row r="45" spans="1:21" ht="10.5" customHeight="1">
      <c r="B45" s="101" t="s">
        <v>208</v>
      </c>
      <c r="C45" s="280"/>
      <c r="D45" s="206">
        <v>99.36315726441974</v>
      </c>
      <c r="E45" s="206">
        <v>98.968504455673809</v>
      </c>
      <c r="F45" s="215">
        <v>100</v>
      </c>
      <c r="G45" s="215">
        <v>100</v>
      </c>
      <c r="H45" s="215">
        <v>99.351357874037831</v>
      </c>
      <c r="I45" s="215">
        <v>99.314831510322819</v>
      </c>
      <c r="J45" s="215">
        <v>98.981284371206698</v>
      </c>
      <c r="K45" s="215">
        <v>100</v>
      </c>
      <c r="L45" s="215">
        <v>100</v>
      </c>
      <c r="M45" s="215">
        <v>100</v>
      </c>
      <c r="N45" s="212">
        <v>100</v>
      </c>
      <c r="O45" s="212">
        <v>100</v>
      </c>
      <c r="P45" s="212">
        <v>100</v>
      </c>
      <c r="Q45" s="212">
        <v>100</v>
      </c>
      <c r="R45" s="212">
        <v>100</v>
      </c>
      <c r="S45" s="212">
        <v>100</v>
      </c>
      <c r="T45" s="212">
        <v>100</v>
      </c>
      <c r="U45" s="212">
        <v>100</v>
      </c>
    </row>
    <row r="46" spans="1:21" ht="10.5" customHeight="1">
      <c r="B46" s="19" t="s">
        <v>3</v>
      </c>
      <c r="C46" s="27"/>
      <c r="D46" s="206"/>
      <c r="E46" s="206"/>
      <c r="F46" s="215"/>
      <c r="G46" s="215"/>
      <c r="H46" s="215"/>
      <c r="I46" s="215"/>
      <c r="J46" s="215"/>
      <c r="K46" s="215"/>
      <c r="L46" s="215"/>
      <c r="M46" s="215"/>
      <c r="N46" s="212"/>
      <c r="O46" s="212"/>
      <c r="P46" s="615"/>
      <c r="Q46" s="582"/>
      <c r="R46" s="582"/>
      <c r="S46" s="582"/>
      <c r="T46" s="582"/>
      <c r="U46" s="582"/>
    </row>
    <row r="47" spans="1:21" ht="10.5" customHeight="1">
      <c r="B47" s="101" t="s">
        <v>207</v>
      </c>
      <c r="C47" s="280"/>
      <c r="D47" s="212">
        <v>97.382242781184772</v>
      </c>
      <c r="E47" s="212">
        <v>97.890858287901679</v>
      </c>
      <c r="F47" s="212">
        <v>99.186879021591977</v>
      </c>
      <c r="G47" s="212">
        <v>100</v>
      </c>
      <c r="H47" s="212">
        <v>98.72063676159371</v>
      </c>
      <c r="I47" s="212">
        <v>99.435079010911423</v>
      </c>
      <c r="J47" s="212">
        <v>99.656002590414019</v>
      </c>
      <c r="K47" s="212">
        <v>100</v>
      </c>
      <c r="L47" s="212">
        <v>100</v>
      </c>
      <c r="M47" s="212">
        <v>99.426704060333535</v>
      </c>
      <c r="N47" s="212">
        <v>99.121325649384701</v>
      </c>
      <c r="O47" s="212">
        <v>100</v>
      </c>
      <c r="P47" s="582">
        <v>100</v>
      </c>
      <c r="Q47" s="582">
        <v>99.454737848499818</v>
      </c>
      <c r="R47" s="582">
        <v>99.840218195783663</v>
      </c>
      <c r="S47" s="582">
        <v>100</v>
      </c>
      <c r="T47" s="582">
        <v>97.666404611702774</v>
      </c>
      <c r="U47" s="582">
        <v>100</v>
      </c>
    </row>
    <row r="48" spans="1:21" ht="10.5" customHeight="1">
      <c r="B48" s="101" t="s">
        <v>208</v>
      </c>
      <c r="C48" s="280"/>
      <c r="D48" s="206">
        <v>97.177665007753035</v>
      </c>
      <c r="E48" s="206">
        <v>99.406775789606854</v>
      </c>
      <c r="F48" s="215">
        <v>100</v>
      </c>
      <c r="G48" s="215">
        <v>99.05204077033099</v>
      </c>
      <c r="H48" s="215">
        <v>100</v>
      </c>
      <c r="I48" s="215">
        <v>99.124948700291455</v>
      </c>
      <c r="J48" s="215">
        <v>99.579132405523822</v>
      </c>
      <c r="K48" s="215">
        <v>100</v>
      </c>
      <c r="L48" s="215">
        <v>100</v>
      </c>
      <c r="M48" s="215">
        <v>98.736693726475309</v>
      </c>
      <c r="N48" s="212">
        <v>99.823777344969898</v>
      </c>
      <c r="O48" s="212">
        <v>98.782249223708277</v>
      </c>
      <c r="P48" s="615">
        <v>99.4</v>
      </c>
      <c r="Q48" s="582">
        <v>100</v>
      </c>
      <c r="R48" s="582">
        <v>98.251683910498215</v>
      </c>
      <c r="S48" s="582">
        <v>98.339785390708087</v>
      </c>
      <c r="T48" s="582">
        <v>100</v>
      </c>
      <c r="U48" s="582">
        <v>99.166560299846964</v>
      </c>
    </row>
    <row r="49" spans="1:21" ht="10.5" customHeight="1">
      <c r="B49" s="19" t="s">
        <v>4</v>
      </c>
      <c r="C49" s="27"/>
      <c r="D49" s="206"/>
      <c r="E49" s="206"/>
      <c r="F49" s="215"/>
      <c r="G49" s="215"/>
      <c r="H49" s="215"/>
      <c r="I49" s="215"/>
      <c r="J49" s="215"/>
      <c r="K49" s="215"/>
      <c r="L49" s="215"/>
      <c r="M49" s="215"/>
      <c r="N49" s="212"/>
      <c r="O49" s="212"/>
      <c r="P49" s="615"/>
      <c r="Q49" s="582"/>
      <c r="R49" s="582"/>
      <c r="S49" s="582"/>
      <c r="T49" s="582"/>
      <c r="U49" s="582"/>
    </row>
    <row r="50" spans="1:21" ht="10.5" customHeight="1">
      <c r="B50" s="101" t="s">
        <v>207</v>
      </c>
      <c r="C50" s="280"/>
      <c r="D50" s="212">
        <v>97.136890859150867</v>
      </c>
      <c r="E50" s="212">
        <v>97.507243083565299</v>
      </c>
      <c r="F50" s="212">
        <v>98.307094928460344</v>
      </c>
      <c r="G50" s="212">
        <v>97.215371185785202</v>
      </c>
      <c r="H50" s="212">
        <v>97.909353450689338</v>
      </c>
      <c r="I50" s="212">
        <v>97.865767243875311</v>
      </c>
      <c r="J50" s="212">
        <v>100</v>
      </c>
      <c r="K50" s="212">
        <v>100</v>
      </c>
      <c r="L50" s="212">
        <v>99.287674259569442</v>
      </c>
      <c r="M50" s="212">
        <v>99.76898472373054</v>
      </c>
      <c r="N50" s="212">
        <v>99.321561213398681</v>
      </c>
      <c r="O50" s="212">
        <v>100</v>
      </c>
      <c r="P50" s="615">
        <v>98.7</v>
      </c>
      <c r="Q50" s="582">
        <v>98.782032148636048</v>
      </c>
      <c r="R50" s="582">
        <v>99.177701156562463</v>
      </c>
      <c r="S50" s="582">
        <v>98.014872680102158</v>
      </c>
      <c r="T50" s="582">
        <v>100</v>
      </c>
      <c r="U50" s="582">
        <v>100</v>
      </c>
    </row>
    <row r="51" spans="1:21" ht="10.5" customHeight="1">
      <c r="B51" s="101" t="s">
        <v>208</v>
      </c>
      <c r="C51" s="280"/>
      <c r="D51" s="206">
        <v>99.142552232496286</v>
      </c>
      <c r="E51" s="206">
        <v>99.063363686754229</v>
      </c>
      <c r="F51" s="215">
        <v>98.326803342175978</v>
      </c>
      <c r="G51" s="215">
        <v>98.80110801365781</v>
      </c>
      <c r="H51" s="215">
        <v>99.037330537371773</v>
      </c>
      <c r="I51" s="215">
        <v>98.467180806304683</v>
      </c>
      <c r="J51" s="215">
        <v>98.328325674302732</v>
      </c>
      <c r="K51" s="215">
        <v>100</v>
      </c>
      <c r="L51" s="215">
        <v>99.149137265693781</v>
      </c>
      <c r="M51" s="215">
        <v>100</v>
      </c>
      <c r="N51" s="212">
        <v>100</v>
      </c>
      <c r="O51" s="212">
        <v>100</v>
      </c>
      <c r="P51" s="212">
        <v>100</v>
      </c>
      <c r="Q51" s="212">
        <v>98.89249609595656</v>
      </c>
      <c r="R51" s="212">
        <v>99.50445588878172</v>
      </c>
      <c r="S51" s="212">
        <v>100</v>
      </c>
      <c r="T51" s="212">
        <v>100</v>
      </c>
      <c r="U51" s="212">
        <v>100</v>
      </c>
    </row>
    <row r="52" spans="1:21" ht="10.5" customHeight="1">
      <c r="B52" s="19" t="s">
        <v>5</v>
      </c>
      <c r="C52" s="27"/>
      <c r="D52" s="206"/>
      <c r="E52" s="206"/>
      <c r="F52" s="215"/>
      <c r="G52" s="215"/>
      <c r="H52" s="215"/>
      <c r="I52" s="215"/>
      <c r="J52" s="215"/>
      <c r="K52" s="215"/>
      <c r="L52" s="215"/>
      <c r="M52" s="215"/>
      <c r="N52" s="212"/>
      <c r="O52" s="212"/>
      <c r="P52" s="615"/>
      <c r="Q52" s="582"/>
      <c r="R52" s="582"/>
      <c r="S52" s="582"/>
      <c r="T52" s="582"/>
      <c r="U52" s="582"/>
    </row>
    <row r="53" spans="1:21" ht="10.5" customHeight="1">
      <c r="B53" s="101" t="s">
        <v>207</v>
      </c>
      <c r="C53" s="280"/>
      <c r="D53" s="212">
        <v>96.22488004508493</v>
      </c>
      <c r="E53" s="212">
        <v>97.746794254121298</v>
      </c>
      <c r="F53" s="212">
        <v>97.037251173087427</v>
      </c>
      <c r="G53" s="212">
        <v>97.579177061442365</v>
      </c>
      <c r="H53" s="212">
        <v>98.681784406055215</v>
      </c>
      <c r="I53" s="212">
        <v>99.414434106819925</v>
      </c>
      <c r="J53" s="212">
        <v>97.752144814231784</v>
      </c>
      <c r="K53" s="212">
        <v>98.138658665765377</v>
      </c>
      <c r="L53" s="212">
        <v>100</v>
      </c>
      <c r="M53" s="212">
        <v>99.488036384059981</v>
      </c>
      <c r="N53" s="212">
        <v>100</v>
      </c>
      <c r="O53" s="212">
        <v>100</v>
      </c>
      <c r="P53" s="615">
        <v>99.6</v>
      </c>
      <c r="Q53" s="582">
        <v>99.044345257662584</v>
      </c>
      <c r="R53" s="582">
        <v>100</v>
      </c>
      <c r="S53" s="582">
        <v>100</v>
      </c>
      <c r="T53" s="582">
        <v>99.451815573104795</v>
      </c>
      <c r="U53" s="582">
        <v>100</v>
      </c>
    </row>
    <row r="54" spans="1:21" ht="10.5" customHeight="1">
      <c r="B54" s="101" t="s">
        <v>208</v>
      </c>
      <c r="C54" s="280"/>
      <c r="D54" s="206">
        <v>97.445068358226678</v>
      </c>
      <c r="E54" s="206">
        <v>99.387561249481408</v>
      </c>
      <c r="F54" s="215">
        <v>96.882652530565423</v>
      </c>
      <c r="G54" s="215">
        <v>97.07140391493985</v>
      </c>
      <c r="H54" s="215">
        <v>99.626118765776695</v>
      </c>
      <c r="I54" s="215">
        <v>97.858759973555237</v>
      </c>
      <c r="J54" s="215">
        <v>99.208491942143297</v>
      </c>
      <c r="K54" s="215">
        <v>99.262986262416618</v>
      </c>
      <c r="L54" s="215">
        <v>99.732662361973041</v>
      </c>
      <c r="M54" s="215">
        <v>99.602267556627112</v>
      </c>
      <c r="N54" s="212">
        <v>100</v>
      </c>
      <c r="O54" s="212">
        <v>99.552487240800417</v>
      </c>
      <c r="P54" s="212">
        <v>100</v>
      </c>
      <c r="Q54" s="212">
        <v>99.098297372910466</v>
      </c>
      <c r="R54" s="212">
        <v>99.571367562883708</v>
      </c>
      <c r="S54" s="212">
        <v>99.15784362339673</v>
      </c>
      <c r="T54" s="212">
        <v>99.638613318270117</v>
      </c>
      <c r="U54" s="212">
        <v>98.859799540419175</v>
      </c>
    </row>
    <row r="55" spans="1:21" ht="10.5" customHeight="1">
      <c r="B55" s="19" t="s">
        <v>273</v>
      </c>
      <c r="C55" s="27"/>
      <c r="D55" s="206"/>
      <c r="E55" s="206"/>
      <c r="F55" s="215"/>
      <c r="G55" s="215"/>
      <c r="H55" s="215"/>
      <c r="I55" s="215"/>
      <c r="J55" s="215"/>
      <c r="K55" s="215"/>
      <c r="L55" s="215"/>
      <c r="M55" s="215"/>
      <c r="N55" s="212"/>
      <c r="O55" s="212"/>
      <c r="P55" s="615"/>
      <c r="Q55" s="582"/>
      <c r="R55" s="582"/>
      <c r="S55" s="582"/>
      <c r="T55" s="582"/>
      <c r="U55" s="582"/>
    </row>
    <row r="56" spans="1:21" ht="10.5" customHeight="1">
      <c r="B56" s="101" t="s">
        <v>207</v>
      </c>
      <c r="C56" s="280"/>
      <c r="D56" s="367" t="s">
        <v>6</v>
      </c>
      <c r="E56" s="367" t="s">
        <v>6</v>
      </c>
      <c r="F56" s="212">
        <v>100</v>
      </c>
      <c r="G56" s="212">
        <v>98.630427486920382</v>
      </c>
      <c r="H56" s="212">
        <v>98.735798896697204</v>
      </c>
      <c r="I56" s="212">
        <v>100</v>
      </c>
      <c r="J56" s="212">
        <v>100</v>
      </c>
      <c r="K56" s="212">
        <v>99.30288182093733</v>
      </c>
      <c r="L56" s="212">
        <v>98.842576174511152</v>
      </c>
      <c r="M56" s="212">
        <v>100</v>
      </c>
      <c r="N56" s="212">
        <v>100</v>
      </c>
      <c r="O56" s="212">
        <v>96.361182237581716</v>
      </c>
      <c r="P56" s="582">
        <v>100</v>
      </c>
      <c r="Q56" s="582">
        <v>100</v>
      </c>
      <c r="R56" s="582">
        <v>99.471700246234079</v>
      </c>
      <c r="S56" s="582">
        <v>96.713416437184904</v>
      </c>
      <c r="T56" s="582">
        <v>100</v>
      </c>
      <c r="U56" s="582">
        <v>98.907466919250794</v>
      </c>
    </row>
    <row r="57" spans="1:21" ht="10.5" customHeight="1">
      <c r="B57" s="101" t="s">
        <v>208</v>
      </c>
      <c r="C57" s="280"/>
      <c r="D57" s="367" t="s">
        <v>6</v>
      </c>
      <c r="E57" s="367" t="s">
        <v>6</v>
      </c>
      <c r="F57" s="215">
        <v>98.955819598656689</v>
      </c>
      <c r="G57" s="215">
        <v>98.835640173650063</v>
      </c>
      <c r="H57" s="215">
        <v>99.049250730446403</v>
      </c>
      <c r="I57" s="215">
        <v>100</v>
      </c>
      <c r="J57" s="215">
        <v>100</v>
      </c>
      <c r="K57" s="215">
        <v>100</v>
      </c>
      <c r="L57" s="215">
        <v>100</v>
      </c>
      <c r="M57" s="215">
        <v>99.38871852752456</v>
      </c>
      <c r="N57" s="212">
        <v>98.044591724633051</v>
      </c>
      <c r="O57" s="212">
        <v>99.015715952076775</v>
      </c>
      <c r="P57" s="615">
        <v>98.9</v>
      </c>
      <c r="Q57" s="582">
        <v>100</v>
      </c>
      <c r="R57" s="582">
        <v>95.856741771408679</v>
      </c>
      <c r="S57" s="582">
        <v>98.659649783862591</v>
      </c>
      <c r="T57" s="582">
        <v>98.838276210230262</v>
      </c>
      <c r="U57" s="582">
        <v>100</v>
      </c>
    </row>
    <row r="58" spans="1:21" ht="10.5" customHeight="1">
      <c r="B58" s="19" t="s">
        <v>7</v>
      </c>
      <c r="C58" s="27"/>
      <c r="D58" s="367"/>
      <c r="E58" s="367"/>
      <c r="F58" s="215"/>
      <c r="G58" s="215"/>
      <c r="H58" s="215"/>
      <c r="I58" s="215"/>
      <c r="J58" s="215"/>
      <c r="K58" s="215"/>
      <c r="L58" s="215"/>
      <c r="M58" s="215"/>
      <c r="N58" s="212"/>
      <c r="O58" s="212"/>
      <c r="P58" s="615"/>
      <c r="Q58" s="582"/>
      <c r="R58" s="582"/>
      <c r="S58" s="582"/>
      <c r="T58" s="582"/>
      <c r="U58" s="582"/>
    </row>
    <row r="59" spans="1:21" ht="10.5" customHeight="1">
      <c r="B59" s="101" t="s">
        <v>207</v>
      </c>
      <c r="C59" s="280"/>
      <c r="D59" s="213">
        <v>98.741509954464789</v>
      </c>
      <c r="E59" s="213">
        <v>97.253949976972436</v>
      </c>
      <c r="F59" s="212">
        <v>99.059594905029229</v>
      </c>
      <c r="G59" s="212">
        <v>100</v>
      </c>
      <c r="H59" s="212">
        <v>98.851909390432681</v>
      </c>
      <c r="I59" s="212">
        <v>100</v>
      </c>
      <c r="J59" s="212">
        <v>100</v>
      </c>
      <c r="K59" s="212">
        <v>100</v>
      </c>
      <c r="L59" s="212">
        <v>98.005922850295391</v>
      </c>
      <c r="M59" s="212">
        <v>98.197193630381321</v>
      </c>
      <c r="N59" s="212">
        <v>100</v>
      </c>
      <c r="O59" s="212">
        <v>100</v>
      </c>
      <c r="P59" s="615">
        <v>99.3</v>
      </c>
      <c r="Q59" s="582">
        <v>99.562954805343182</v>
      </c>
      <c r="R59" s="582">
        <v>100</v>
      </c>
      <c r="S59" s="582">
        <v>100</v>
      </c>
      <c r="T59" s="582">
        <v>100</v>
      </c>
      <c r="U59" s="582">
        <v>100</v>
      </c>
    </row>
    <row r="60" spans="1:21" ht="10.5" customHeight="1" thickBot="1">
      <c r="B60" s="692" t="s">
        <v>208</v>
      </c>
      <c r="C60" s="693"/>
      <c r="D60" s="694">
        <v>98.955083962482149</v>
      </c>
      <c r="E60" s="694">
        <v>97.480233244212272</v>
      </c>
      <c r="F60" s="695">
        <v>99.323670722660808</v>
      </c>
      <c r="G60" s="695">
        <v>100</v>
      </c>
      <c r="H60" s="695">
        <v>98.791738291174227</v>
      </c>
      <c r="I60" s="695">
        <v>97.599802820815711</v>
      </c>
      <c r="J60" s="695">
        <v>99.543757777026656</v>
      </c>
      <c r="K60" s="695">
        <v>99.666963595820889</v>
      </c>
      <c r="L60" s="695">
        <v>98.963462036797097</v>
      </c>
      <c r="M60" s="695">
        <v>100</v>
      </c>
      <c r="N60" s="696">
        <v>99.569909051506983</v>
      </c>
      <c r="O60" s="696">
        <v>98.55305889712163</v>
      </c>
      <c r="P60" s="695">
        <v>100</v>
      </c>
      <c r="Q60" s="695">
        <v>99.528140004073094</v>
      </c>
      <c r="R60" s="695">
        <v>100</v>
      </c>
      <c r="S60" s="695">
        <v>100</v>
      </c>
      <c r="T60" s="695">
        <v>99.386273569754849</v>
      </c>
      <c r="U60" s="695">
        <v>99.437200958961185</v>
      </c>
    </row>
    <row r="61" spans="1:21" ht="13.5" customHeight="1">
      <c r="B61" s="280"/>
      <c r="C61" s="280"/>
      <c r="D61" s="31"/>
      <c r="E61" s="31"/>
      <c r="F61" s="281"/>
      <c r="G61" s="281"/>
      <c r="H61" s="281"/>
      <c r="I61" s="281"/>
      <c r="J61" s="281"/>
      <c r="K61" s="281"/>
      <c r="L61" s="100"/>
      <c r="M61" s="500"/>
      <c r="N61" s="500"/>
      <c r="O61" s="500"/>
      <c r="P61" s="500"/>
      <c r="Q61" s="599"/>
      <c r="R61" s="599"/>
      <c r="U61" s="599" t="s">
        <v>175</v>
      </c>
    </row>
    <row r="62" spans="1:21" ht="13.5" customHeight="1" thickBot="1">
      <c r="B62" s="280"/>
      <c r="C62" s="280"/>
      <c r="D62" s="31"/>
      <c r="E62" s="31"/>
      <c r="F62" s="281"/>
      <c r="G62" s="281"/>
      <c r="H62" s="281"/>
      <c r="I62" s="281"/>
      <c r="J62" s="281"/>
      <c r="K62" s="281"/>
      <c r="L62" s="100"/>
      <c r="M62" s="500"/>
      <c r="N62" s="500"/>
      <c r="O62" s="500"/>
      <c r="Q62" s="599"/>
      <c r="R62" s="599"/>
      <c r="U62" s="599" t="s">
        <v>111</v>
      </c>
    </row>
    <row r="63" spans="1:21" s="60" customFormat="1" ht="27.75" customHeight="1" thickBot="1">
      <c r="A63" s="70"/>
      <c r="B63" s="881" t="str">
        <f>+B4</f>
        <v>Ámbito Geográfico / Sexo</v>
      </c>
      <c r="C63" s="881"/>
      <c r="D63" s="702">
        <v>2005</v>
      </c>
      <c r="E63" s="702">
        <v>2006</v>
      </c>
      <c r="F63" s="702">
        <v>2007</v>
      </c>
      <c r="G63" s="702">
        <v>2008</v>
      </c>
      <c r="H63" s="702">
        <v>2009</v>
      </c>
      <c r="I63" s="702">
        <v>2010</v>
      </c>
      <c r="J63" s="702">
        <v>2011</v>
      </c>
      <c r="K63" s="702">
        <v>2013</v>
      </c>
      <c r="L63" s="702">
        <v>2014</v>
      </c>
      <c r="M63" s="702">
        <v>2015</v>
      </c>
      <c r="N63" s="702">
        <v>2016</v>
      </c>
      <c r="O63" s="702">
        <v>2017</v>
      </c>
      <c r="P63" s="702">
        <v>2018</v>
      </c>
      <c r="Q63" s="702">
        <v>2019</v>
      </c>
      <c r="R63" s="702">
        <v>2020</v>
      </c>
      <c r="S63" s="702">
        <v>2021</v>
      </c>
      <c r="T63" s="702">
        <v>2022</v>
      </c>
      <c r="U63" s="702">
        <v>2023</v>
      </c>
    </row>
    <row r="64" spans="1:21" ht="6.75" customHeight="1">
      <c r="B64" s="280"/>
      <c r="C64" s="280"/>
      <c r="D64" s="31"/>
      <c r="E64" s="31"/>
      <c r="F64" s="281"/>
      <c r="G64" s="281"/>
      <c r="H64" s="281"/>
      <c r="I64" s="281"/>
      <c r="J64" s="281"/>
      <c r="K64" s="281"/>
      <c r="L64" s="281"/>
      <c r="M64" s="501"/>
      <c r="N64" s="501"/>
      <c r="O64" s="501"/>
      <c r="P64" s="501"/>
      <c r="Q64" s="611"/>
    </row>
    <row r="65" spans="2:21" ht="10.5" customHeight="1">
      <c r="B65" s="19" t="s">
        <v>8</v>
      </c>
      <c r="C65" s="27"/>
      <c r="D65" s="213"/>
      <c r="E65" s="213"/>
      <c r="F65" s="215"/>
      <c r="G65" s="215"/>
      <c r="H65" s="215"/>
      <c r="I65" s="215"/>
      <c r="J65" s="215"/>
      <c r="K65" s="215"/>
      <c r="L65" s="215"/>
      <c r="M65" s="499"/>
      <c r="N65" s="499"/>
      <c r="O65" s="499"/>
      <c r="P65" s="499"/>
      <c r="Q65" s="611"/>
    </row>
    <row r="66" spans="2:21" ht="10.5" customHeight="1">
      <c r="B66" s="101" t="s">
        <v>207</v>
      </c>
      <c r="C66" s="280"/>
      <c r="D66" s="212">
        <v>97.832168728917651</v>
      </c>
      <c r="E66" s="212">
        <v>97.907031092606289</v>
      </c>
      <c r="F66" s="212">
        <v>99.026925950309945</v>
      </c>
      <c r="G66" s="212">
        <v>100</v>
      </c>
      <c r="H66" s="212">
        <v>99.537947674899456</v>
      </c>
      <c r="I66" s="212">
        <v>99.469092892338708</v>
      </c>
      <c r="J66" s="212">
        <v>99.523826739676764</v>
      </c>
      <c r="K66" s="212">
        <v>100</v>
      </c>
      <c r="L66" s="212">
        <v>99.361810293480019</v>
      </c>
      <c r="M66" s="212">
        <v>99.530010693503215</v>
      </c>
      <c r="N66" s="212">
        <v>100</v>
      </c>
      <c r="O66" s="212">
        <v>100</v>
      </c>
      <c r="P66" s="286">
        <v>100</v>
      </c>
      <c r="Q66" s="286">
        <v>100</v>
      </c>
      <c r="R66" s="286">
        <v>100</v>
      </c>
      <c r="S66" s="286">
        <v>100</v>
      </c>
      <c r="T66" s="286">
        <v>100</v>
      </c>
      <c r="U66" s="286">
        <v>100</v>
      </c>
    </row>
    <row r="67" spans="2:21" ht="10.5" customHeight="1">
      <c r="B67" s="101" t="s">
        <v>208</v>
      </c>
      <c r="C67" s="280"/>
      <c r="D67" s="206">
        <v>95.554781401414672</v>
      </c>
      <c r="E67" s="206">
        <v>97.565213066798378</v>
      </c>
      <c r="F67" s="215">
        <v>99.578535861465269</v>
      </c>
      <c r="G67" s="215">
        <v>100</v>
      </c>
      <c r="H67" s="215">
        <v>98.557155733496373</v>
      </c>
      <c r="I67" s="215">
        <v>100</v>
      </c>
      <c r="J67" s="215">
        <v>99.478302043536416</v>
      </c>
      <c r="K67" s="215">
        <v>99.071312982285065</v>
      </c>
      <c r="L67" s="215">
        <v>100</v>
      </c>
      <c r="M67" s="215">
        <v>100</v>
      </c>
      <c r="N67" s="212">
        <v>99.496026429973426</v>
      </c>
      <c r="O67" s="212">
        <v>100</v>
      </c>
      <c r="P67" s="212">
        <v>100</v>
      </c>
      <c r="Q67" s="212">
        <v>100</v>
      </c>
      <c r="R67" s="212">
        <v>100</v>
      </c>
      <c r="S67" s="212">
        <v>99.168478815985566</v>
      </c>
      <c r="T67" s="212">
        <v>100</v>
      </c>
      <c r="U67" s="212">
        <v>100</v>
      </c>
    </row>
    <row r="68" spans="2:21" ht="10.5" customHeight="1">
      <c r="B68" s="19" t="s">
        <v>9</v>
      </c>
      <c r="C68" s="27"/>
      <c r="D68" s="31"/>
      <c r="E68" s="31"/>
      <c r="F68" s="281"/>
      <c r="G68" s="281"/>
      <c r="H68" s="281"/>
      <c r="I68" s="281"/>
      <c r="J68" s="281"/>
      <c r="K68" s="281"/>
      <c r="L68" s="281"/>
      <c r="M68" s="281"/>
      <c r="N68" s="212"/>
      <c r="O68" s="212"/>
      <c r="P68" s="615"/>
      <c r="Q68" s="582"/>
      <c r="R68" s="582"/>
      <c r="S68" s="582"/>
      <c r="T68" s="582"/>
      <c r="U68" s="582"/>
    </row>
    <row r="69" spans="2:21" ht="10.5" customHeight="1">
      <c r="B69" s="101" t="s">
        <v>207</v>
      </c>
      <c r="C69" s="280"/>
      <c r="D69" s="28">
        <v>97.789735015963558</v>
      </c>
      <c r="E69" s="28">
        <v>97.904633903878462</v>
      </c>
      <c r="F69" s="28">
        <v>99.584744585062694</v>
      </c>
      <c r="G69" s="28">
        <v>98.261787119603824</v>
      </c>
      <c r="H69" s="28">
        <v>98.660593769441007</v>
      </c>
      <c r="I69" s="28">
        <v>97.840513396857318</v>
      </c>
      <c r="J69" s="28">
        <v>98.898768215979246</v>
      </c>
      <c r="K69" s="28">
        <v>99.251181076610251</v>
      </c>
      <c r="L69" s="28">
        <v>98.496263748209145</v>
      </c>
      <c r="M69" s="28">
        <v>99.262732109251402</v>
      </c>
      <c r="N69" s="212">
        <v>99.603720304619983</v>
      </c>
      <c r="O69" s="212">
        <v>98.912146220463455</v>
      </c>
      <c r="P69" s="615">
        <v>99.1</v>
      </c>
      <c r="Q69" s="582">
        <v>100</v>
      </c>
      <c r="R69" s="582">
        <v>99.607981074548306</v>
      </c>
      <c r="S69" s="582">
        <v>100</v>
      </c>
      <c r="T69" s="582">
        <v>98.335505222818128</v>
      </c>
      <c r="U69" s="582">
        <v>99.8403346284733</v>
      </c>
    </row>
    <row r="70" spans="2:21" ht="10.5" customHeight="1">
      <c r="B70" s="101" t="s">
        <v>208</v>
      </c>
      <c r="C70" s="280"/>
      <c r="D70" s="31">
        <v>97.457179058266149</v>
      </c>
      <c r="E70" s="31">
        <v>96.1993451260239</v>
      </c>
      <c r="F70" s="281">
        <v>99.559249011960461</v>
      </c>
      <c r="G70" s="281">
        <v>99.066998202389044</v>
      </c>
      <c r="H70" s="281">
        <v>100</v>
      </c>
      <c r="I70" s="281">
        <v>98.527308700752371</v>
      </c>
      <c r="J70" s="281">
        <v>98.711902969313414</v>
      </c>
      <c r="K70" s="281">
        <v>99.299771248960866</v>
      </c>
      <c r="L70" s="281">
        <v>99.527558650988766</v>
      </c>
      <c r="M70" s="281">
        <v>99.229949169289483</v>
      </c>
      <c r="N70" s="212">
        <v>99.774681122233773</v>
      </c>
      <c r="O70" s="212">
        <v>100</v>
      </c>
      <c r="P70" s="615">
        <v>99.6</v>
      </c>
      <c r="Q70" s="582">
        <v>99.527191284992867</v>
      </c>
      <c r="R70" s="582">
        <v>100</v>
      </c>
      <c r="S70" s="582">
        <v>99.901202661682703</v>
      </c>
      <c r="T70" s="582">
        <v>99.43555859406095</v>
      </c>
      <c r="U70" s="582">
        <v>100</v>
      </c>
    </row>
    <row r="71" spans="2:21" ht="10.5" customHeight="1">
      <c r="B71" s="19" t="s">
        <v>10</v>
      </c>
      <c r="C71" s="27"/>
      <c r="D71" s="31"/>
      <c r="E71" s="31"/>
      <c r="F71" s="281"/>
      <c r="G71" s="281"/>
      <c r="H71" s="281"/>
      <c r="I71" s="281"/>
      <c r="J71" s="281"/>
      <c r="K71" s="281"/>
      <c r="L71" s="281"/>
      <c r="M71" s="281"/>
      <c r="N71" s="212"/>
      <c r="O71" s="212"/>
      <c r="P71" s="615"/>
      <c r="Q71" s="582"/>
      <c r="R71" s="582"/>
      <c r="S71" s="582"/>
      <c r="T71" s="582"/>
      <c r="U71" s="582"/>
    </row>
    <row r="72" spans="2:21" ht="10.5" customHeight="1">
      <c r="B72" s="101" t="s">
        <v>207</v>
      </c>
      <c r="C72" s="280"/>
      <c r="D72" s="28">
        <v>98.28261012686194</v>
      </c>
      <c r="E72" s="28">
        <v>99.095625479126042</v>
      </c>
      <c r="F72" s="28">
        <v>99.262137097384226</v>
      </c>
      <c r="G72" s="28">
        <v>100</v>
      </c>
      <c r="H72" s="28">
        <v>99.579469312945562</v>
      </c>
      <c r="I72" s="28">
        <v>99.489404850971226</v>
      </c>
      <c r="J72" s="28">
        <v>99.751191717565291</v>
      </c>
      <c r="K72" s="28">
        <v>99.399957570910246</v>
      </c>
      <c r="L72" s="28">
        <v>99.646126702315243</v>
      </c>
      <c r="M72" s="28">
        <v>99.873743845226031</v>
      </c>
      <c r="N72" s="212">
        <v>99.497869512727505</v>
      </c>
      <c r="O72" s="212">
        <v>100</v>
      </c>
      <c r="P72" s="212">
        <v>100</v>
      </c>
      <c r="Q72" s="212">
        <v>99.491090807621816</v>
      </c>
      <c r="R72" s="212">
        <v>97.037782827057555</v>
      </c>
      <c r="S72" s="212">
        <v>100</v>
      </c>
      <c r="T72" s="212">
        <v>99.346643552234084</v>
      </c>
      <c r="U72" s="212">
        <v>98.059599932197798</v>
      </c>
    </row>
    <row r="73" spans="2:21" ht="10.5" customHeight="1">
      <c r="B73" s="101" t="s">
        <v>208</v>
      </c>
      <c r="C73" s="280"/>
      <c r="D73" s="31">
        <v>99.507613768108897</v>
      </c>
      <c r="E73" s="31">
        <v>99.451613028747744</v>
      </c>
      <c r="F73" s="281">
        <v>98.862330341705004</v>
      </c>
      <c r="G73" s="281">
        <v>100</v>
      </c>
      <c r="H73" s="281">
        <v>100</v>
      </c>
      <c r="I73" s="281">
        <v>98.963329134529729</v>
      </c>
      <c r="J73" s="281">
        <v>98.680198204198717</v>
      </c>
      <c r="K73" s="281">
        <v>98.733591744690145</v>
      </c>
      <c r="L73" s="281">
        <v>100</v>
      </c>
      <c r="M73" s="281">
        <v>99.104436108347215</v>
      </c>
      <c r="N73" s="212">
        <v>99.538561684813587</v>
      </c>
      <c r="O73" s="212">
        <v>99.332670507411521</v>
      </c>
      <c r="P73" s="281">
        <v>100</v>
      </c>
      <c r="Q73" s="281">
        <v>99.755141464477504</v>
      </c>
      <c r="R73" s="281">
        <v>97.926019444265634</v>
      </c>
      <c r="S73" s="281">
        <v>99.591489586750853</v>
      </c>
      <c r="T73" s="281">
        <v>99.282914695923296</v>
      </c>
      <c r="U73" s="281">
        <v>100</v>
      </c>
    </row>
    <row r="74" spans="2:21" ht="10.5" customHeight="1">
      <c r="B74" s="19" t="s">
        <v>11</v>
      </c>
      <c r="C74" s="27"/>
      <c r="D74" s="31"/>
      <c r="E74" s="31"/>
      <c r="F74" s="281"/>
      <c r="G74" s="281"/>
      <c r="H74" s="281"/>
      <c r="I74" s="281"/>
      <c r="J74" s="281"/>
      <c r="K74" s="281"/>
      <c r="L74" s="281"/>
      <c r="M74" s="281"/>
      <c r="N74" s="212"/>
      <c r="O74" s="212"/>
      <c r="P74" s="615"/>
      <c r="Q74" s="582"/>
      <c r="R74" s="582"/>
      <c r="S74" s="582"/>
      <c r="T74" s="582"/>
      <c r="U74" s="582"/>
    </row>
    <row r="75" spans="2:21" ht="10.5" customHeight="1">
      <c r="B75" s="101" t="s">
        <v>207</v>
      </c>
      <c r="C75" s="280"/>
      <c r="D75" s="28">
        <v>96.653121653121673</v>
      </c>
      <c r="E75" s="28">
        <v>97.746173118527437</v>
      </c>
      <c r="F75" s="28">
        <v>98.148255274839514</v>
      </c>
      <c r="G75" s="28">
        <v>97.760562625128372</v>
      </c>
      <c r="H75" s="28">
        <v>98.80511618930646</v>
      </c>
      <c r="I75" s="28">
        <v>98.824381778218935</v>
      </c>
      <c r="J75" s="28">
        <v>98.41595133888714</v>
      </c>
      <c r="K75" s="28">
        <v>99.076141898963826</v>
      </c>
      <c r="L75" s="28">
        <v>98.286645848298789</v>
      </c>
      <c r="M75" s="28">
        <v>98.493415520039775</v>
      </c>
      <c r="N75" s="212">
        <v>98.227675769919486</v>
      </c>
      <c r="O75" s="212">
        <v>99.420133119265827</v>
      </c>
      <c r="P75" s="615">
        <v>98.5</v>
      </c>
      <c r="Q75" s="582">
        <v>99.167903835472984</v>
      </c>
      <c r="R75" s="582">
        <v>98.146718369557519</v>
      </c>
      <c r="S75" s="582">
        <v>98.118425030953375</v>
      </c>
      <c r="T75" s="582">
        <v>99.739617568909864</v>
      </c>
      <c r="U75" s="582">
        <v>100</v>
      </c>
    </row>
    <row r="76" spans="2:21" ht="10.5" customHeight="1">
      <c r="B76" s="101" t="s">
        <v>208</v>
      </c>
      <c r="C76" s="280"/>
      <c r="D76" s="31">
        <v>97.916574484441483</v>
      </c>
      <c r="E76" s="31">
        <v>98.164903809213357</v>
      </c>
      <c r="F76" s="281">
        <v>97.276030301457766</v>
      </c>
      <c r="G76" s="281">
        <v>97.019707834255513</v>
      </c>
      <c r="H76" s="281">
        <v>96.992628605287592</v>
      </c>
      <c r="I76" s="281">
        <v>97.068726052181106</v>
      </c>
      <c r="J76" s="281">
        <v>100</v>
      </c>
      <c r="K76" s="281">
        <v>99.075204692087311</v>
      </c>
      <c r="L76" s="281">
        <v>98.841674854187858</v>
      </c>
      <c r="M76" s="281">
        <v>99.239509026575718</v>
      </c>
      <c r="N76" s="212">
        <v>99.386581764602994</v>
      </c>
      <c r="O76" s="212">
        <v>99.283116958521731</v>
      </c>
      <c r="P76" s="615">
        <v>99.1</v>
      </c>
      <c r="Q76" s="582">
        <v>97.516768966171952</v>
      </c>
      <c r="R76" s="582">
        <v>98.302666784084536</v>
      </c>
      <c r="S76" s="582">
        <v>99.758321535228376</v>
      </c>
      <c r="T76" s="582">
        <v>100</v>
      </c>
      <c r="U76" s="582">
        <v>100</v>
      </c>
    </row>
    <row r="77" spans="2:21" ht="10.5" customHeight="1">
      <c r="B77" s="19" t="s">
        <v>12</v>
      </c>
      <c r="C77" s="27"/>
      <c r="D77" s="31"/>
      <c r="E77" s="31"/>
      <c r="F77" s="281"/>
      <c r="G77" s="281"/>
      <c r="H77" s="281"/>
      <c r="I77" s="281"/>
      <c r="J77" s="281"/>
      <c r="K77" s="281"/>
      <c r="L77" s="281"/>
      <c r="M77" s="281"/>
      <c r="N77" s="212"/>
      <c r="O77" s="212"/>
      <c r="P77" s="615"/>
      <c r="Q77" s="582"/>
      <c r="R77" s="582"/>
      <c r="S77" s="582"/>
      <c r="T77" s="582"/>
      <c r="U77" s="582"/>
    </row>
    <row r="78" spans="2:21" ht="10.5" customHeight="1">
      <c r="B78" s="101" t="s">
        <v>207</v>
      </c>
      <c r="C78" s="280"/>
      <c r="D78" s="28">
        <v>93.476542370631762</v>
      </c>
      <c r="E78" s="28">
        <v>94.450162382280084</v>
      </c>
      <c r="F78" s="28">
        <v>96.864778202873097</v>
      </c>
      <c r="G78" s="28">
        <v>95.868737387779404</v>
      </c>
      <c r="H78" s="28">
        <v>95.273145039134718</v>
      </c>
      <c r="I78" s="28">
        <v>98.528968678794016</v>
      </c>
      <c r="J78" s="28">
        <v>98.691382809660524</v>
      </c>
      <c r="K78" s="28">
        <v>99.108091636884069</v>
      </c>
      <c r="L78" s="28">
        <v>100</v>
      </c>
      <c r="M78" s="28">
        <v>100</v>
      </c>
      <c r="N78" s="212">
        <v>99.258608182261625</v>
      </c>
      <c r="O78" s="212">
        <v>98.81296443154271</v>
      </c>
      <c r="P78" s="615">
        <v>99.7</v>
      </c>
      <c r="Q78" s="582">
        <v>99.262382405482256</v>
      </c>
      <c r="R78" s="582">
        <v>98.774499666367831</v>
      </c>
      <c r="S78" s="582">
        <v>96.665684496435389</v>
      </c>
      <c r="T78" s="582">
        <v>99.070531225189271</v>
      </c>
      <c r="U78" s="582">
        <v>99.289217834033352</v>
      </c>
    </row>
    <row r="79" spans="2:21" ht="10.5" customHeight="1">
      <c r="B79" s="101" t="s">
        <v>208</v>
      </c>
      <c r="C79" s="280"/>
      <c r="D79" s="31">
        <v>94.136653630186402</v>
      </c>
      <c r="E79" s="31">
        <v>97.436559901964827</v>
      </c>
      <c r="F79" s="281">
        <v>97.085849755945361</v>
      </c>
      <c r="G79" s="281">
        <v>98.386087100491466</v>
      </c>
      <c r="H79" s="281">
        <v>96.50016859812915</v>
      </c>
      <c r="I79" s="281">
        <v>98.756571751770707</v>
      </c>
      <c r="J79" s="281">
        <v>98.832073883367642</v>
      </c>
      <c r="K79" s="281">
        <v>99.143237453724169</v>
      </c>
      <c r="L79" s="281">
        <v>99.032250764296876</v>
      </c>
      <c r="M79" s="281">
        <v>97.535069997879191</v>
      </c>
      <c r="N79" s="212">
        <v>98.752849915918333</v>
      </c>
      <c r="O79" s="212">
        <v>100</v>
      </c>
      <c r="P79" s="615">
        <v>99.6</v>
      </c>
      <c r="Q79" s="582">
        <v>98.700808130035995</v>
      </c>
      <c r="R79" s="582">
        <v>96.722868243612908</v>
      </c>
      <c r="S79" s="582">
        <v>98.193074815575201</v>
      </c>
      <c r="T79" s="582">
        <v>99.045732110045122</v>
      </c>
      <c r="U79" s="582">
        <v>97.562197833920649</v>
      </c>
    </row>
    <row r="80" spans="2:21" ht="10.5" customHeight="1">
      <c r="B80" s="19" t="s">
        <v>13</v>
      </c>
      <c r="C80" s="27"/>
      <c r="D80" s="31"/>
      <c r="E80" s="31"/>
      <c r="F80" s="281"/>
      <c r="G80" s="281"/>
      <c r="H80" s="281"/>
      <c r="I80" s="281"/>
      <c r="J80" s="281"/>
      <c r="K80" s="281"/>
      <c r="L80" s="281"/>
      <c r="M80" s="281"/>
      <c r="N80" s="212"/>
      <c r="O80" s="212"/>
      <c r="P80" s="615"/>
      <c r="Q80" s="582"/>
      <c r="R80" s="582"/>
      <c r="S80" s="582"/>
      <c r="T80" s="582"/>
      <c r="U80" s="582"/>
    </row>
    <row r="81" spans="2:21" ht="10.5" customHeight="1">
      <c r="B81" s="101" t="s">
        <v>207</v>
      </c>
      <c r="C81" s="280"/>
      <c r="D81" s="28">
        <v>94.382313363518506</v>
      </c>
      <c r="E81" s="28">
        <v>97.166967218382325</v>
      </c>
      <c r="F81" s="28">
        <v>98.158728828997212</v>
      </c>
      <c r="G81" s="28">
        <v>100</v>
      </c>
      <c r="H81" s="28">
        <v>97.732550964093235</v>
      </c>
      <c r="I81" s="28">
        <v>99.567729380722284</v>
      </c>
      <c r="J81" s="28">
        <v>99.166972056363008</v>
      </c>
      <c r="K81" s="28">
        <v>99.646801926868022</v>
      </c>
      <c r="L81" s="28">
        <v>98.709931353067716</v>
      </c>
      <c r="M81" s="28">
        <v>98.776315243455414</v>
      </c>
      <c r="N81" s="212">
        <v>98.762868491412121</v>
      </c>
      <c r="O81" s="212">
        <v>100</v>
      </c>
      <c r="P81" s="615">
        <v>99.5</v>
      </c>
      <c r="Q81" s="582">
        <v>100</v>
      </c>
      <c r="R81" s="582">
        <v>98.571741499298909</v>
      </c>
      <c r="S81" s="582">
        <v>99.44337098021748</v>
      </c>
      <c r="T81" s="582">
        <v>99.34182825270031</v>
      </c>
      <c r="U81" s="582">
        <v>99.564922496767181</v>
      </c>
    </row>
    <row r="82" spans="2:21" ht="10.5" customHeight="1">
      <c r="B82" s="101" t="s">
        <v>208</v>
      </c>
      <c r="C82" s="280"/>
      <c r="D82" s="31">
        <v>98.832403725746047</v>
      </c>
      <c r="E82" s="31">
        <v>99.013158856251906</v>
      </c>
      <c r="F82" s="281">
        <v>99.54593800144454</v>
      </c>
      <c r="G82" s="281">
        <v>97.655921506267489</v>
      </c>
      <c r="H82" s="281">
        <v>97.65221191623553</v>
      </c>
      <c r="I82" s="281">
        <v>98.840300505587933</v>
      </c>
      <c r="J82" s="281">
        <v>98.079788039451444</v>
      </c>
      <c r="K82" s="281">
        <v>100</v>
      </c>
      <c r="L82" s="281">
        <v>99.012815524606623</v>
      </c>
      <c r="M82" s="281">
        <v>98.910941171246492</v>
      </c>
      <c r="N82" s="212">
        <v>99.781434730746895</v>
      </c>
      <c r="O82" s="212">
        <v>99.587852690544764</v>
      </c>
      <c r="P82" s="615">
        <v>99.6</v>
      </c>
      <c r="Q82" s="582">
        <v>99.680357672712034</v>
      </c>
      <c r="R82" s="582">
        <v>97.619140257812987</v>
      </c>
      <c r="S82" s="582">
        <v>98.090775521221744</v>
      </c>
      <c r="T82" s="582">
        <v>99.729305934118443</v>
      </c>
      <c r="U82" s="582">
        <v>98.536233200818359</v>
      </c>
    </row>
    <row r="83" spans="2:21" ht="10.5" customHeight="1">
      <c r="B83" s="19" t="s">
        <v>120</v>
      </c>
      <c r="C83" s="27"/>
      <c r="D83" s="31"/>
      <c r="E83" s="31"/>
      <c r="F83" s="281"/>
      <c r="G83" s="281"/>
      <c r="H83" s="281"/>
      <c r="I83" s="281"/>
      <c r="J83" s="281"/>
      <c r="K83" s="281"/>
      <c r="L83" s="281"/>
      <c r="M83" s="281"/>
      <c r="N83" s="212"/>
      <c r="O83" s="212"/>
      <c r="P83" s="615"/>
      <c r="Q83" s="582"/>
      <c r="R83" s="582"/>
      <c r="S83" s="582"/>
      <c r="T83" s="582"/>
      <c r="U83" s="582"/>
    </row>
    <row r="84" spans="2:21" ht="10.5" customHeight="1">
      <c r="B84" s="101" t="s">
        <v>207</v>
      </c>
      <c r="C84" s="280"/>
      <c r="D84" s="28">
        <v>94.102523316762756</v>
      </c>
      <c r="E84" s="28">
        <v>97.493544660734358</v>
      </c>
      <c r="F84" s="28">
        <v>98.894464575100258</v>
      </c>
      <c r="G84" s="28">
        <v>98.84279230055057</v>
      </c>
      <c r="H84" s="28">
        <v>99.090637991047799</v>
      </c>
      <c r="I84" s="28">
        <v>98.654836102736468</v>
      </c>
      <c r="J84" s="28">
        <v>98.906347433205781</v>
      </c>
      <c r="K84" s="28">
        <v>99.08105597717109</v>
      </c>
      <c r="L84" s="28">
        <v>99.557144133225336</v>
      </c>
      <c r="M84" s="28">
        <v>98.167076191281367</v>
      </c>
      <c r="N84" s="212">
        <v>99.253930992242019</v>
      </c>
      <c r="O84" s="212">
        <v>100</v>
      </c>
      <c r="P84" s="615">
        <v>99.8</v>
      </c>
      <c r="Q84" s="582">
        <v>97.854277180343317</v>
      </c>
      <c r="R84" s="582">
        <v>96.732716664369349</v>
      </c>
      <c r="S84" s="582">
        <v>95.146562553941962</v>
      </c>
      <c r="T84" s="582">
        <v>98.68666050427575</v>
      </c>
      <c r="U84" s="582">
        <v>100</v>
      </c>
    </row>
    <row r="85" spans="2:21" ht="10.5" customHeight="1">
      <c r="B85" s="101" t="s">
        <v>208</v>
      </c>
      <c r="C85" s="280"/>
      <c r="D85" s="31">
        <v>94.851577546746</v>
      </c>
      <c r="E85" s="31">
        <v>99.60464669050171</v>
      </c>
      <c r="F85" s="281">
        <v>99.698545802842091</v>
      </c>
      <c r="G85" s="281">
        <v>98.746038280334886</v>
      </c>
      <c r="H85" s="281">
        <v>99.562573415306517</v>
      </c>
      <c r="I85" s="281">
        <v>97.332579199646091</v>
      </c>
      <c r="J85" s="281">
        <v>98.707053957899333</v>
      </c>
      <c r="K85" s="281">
        <v>99.392236597211991</v>
      </c>
      <c r="L85" s="281">
        <v>98.992689895616266</v>
      </c>
      <c r="M85" s="281">
        <v>98.758458520501677</v>
      </c>
      <c r="N85" s="212">
        <v>98.45875179196571</v>
      </c>
      <c r="O85" s="212">
        <v>99.637356874965505</v>
      </c>
      <c r="P85" s="615">
        <v>99.3</v>
      </c>
      <c r="Q85" s="582">
        <v>97.444002481405974</v>
      </c>
      <c r="R85" s="582">
        <v>96.157339579011463</v>
      </c>
      <c r="S85" s="582">
        <v>97.119668612540536</v>
      </c>
      <c r="T85" s="582">
        <v>98.890752854854682</v>
      </c>
      <c r="U85" s="582">
        <v>99.761665279751881</v>
      </c>
    </row>
    <row r="86" spans="2:21" ht="10.5" customHeight="1">
      <c r="B86" s="19" t="s">
        <v>296</v>
      </c>
      <c r="C86" s="27"/>
      <c r="D86" s="31"/>
      <c r="E86" s="31"/>
      <c r="F86" s="281"/>
      <c r="G86" s="281"/>
      <c r="H86" s="281"/>
      <c r="I86" s="281"/>
      <c r="J86" s="281"/>
      <c r="K86" s="281"/>
      <c r="L86" s="281"/>
      <c r="M86" s="281"/>
      <c r="N86" s="212"/>
      <c r="O86" s="212"/>
      <c r="P86" s="615"/>
      <c r="Q86" s="582"/>
      <c r="R86" s="582"/>
      <c r="S86" s="582"/>
      <c r="T86" s="582"/>
      <c r="U86" s="582"/>
    </row>
    <row r="87" spans="2:21" ht="10.5" customHeight="1">
      <c r="B87" s="101" t="s">
        <v>207</v>
      </c>
      <c r="C87" s="280"/>
      <c r="D87" s="28">
        <v>99.325470948425092</v>
      </c>
      <c r="E87" s="28">
        <v>100</v>
      </c>
      <c r="F87" s="28">
        <v>100</v>
      </c>
      <c r="G87" s="28">
        <v>100</v>
      </c>
      <c r="H87" s="28">
        <v>100</v>
      </c>
      <c r="I87" s="28">
        <v>100</v>
      </c>
      <c r="J87" s="28">
        <v>99.407084122834448</v>
      </c>
      <c r="K87" s="28">
        <v>100</v>
      </c>
      <c r="L87" s="28">
        <v>100</v>
      </c>
      <c r="M87" s="28">
        <v>99.740387983347404</v>
      </c>
      <c r="N87" s="212">
        <v>99.745682604702353</v>
      </c>
      <c r="O87" s="212">
        <v>99.007697499667131</v>
      </c>
      <c r="P87" s="212">
        <v>100</v>
      </c>
      <c r="Q87" s="212">
        <v>100</v>
      </c>
      <c r="R87" s="212">
        <v>97.783434812383135</v>
      </c>
      <c r="S87" s="212">
        <v>98.615729702238497</v>
      </c>
      <c r="T87" s="212">
        <v>98.414858161386888</v>
      </c>
      <c r="U87" s="212">
        <v>98.793932364731361</v>
      </c>
    </row>
    <row r="88" spans="2:21" ht="10.5" customHeight="1">
      <c r="B88" s="101" t="s">
        <v>208</v>
      </c>
      <c r="C88" s="280"/>
      <c r="D88" s="31">
        <v>94.475826478357533</v>
      </c>
      <c r="E88" s="31">
        <v>100</v>
      </c>
      <c r="F88" s="281">
        <v>98.712905652247258</v>
      </c>
      <c r="G88" s="281">
        <v>95.409374931730127</v>
      </c>
      <c r="H88" s="281">
        <v>100</v>
      </c>
      <c r="I88" s="281">
        <v>100</v>
      </c>
      <c r="J88" s="281">
        <v>99.090022828875107</v>
      </c>
      <c r="K88" s="281">
        <v>100</v>
      </c>
      <c r="L88" s="281">
        <v>100</v>
      </c>
      <c r="M88" s="281">
        <v>100</v>
      </c>
      <c r="N88" s="212">
        <v>100</v>
      </c>
      <c r="O88" s="212">
        <v>98.873745256995335</v>
      </c>
      <c r="P88" s="615">
        <v>98.9</v>
      </c>
      <c r="Q88" s="582">
        <v>99.243092958971459</v>
      </c>
      <c r="R88" s="582">
        <v>96.061910414930395</v>
      </c>
      <c r="S88" s="582">
        <v>99.711895115467073</v>
      </c>
      <c r="T88" s="582">
        <v>99.72281186751691</v>
      </c>
      <c r="U88" s="582">
        <v>99.395282280042025</v>
      </c>
    </row>
    <row r="89" spans="2:21" ht="10.5" customHeight="1">
      <c r="B89" s="19" t="s">
        <v>14</v>
      </c>
      <c r="C89" s="27"/>
      <c r="D89" s="282"/>
      <c r="E89" s="282"/>
      <c r="F89" s="281"/>
      <c r="G89" s="281"/>
      <c r="H89" s="281"/>
      <c r="I89" s="281"/>
      <c r="J89" s="281"/>
      <c r="K89" s="281"/>
      <c r="L89" s="281"/>
      <c r="M89" s="281"/>
      <c r="N89" s="212"/>
      <c r="O89" s="212"/>
      <c r="P89" s="615"/>
      <c r="Q89" s="582"/>
      <c r="R89" s="582"/>
      <c r="S89" s="582"/>
      <c r="T89" s="582"/>
      <c r="U89" s="582"/>
    </row>
    <row r="90" spans="2:21" ht="10.5" customHeight="1">
      <c r="B90" s="101" t="s">
        <v>207</v>
      </c>
      <c r="C90" s="280"/>
      <c r="D90" s="28">
        <v>95.200512357180273</v>
      </c>
      <c r="E90" s="28">
        <v>95.015515018828026</v>
      </c>
      <c r="F90" s="28">
        <v>94.584183963550373</v>
      </c>
      <c r="G90" s="28">
        <v>92.307671396837691</v>
      </c>
      <c r="H90" s="28">
        <v>95.423779664386814</v>
      </c>
      <c r="I90" s="28">
        <v>96.619604911291944</v>
      </c>
      <c r="J90" s="28">
        <v>94.865895667953595</v>
      </c>
      <c r="K90" s="28">
        <v>96.718549956638171</v>
      </c>
      <c r="L90" s="28">
        <v>96.371802512576835</v>
      </c>
      <c r="M90" s="28">
        <v>98.496323723797801</v>
      </c>
      <c r="N90" s="212">
        <v>98.043946024557343</v>
      </c>
      <c r="O90" s="212">
        <v>99.214093869887023</v>
      </c>
      <c r="P90" s="615">
        <v>97.9</v>
      </c>
      <c r="Q90" s="582">
        <v>98.587345959826436</v>
      </c>
      <c r="R90" s="582">
        <v>96.668852766769263</v>
      </c>
      <c r="S90" s="582">
        <v>97.652974681448782</v>
      </c>
      <c r="T90" s="582">
        <v>98.914823417637763</v>
      </c>
      <c r="U90" s="582">
        <v>98.426336809149959</v>
      </c>
    </row>
    <row r="91" spans="2:21" ht="10.5" customHeight="1">
      <c r="B91" s="101" t="s">
        <v>208</v>
      </c>
      <c r="C91" s="280"/>
      <c r="D91" s="31">
        <v>95.40663188639283</v>
      </c>
      <c r="E91" s="31">
        <v>93.226864170517203</v>
      </c>
      <c r="F91" s="281">
        <v>97.114528934224893</v>
      </c>
      <c r="G91" s="281">
        <v>96.330727782958945</v>
      </c>
      <c r="H91" s="281">
        <v>98.508746003725562</v>
      </c>
      <c r="I91" s="281">
        <v>98.413318707808457</v>
      </c>
      <c r="J91" s="281">
        <v>96.868982267786947</v>
      </c>
      <c r="K91" s="281">
        <v>97.038325263184632</v>
      </c>
      <c r="L91" s="281">
        <v>98.095683122342109</v>
      </c>
      <c r="M91" s="281">
        <v>98.71666223429969</v>
      </c>
      <c r="N91" s="212">
        <v>98.802662566877828</v>
      </c>
      <c r="O91" s="212">
        <v>96.857165452186806</v>
      </c>
      <c r="P91" s="615">
        <v>98.6</v>
      </c>
      <c r="Q91" s="582">
        <v>98.700323556240846</v>
      </c>
      <c r="R91" s="582">
        <v>97.493315857722322</v>
      </c>
      <c r="S91" s="582">
        <v>97.326746885014913</v>
      </c>
      <c r="T91" s="582">
        <v>99.357918120471282</v>
      </c>
      <c r="U91" s="582">
        <v>98.17466384098708</v>
      </c>
    </row>
    <row r="92" spans="2:21" ht="10.5" customHeight="1">
      <c r="B92" s="19" t="s">
        <v>15</v>
      </c>
      <c r="C92" s="27"/>
      <c r="D92" s="31"/>
      <c r="E92" s="31"/>
      <c r="F92" s="281"/>
      <c r="G92" s="281"/>
      <c r="H92" s="281"/>
      <c r="I92" s="281"/>
      <c r="J92" s="281"/>
      <c r="K92" s="281"/>
      <c r="L92" s="281"/>
      <c r="M92" s="281"/>
      <c r="N92" s="212"/>
      <c r="O92" s="212"/>
      <c r="P92" s="615"/>
      <c r="Q92" s="582"/>
      <c r="R92" s="582"/>
      <c r="S92" s="582"/>
      <c r="T92" s="582"/>
      <c r="U92" s="582"/>
    </row>
    <row r="93" spans="2:21" ht="10.5" customHeight="1">
      <c r="B93" s="101" t="s">
        <v>207</v>
      </c>
      <c r="C93" s="280"/>
      <c r="D93" s="28">
        <v>100</v>
      </c>
      <c r="E93" s="28">
        <v>98.55142333219969</v>
      </c>
      <c r="F93" s="28">
        <v>98.98611375667862</v>
      </c>
      <c r="G93" s="28">
        <v>98.996309145903254</v>
      </c>
      <c r="H93" s="28">
        <v>100</v>
      </c>
      <c r="I93" s="28">
        <v>99.471032999868768</v>
      </c>
      <c r="J93" s="28">
        <v>99.551594165455668</v>
      </c>
      <c r="K93" s="28">
        <v>99.655403772475225</v>
      </c>
      <c r="L93" s="28">
        <v>99.788721925793311</v>
      </c>
      <c r="M93" s="28">
        <v>100</v>
      </c>
      <c r="N93" s="212">
        <v>99.871548552340855</v>
      </c>
      <c r="O93" s="212">
        <v>99.732177504867352</v>
      </c>
      <c r="P93" s="615">
        <v>98.9</v>
      </c>
      <c r="Q93" s="582">
        <v>100</v>
      </c>
      <c r="R93" s="582">
        <v>100</v>
      </c>
      <c r="S93" s="582">
        <v>100</v>
      </c>
      <c r="T93" s="582">
        <v>98.377391220038675</v>
      </c>
      <c r="U93" s="582">
        <v>97.988130917602106</v>
      </c>
    </row>
    <row r="94" spans="2:21" ht="10.5" customHeight="1">
      <c r="B94" s="101" t="s">
        <v>208</v>
      </c>
      <c r="C94" s="280"/>
      <c r="D94" s="31">
        <v>99.157122835364206</v>
      </c>
      <c r="E94" s="31">
        <v>98.709668412354674</v>
      </c>
      <c r="F94" s="281">
        <v>100</v>
      </c>
      <c r="G94" s="281">
        <v>98.019786948176574</v>
      </c>
      <c r="H94" s="281">
        <v>99.532733616545258</v>
      </c>
      <c r="I94" s="281">
        <v>98.80708425499175</v>
      </c>
      <c r="J94" s="281">
        <v>99.535028325643665</v>
      </c>
      <c r="K94" s="281">
        <v>100</v>
      </c>
      <c r="L94" s="281">
        <v>96.831554003286186</v>
      </c>
      <c r="M94" s="281">
        <v>98.251713176369606</v>
      </c>
      <c r="N94" s="212">
        <v>99.246345216939929</v>
      </c>
      <c r="O94" s="212">
        <v>100</v>
      </c>
      <c r="P94" s="615">
        <v>98.8</v>
      </c>
      <c r="Q94" s="582">
        <v>98.191522633994623</v>
      </c>
      <c r="R94" s="582">
        <v>99.928875237409969</v>
      </c>
      <c r="S94" s="582">
        <v>100</v>
      </c>
      <c r="T94" s="582">
        <v>97.652065192670833</v>
      </c>
      <c r="U94" s="582">
        <v>94.063449817689175</v>
      </c>
    </row>
    <row r="95" spans="2:21" ht="10.5" customHeight="1">
      <c r="B95" s="19" t="s">
        <v>16</v>
      </c>
      <c r="C95" s="27"/>
      <c r="D95" s="31"/>
      <c r="E95" s="31"/>
      <c r="F95" s="281"/>
      <c r="G95" s="281"/>
      <c r="H95" s="281"/>
      <c r="I95" s="281"/>
      <c r="J95" s="281"/>
      <c r="K95" s="281"/>
      <c r="L95" s="281"/>
      <c r="M95" s="281"/>
      <c r="N95" s="212"/>
      <c r="O95" s="212"/>
      <c r="P95" s="615"/>
      <c r="Q95" s="582"/>
      <c r="R95" s="582"/>
      <c r="S95" s="582"/>
      <c r="T95" s="582"/>
      <c r="U95" s="582"/>
    </row>
    <row r="96" spans="2:21" ht="10.5" customHeight="1">
      <c r="B96" s="101" t="s">
        <v>207</v>
      </c>
      <c r="C96" s="280"/>
      <c r="D96" s="28">
        <v>100</v>
      </c>
      <c r="E96" s="28">
        <v>98.487851587966844</v>
      </c>
      <c r="F96" s="28">
        <v>99.154597502305293</v>
      </c>
      <c r="G96" s="28">
        <v>100</v>
      </c>
      <c r="H96" s="28">
        <v>100</v>
      </c>
      <c r="I96" s="28">
        <v>100</v>
      </c>
      <c r="J96" s="28">
        <v>100</v>
      </c>
      <c r="K96" s="28">
        <v>100</v>
      </c>
      <c r="L96" s="28">
        <v>100</v>
      </c>
      <c r="M96" s="28">
        <v>100</v>
      </c>
      <c r="N96" s="212">
        <v>100</v>
      </c>
      <c r="O96" s="212">
        <v>100</v>
      </c>
      <c r="P96" s="212">
        <v>100</v>
      </c>
      <c r="Q96" s="212">
        <v>100</v>
      </c>
      <c r="R96" s="212">
        <v>98.880567596929779</v>
      </c>
      <c r="S96" s="212">
        <v>100</v>
      </c>
      <c r="T96" s="212">
        <v>100</v>
      </c>
      <c r="U96" s="212">
        <v>100</v>
      </c>
    </row>
    <row r="97" spans="2:21" ht="10.5" customHeight="1">
      <c r="B97" s="101" t="s">
        <v>208</v>
      </c>
      <c r="C97" s="280"/>
      <c r="D97" s="31">
        <v>99.231801621068982</v>
      </c>
      <c r="E97" s="31">
        <v>100</v>
      </c>
      <c r="F97" s="281">
        <v>100</v>
      </c>
      <c r="G97" s="281">
        <v>100</v>
      </c>
      <c r="H97" s="281">
        <v>100</v>
      </c>
      <c r="I97" s="281">
        <v>98.744478704287502</v>
      </c>
      <c r="J97" s="281">
        <v>98.539319015821917</v>
      </c>
      <c r="K97" s="281">
        <v>99.120203079673146</v>
      </c>
      <c r="L97" s="281">
        <v>100</v>
      </c>
      <c r="M97" s="281">
        <v>100</v>
      </c>
      <c r="N97" s="212">
        <v>100</v>
      </c>
      <c r="O97" s="212">
        <v>100</v>
      </c>
      <c r="P97" s="615">
        <v>98.9</v>
      </c>
      <c r="Q97" s="582">
        <v>96.747519756427849</v>
      </c>
      <c r="R97" s="582">
        <v>100</v>
      </c>
      <c r="S97" s="582">
        <v>100</v>
      </c>
      <c r="T97" s="582">
        <v>100</v>
      </c>
      <c r="U97" s="582">
        <v>100</v>
      </c>
    </row>
    <row r="98" spans="2:21" ht="10.5" customHeight="1">
      <c r="B98" s="19" t="s">
        <v>17</v>
      </c>
      <c r="C98" s="27"/>
      <c r="D98" s="31"/>
      <c r="E98" s="31"/>
      <c r="F98" s="281"/>
      <c r="G98" s="281"/>
      <c r="H98" s="281"/>
      <c r="I98" s="281"/>
      <c r="J98" s="281"/>
      <c r="K98" s="281"/>
      <c r="L98" s="281"/>
      <c r="M98" s="281"/>
      <c r="N98" s="212"/>
      <c r="O98" s="212"/>
      <c r="P98" s="615"/>
      <c r="Q98" s="582"/>
      <c r="R98" s="582"/>
      <c r="S98" s="582"/>
      <c r="T98" s="582"/>
      <c r="U98" s="582"/>
    </row>
    <row r="99" spans="2:21" ht="10.5" customHeight="1">
      <c r="B99" s="101" t="s">
        <v>207</v>
      </c>
      <c r="C99" s="280"/>
      <c r="D99" s="28">
        <v>99.412192529819663</v>
      </c>
      <c r="E99" s="28">
        <v>97.093049046565127</v>
      </c>
      <c r="F99" s="28">
        <v>97.833241469846328</v>
      </c>
      <c r="G99" s="28">
        <v>100</v>
      </c>
      <c r="H99" s="28">
        <v>100</v>
      </c>
      <c r="I99" s="28">
        <v>100</v>
      </c>
      <c r="J99" s="28">
        <v>98.540656927889643</v>
      </c>
      <c r="K99" s="28">
        <v>98.328345443897504</v>
      </c>
      <c r="L99" s="28">
        <v>99.59757322876402</v>
      </c>
      <c r="M99" s="28">
        <v>100</v>
      </c>
      <c r="N99" s="212">
        <v>99.638116070827152</v>
      </c>
      <c r="O99" s="212">
        <v>100</v>
      </c>
      <c r="P99" s="615">
        <v>99.7</v>
      </c>
      <c r="Q99" s="582">
        <v>99.253251572002128</v>
      </c>
      <c r="R99" s="582">
        <v>96.982324728963292</v>
      </c>
      <c r="S99" s="582">
        <v>100</v>
      </c>
      <c r="T99" s="582">
        <v>100</v>
      </c>
      <c r="U99" s="582">
        <v>100</v>
      </c>
    </row>
    <row r="100" spans="2:21" ht="10.5" customHeight="1">
      <c r="B100" s="101" t="s">
        <v>208</v>
      </c>
      <c r="C100" s="280"/>
      <c r="D100" s="31">
        <v>96.130149022915845</v>
      </c>
      <c r="E100" s="31">
        <v>99.481392370395142</v>
      </c>
      <c r="F100" s="281">
        <v>99.127986003164622</v>
      </c>
      <c r="G100" s="281">
        <v>99.153665515473477</v>
      </c>
      <c r="H100" s="281">
        <v>100</v>
      </c>
      <c r="I100" s="281">
        <v>100</v>
      </c>
      <c r="J100" s="281">
        <v>97.964547982369794</v>
      </c>
      <c r="K100" s="281">
        <v>98.29795924824856</v>
      </c>
      <c r="L100" s="281">
        <v>100</v>
      </c>
      <c r="M100" s="281">
        <v>100</v>
      </c>
      <c r="N100" s="212">
        <v>100</v>
      </c>
      <c r="O100" s="212">
        <v>98.930179240666561</v>
      </c>
      <c r="P100" s="615">
        <v>99.3</v>
      </c>
      <c r="Q100" s="582">
        <v>100</v>
      </c>
      <c r="R100" s="582">
        <v>99.081524194933039</v>
      </c>
      <c r="S100" s="582">
        <v>100</v>
      </c>
      <c r="T100" s="582">
        <v>100</v>
      </c>
      <c r="U100" s="582">
        <v>100</v>
      </c>
    </row>
    <row r="101" spans="2:21" ht="10.5" customHeight="1">
      <c r="B101" s="19" t="s">
        <v>18</v>
      </c>
      <c r="C101" s="27"/>
      <c r="D101" s="31"/>
      <c r="E101" s="31"/>
      <c r="F101" s="281"/>
      <c r="G101" s="281"/>
      <c r="H101" s="281"/>
      <c r="I101" s="281"/>
      <c r="J101" s="281"/>
      <c r="K101" s="281"/>
      <c r="L101" s="281"/>
      <c r="M101" s="281"/>
      <c r="N101" s="212"/>
      <c r="O101" s="212"/>
      <c r="P101" s="615"/>
      <c r="Q101" s="582"/>
      <c r="R101" s="582"/>
      <c r="S101" s="582"/>
      <c r="T101" s="582"/>
      <c r="U101" s="582"/>
    </row>
    <row r="102" spans="2:21" ht="10.5" customHeight="1">
      <c r="B102" s="101" t="s">
        <v>207</v>
      </c>
      <c r="C102" s="280"/>
      <c r="D102" s="28">
        <v>98.446420044289269</v>
      </c>
      <c r="E102" s="28">
        <v>93.218075437068634</v>
      </c>
      <c r="F102" s="28">
        <v>97.879837756388355</v>
      </c>
      <c r="G102" s="28">
        <v>99.306140056781388</v>
      </c>
      <c r="H102" s="28">
        <v>98.488763842128989</v>
      </c>
      <c r="I102" s="28">
        <v>97.548642651966304</v>
      </c>
      <c r="J102" s="28">
        <v>97.206750488676533</v>
      </c>
      <c r="K102" s="28">
        <v>99.627088402379869</v>
      </c>
      <c r="L102" s="28">
        <v>99.304053557911914</v>
      </c>
      <c r="M102" s="28">
        <v>99.403875308135241</v>
      </c>
      <c r="N102" s="212">
        <v>98.363653678369275</v>
      </c>
      <c r="O102" s="212">
        <v>99.128593786331976</v>
      </c>
      <c r="P102" s="615">
        <v>99.3</v>
      </c>
      <c r="Q102" s="582">
        <v>99.60680749502049</v>
      </c>
      <c r="R102" s="582">
        <v>99.26309856767277</v>
      </c>
      <c r="S102" s="582">
        <v>99.239625604937416</v>
      </c>
      <c r="T102" s="582">
        <v>99.646743262380568</v>
      </c>
      <c r="U102" s="582">
        <v>98.821148064253009</v>
      </c>
    </row>
    <row r="103" spans="2:21" ht="10.5" customHeight="1">
      <c r="B103" s="101" t="s">
        <v>208</v>
      </c>
      <c r="C103" s="280"/>
      <c r="D103" s="31">
        <v>99.189537047826036</v>
      </c>
      <c r="E103" s="31">
        <v>98.380599548559474</v>
      </c>
      <c r="F103" s="281">
        <v>98.195012807463485</v>
      </c>
      <c r="G103" s="281">
        <v>98.780762858540527</v>
      </c>
      <c r="H103" s="281">
        <v>99.514058114259015</v>
      </c>
      <c r="I103" s="281">
        <v>97.158861612724962</v>
      </c>
      <c r="J103" s="281">
        <v>99.0787969031702</v>
      </c>
      <c r="K103" s="281">
        <v>99.669208711228663</v>
      </c>
      <c r="L103" s="281">
        <v>99.442776461831698</v>
      </c>
      <c r="M103" s="281">
        <v>99.671675850491567</v>
      </c>
      <c r="N103" s="212">
        <v>99.187591999982544</v>
      </c>
      <c r="O103" s="212">
        <v>98.409651344299107</v>
      </c>
      <c r="P103" s="615">
        <v>99.8</v>
      </c>
      <c r="Q103" s="582">
        <v>99.587891180434582</v>
      </c>
      <c r="R103" s="582">
        <v>97.456144162623389</v>
      </c>
      <c r="S103" s="582">
        <v>100</v>
      </c>
      <c r="T103" s="582">
        <v>98.747983622056154</v>
      </c>
      <c r="U103" s="582">
        <v>100</v>
      </c>
    </row>
    <row r="104" spans="2:21" ht="10.5" customHeight="1">
      <c r="B104" s="19" t="s">
        <v>19</v>
      </c>
      <c r="C104" s="27"/>
      <c r="D104" s="31"/>
      <c r="E104" s="31"/>
      <c r="F104" s="281"/>
      <c r="G104" s="281"/>
      <c r="H104" s="281"/>
      <c r="I104" s="281"/>
      <c r="J104" s="281"/>
      <c r="K104" s="281"/>
      <c r="L104" s="281"/>
      <c r="M104" s="281"/>
      <c r="N104" s="212"/>
      <c r="O104" s="212"/>
      <c r="P104" s="615"/>
      <c r="Q104" s="582"/>
      <c r="R104" s="582"/>
      <c r="S104" s="582"/>
      <c r="T104" s="582"/>
      <c r="U104" s="582"/>
    </row>
    <row r="105" spans="2:21" ht="10.5" customHeight="1">
      <c r="B105" s="101" t="s">
        <v>207</v>
      </c>
      <c r="C105" s="280"/>
      <c r="D105" s="28">
        <v>97.934083354213413</v>
      </c>
      <c r="E105" s="28">
        <v>97.968890842903861</v>
      </c>
      <c r="F105" s="28">
        <v>99.460932590542654</v>
      </c>
      <c r="G105" s="28">
        <v>99.418773146666069</v>
      </c>
      <c r="H105" s="28">
        <v>97.681595553204801</v>
      </c>
      <c r="I105" s="28">
        <v>98.614282028643913</v>
      </c>
      <c r="J105" s="28">
        <v>100</v>
      </c>
      <c r="K105" s="28">
        <v>99.103463947860405</v>
      </c>
      <c r="L105" s="28">
        <v>100</v>
      </c>
      <c r="M105" s="28">
        <v>100</v>
      </c>
      <c r="N105" s="212">
        <v>98.467170421247019</v>
      </c>
      <c r="O105" s="212">
        <v>100</v>
      </c>
      <c r="P105" s="212">
        <v>100</v>
      </c>
      <c r="Q105" s="212">
        <v>99.372582828478357</v>
      </c>
      <c r="R105" s="212">
        <v>100</v>
      </c>
      <c r="S105" s="212">
        <v>100</v>
      </c>
      <c r="T105" s="212">
        <v>98.319985850192452</v>
      </c>
      <c r="U105" s="212">
        <v>100</v>
      </c>
    </row>
    <row r="106" spans="2:21" ht="10.5" customHeight="1">
      <c r="B106" s="101" t="s">
        <v>208</v>
      </c>
      <c r="C106" s="280"/>
      <c r="D106" s="31">
        <v>100</v>
      </c>
      <c r="E106" s="31">
        <v>99.002777129544668</v>
      </c>
      <c r="F106" s="281">
        <v>99.472691223754737</v>
      </c>
      <c r="G106" s="281">
        <v>98.281980472681326</v>
      </c>
      <c r="H106" s="281">
        <v>99.359564625387975</v>
      </c>
      <c r="I106" s="281">
        <v>98.064860169302804</v>
      </c>
      <c r="J106" s="281">
        <v>99.326945680535388</v>
      </c>
      <c r="K106" s="281">
        <v>98.165048205959209</v>
      </c>
      <c r="L106" s="281">
        <v>98.554223957876459</v>
      </c>
      <c r="M106" s="281">
        <v>99.370238256095192</v>
      </c>
      <c r="N106" s="212">
        <v>98.903335228375937</v>
      </c>
      <c r="O106" s="212">
        <v>100</v>
      </c>
      <c r="P106" s="615">
        <v>99.5</v>
      </c>
      <c r="Q106" s="582">
        <v>100</v>
      </c>
      <c r="R106" s="582">
        <v>99.509282698922192</v>
      </c>
      <c r="S106" s="582">
        <v>98.108605717331912</v>
      </c>
      <c r="T106" s="582">
        <v>100</v>
      </c>
      <c r="U106" s="582">
        <v>98.763452224481114</v>
      </c>
    </row>
    <row r="107" spans="2:21" ht="10.5" customHeight="1">
      <c r="B107" s="19" t="s">
        <v>20</v>
      </c>
      <c r="C107" s="27"/>
      <c r="D107" s="31"/>
      <c r="E107" s="31"/>
      <c r="F107" s="281"/>
      <c r="G107" s="281"/>
      <c r="H107" s="281"/>
      <c r="I107" s="281"/>
      <c r="J107" s="281"/>
      <c r="K107" s="281"/>
      <c r="L107" s="281"/>
      <c r="M107" s="281"/>
      <c r="N107" s="212"/>
      <c r="O107" s="212"/>
      <c r="P107" s="615"/>
      <c r="Q107" s="582"/>
      <c r="R107" s="582"/>
      <c r="S107" s="582"/>
      <c r="T107" s="582"/>
      <c r="U107" s="582"/>
    </row>
    <row r="108" spans="2:21" ht="10.5" customHeight="1">
      <c r="B108" s="101" t="s">
        <v>207</v>
      </c>
      <c r="C108" s="280"/>
      <c r="D108" s="28">
        <v>99.389207527238497</v>
      </c>
      <c r="E108" s="28">
        <v>97.812930899094113</v>
      </c>
      <c r="F108" s="28">
        <v>96.609098960774048</v>
      </c>
      <c r="G108" s="28">
        <v>96.555655548278196</v>
      </c>
      <c r="H108" s="28">
        <v>98.304000337742394</v>
      </c>
      <c r="I108" s="28">
        <v>98.869967840770144</v>
      </c>
      <c r="J108" s="28">
        <v>98.163281574092125</v>
      </c>
      <c r="K108" s="28">
        <v>99.258664323883551</v>
      </c>
      <c r="L108" s="28">
        <v>99.432351512450964</v>
      </c>
      <c r="M108" s="28">
        <v>99.588257662220926</v>
      </c>
      <c r="N108" s="212">
        <v>98.943377166084616</v>
      </c>
      <c r="O108" s="212">
        <v>99.335200795543557</v>
      </c>
      <c r="P108" s="212">
        <v>100</v>
      </c>
      <c r="Q108" s="212">
        <v>100</v>
      </c>
      <c r="R108" s="212">
        <v>99.593660741801742</v>
      </c>
      <c r="S108" s="212">
        <v>99.300269498748293</v>
      </c>
      <c r="T108" s="212">
        <v>100</v>
      </c>
      <c r="U108" s="212">
        <v>99.011965379078049</v>
      </c>
    </row>
    <row r="109" spans="2:21" ht="10.5" customHeight="1">
      <c r="B109" s="101" t="s">
        <v>208</v>
      </c>
      <c r="C109" s="280"/>
      <c r="D109" s="31">
        <v>99.089462620939884</v>
      </c>
      <c r="E109" s="31">
        <v>96.583124710892264</v>
      </c>
      <c r="F109" s="281">
        <v>96.678021181875422</v>
      </c>
      <c r="G109" s="281">
        <v>98.673865156081362</v>
      </c>
      <c r="H109" s="281">
        <v>100</v>
      </c>
      <c r="I109" s="281">
        <v>99.409284876854656</v>
      </c>
      <c r="J109" s="281">
        <v>99.125892495504559</v>
      </c>
      <c r="K109" s="281">
        <v>98.497011390273357</v>
      </c>
      <c r="L109" s="281">
        <v>98.953326448406315</v>
      </c>
      <c r="M109" s="281">
        <v>98.886899937939816</v>
      </c>
      <c r="N109" s="212">
        <v>99.80095893387913</v>
      </c>
      <c r="O109" s="212">
        <v>99.789870660735431</v>
      </c>
      <c r="P109" s="615">
        <v>99.4</v>
      </c>
      <c r="Q109" s="582">
        <v>99.337591938841101</v>
      </c>
      <c r="R109" s="582">
        <v>98.529531652007066</v>
      </c>
      <c r="S109" s="582">
        <v>98.972554548947258</v>
      </c>
      <c r="T109" s="582">
        <v>100</v>
      </c>
      <c r="U109" s="582">
        <v>98.098747711787766</v>
      </c>
    </row>
    <row r="110" spans="2:21" ht="10.5" customHeight="1">
      <c r="B110" s="19" t="s">
        <v>21</v>
      </c>
      <c r="C110" s="27"/>
      <c r="D110" s="31"/>
      <c r="E110" s="31"/>
      <c r="F110" s="281"/>
      <c r="G110" s="281"/>
      <c r="H110" s="281"/>
      <c r="I110" s="281"/>
      <c r="J110" s="281"/>
      <c r="K110" s="281"/>
      <c r="L110" s="281"/>
      <c r="M110" s="281"/>
      <c r="N110" s="212"/>
      <c r="O110" s="212"/>
      <c r="P110" s="615"/>
      <c r="Q110" s="582"/>
      <c r="R110" s="582"/>
      <c r="S110" s="582"/>
      <c r="T110" s="582"/>
      <c r="U110" s="582"/>
    </row>
    <row r="111" spans="2:21" ht="10.5" customHeight="1">
      <c r="B111" s="101" t="s">
        <v>207</v>
      </c>
      <c r="C111" s="280"/>
      <c r="D111" s="28">
        <v>98.850351768578108</v>
      </c>
      <c r="E111" s="28">
        <v>98.767979430925251</v>
      </c>
      <c r="F111" s="28">
        <v>98.921095577643186</v>
      </c>
      <c r="G111" s="28">
        <v>99.695047203603451</v>
      </c>
      <c r="H111" s="28">
        <v>98.681651177869014</v>
      </c>
      <c r="I111" s="28">
        <v>100</v>
      </c>
      <c r="J111" s="28">
        <v>100</v>
      </c>
      <c r="K111" s="28">
        <v>100</v>
      </c>
      <c r="L111" s="28">
        <v>100</v>
      </c>
      <c r="M111" s="28">
        <v>100</v>
      </c>
      <c r="N111" s="212">
        <v>100</v>
      </c>
      <c r="O111" s="212">
        <v>98.716026586289374</v>
      </c>
      <c r="P111" s="212">
        <v>100</v>
      </c>
      <c r="Q111" s="212">
        <v>100</v>
      </c>
      <c r="R111" s="212">
        <v>100</v>
      </c>
      <c r="S111" s="212">
        <v>100</v>
      </c>
      <c r="T111" s="212">
        <v>99.788289640992915</v>
      </c>
      <c r="U111" s="212">
        <v>98.558435659158988</v>
      </c>
    </row>
    <row r="112" spans="2:21" ht="10.5" customHeight="1">
      <c r="B112" s="101" t="s">
        <v>208</v>
      </c>
      <c r="C112" s="280"/>
      <c r="D112" s="31">
        <v>98.816307716522445</v>
      </c>
      <c r="E112" s="31">
        <v>98.816304549701655</v>
      </c>
      <c r="F112" s="281">
        <v>100</v>
      </c>
      <c r="G112" s="281">
        <v>99.377592416264108</v>
      </c>
      <c r="H112" s="281">
        <v>100</v>
      </c>
      <c r="I112" s="281">
        <v>98.813355175961078</v>
      </c>
      <c r="J112" s="281">
        <v>98.336556127962467</v>
      </c>
      <c r="K112" s="281">
        <v>99.139141374338152</v>
      </c>
      <c r="L112" s="281">
        <v>100</v>
      </c>
      <c r="M112" s="281">
        <v>99.465103398781523</v>
      </c>
      <c r="N112" s="212">
        <v>100</v>
      </c>
      <c r="O112" s="212">
        <v>100</v>
      </c>
      <c r="P112" s="212">
        <v>100</v>
      </c>
      <c r="Q112" s="212">
        <v>99.699178668208631</v>
      </c>
      <c r="R112" s="212">
        <v>98.462891843807682</v>
      </c>
      <c r="S112" s="212">
        <v>100</v>
      </c>
      <c r="T112" s="212">
        <v>100</v>
      </c>
      <c r="U112" s="212">
        <v>100</v>
      </c>
    </row>
    <row r="113" spans="1:21" ht="10.5" customHeight="1">
      <c r="B113" s="19" t="s">
        <v>22</v>
      </c>
      <c r="C113" s="27"/>
      <c r="D113" s="31"/>
      <c r="E113" s="31"/>
      <c r="F113" s="281"/>
      <c r="G113" s="281"/>
      <c r="H113" s="281"/>
      <c r="I113" s="281"/>
      <c r="J113" s="281"/>
      <c r="K113" s="281"/>
      <c r="L113" s="281"/>
      <c r="M113" s="281"/>
      <c r="N113" s="212"/>
      <c r="O113" s="212"/>
      <c r="P113" s="615"/>
      <c r="Q113" s="582"/>
      <c r="R113" s="582"/>
      <c r="S113" s="582"/>
      <c r="T113" s="582"/>
      <c r="U113" s="582"/>
    </row>
    <row r="114" spans="1:21" ht="10.5" customHeight="1">
      <c r="B114" s="101" t="s">
        <v>207</v>
      </c>
      <c r="C114" s="280"/>
      <c r="D114" s="28">
        <v>100</v>
      </c>
      <c r="E114" s="28">
        <v>100</v>
      </c>
      <c r="F114" s="28">
        <v>99.521684803546663</v>
      </c>
      <c r="G114" s="28">
        <v>100</v>
      </c>
      <c r="H114" s="28">
        <v>100</v>
      </c>
      <c r="I114" s="28">
        <v>100</v>
      </c>
      <c r="J114" s="28">
        <v>100</v>
      </c>
      <c r="K114" s="28">
        <v>99.193486839205818</v>
      </c>
      <c r="L114" s="28">
        <v>100</v>
      </c>
      <c r="M114" s="28">
        <v>100</v>
      </c>
      <c r="N114" s="212">
        <v>100</v>
      </c>
      <c r="O114" s="212">
        <v>100</v>
      </c>
      <c r="P114" s="212">
        <v>100</v>
      </c>
      <c r="Q114" s="212">
        <v>100</v>
      </c>
      <c r="R114" s="212">
        <v>96.877275272026424</v>
      </c>
      <c r="S114" s="212">
        <v>98.43840691222924</v>
      </c>
      <c r="T114" s="212">
        <v>99.369998505316673</v>
      </c>
      <c r="U114" s="212">
        <v>98.694856168061136</v>
      </c>
    </row>
    <row r="115" spans="1:21" ht="10.5" customHeight="1">
      <c r="B115" s="101" t="s">
        <v>208</v>
      </c>
      <c r="C115" s="280"/>
      <c r="D115" s="31">
        <v>99.208159493330527</v>
      </c>
      <c r="E115" s="31">
        <v>99.310089396218956</v>
      </c>
      <c r="F115" s="281">
        <v>99.457631753963966</v>
      </c>
      <c r="G115" s="281">
        <v>98.841146769918581</v>
      </c>
      <c r="H115" s="281">
        <v>100</v>
      </c>
      <c r="I115" s="281">
        <v>100</v>
      </c>
      <c r="J115" s="281">
        <v>100</v>
      </c>
      <c r="K115" s="281">
        <v>99.06548864455678</v>
      </c>
      <c r="L115" s="281">
        <v>100</v>
      </c>
      <c r="M115" s="281">
        <v>100</v>
      </c>
      <c r="N115" s="212">
        <v>100</v>
      </c>
      <c r="O115" s="212">
        <v>100</v>
      </c>
      <c r="P115" s="212">
        <v>100</v>
      </c>
      <c r="Q115" s="212">
        <v>100</v>
      </c>
      <c r="R115" s="212">
        <v>98.562942895590851</v>
      </c>
      <c r="S115" s="212">
        <v>98.758876907171214</v>
      </c>
      <c r="T115" s="212">
        <v>100</v>
      </c>
      <c r="U115" s="212">
        <v>97.89328862928987</v>
      </c>
    </row>
    <row r="116" spans="1:21" ht="10.5" customHeight="1">
      <c r="B116" s="19" t="s">
        <v>23</v>
      </c>
      <c r="C116" s="27"/>
      <c r="D116" s="31"/>
      <c r="E116" s="31"/>
      <c r="F116" s="281"/>
      <c r="G116" s="281"/>
      <c r="H116" s="281"/>
      <c r="I116" s="281"/>
      <c r="J116" s="281"/>
      <c r="K116" s="281"/>
      <c r="L116" s="281"/>
      <c r="M116" s="281"/>
      <c r="N116" s="212"/>
      <c r="O116" s="212"/>
      <c r="P116" s="615"/>
      <c r="Q116" s="582"/>
      <c r="R116" s="582"/>
      <c r="S116" s="582"/>
      <c r="T116" s="582"/>
      <c r="U116" s="582"/>
    </row>
    <row r="117" spans="1:21" ht="10.5" customHeight="1">
      <c r="B117" s="101" t="s">
        <v>207</v>
      </c>
      <c r="C117" s="280"/>
      <c r="D117" s="28">
        <v>96.966973889126194</v>
      </c>
      <c r="E117" s="28">
        <v>95.93158961017771</v>
      </c>
      <c r="F117" s="28">
        <v>96.357312579939943</v>
      </c>
      <c r="G117" s="28">
        <v>92.480406278373621</v>
      </c>
      <c r="H117" s="28">
        <v>96.499498113159589</v>
      </c>
      <c r="I117" s="28">
        <v>97.553914499613157</v>
      </c>
      <c r="J117" s="28">
        <v>95.358359708452994</v>
      </c>
      <c r="K117" s="28">
        <v>93.966996952080635</v>
      </c>
      <c r="L117" s="28">
        <v>95.221408377627498</v>
      </c>
      <c r="M117" s="28">
        <v>96.523159931271479</v>
      </c>
      <c r="N117" s="212">
        <v>97.249261712669337</v>
      </c>
      <c r="O117" s="212">
        <v>97.946428902281568</v>
      </c>
      <c r="P117" s="615">
        <v>97.5</v>
      </c>
      <c r="Q117" s="582">
        <v>98.584729606783057</v>
      </c>
      <c r="R117" s="582">
        <v>97.479770882696045</v>
      </c>
      <c r="S117" s="582">
        <v>90.913458488051489</v>
      </c>
      <c r="T117" s="582">
        <v>95.397314958009659</v>
      </c>
      <c r="U117" s="582">
        <v>98.693331648941836</v>
      </c>
    </row>
    <row r="118" spans="1:21" ht="10.5" customHeight="1">
      <c r="B118" s="101" t="s">
        <v>208</v>
      </c>
      <c r="C118" s="280"/>
      <c r="D118" s="31">
        <v>97.143296290585965</v>
      </c>
      <c r="E118" s="31">
        <v>93.589116525877003</v>
      </c>
      <c r="F118" s="281">
        <v>97.889258244171955</v>
      </c>
      <c r="G118" s="281">
        <v>94.580746408077161</v>
      </c>
      <c r="H118" s="281">
        <v>95.862324843839744</v>
      </c>
      <c r="I118" s="281">
        <v>98.895847409670139</v>
      </c>
      <c r="J118" s="281">
        <v>96.472157847256142</v>
      </c>
      <c r="K118" s="281">
        <v>93.813489506372818</v>
      </c>
      <c r="L118" s="281">
        <v>95.519592284514772</v>
      </c>
      <c r="M118" s="281">
        <v>95.276805119410966</v>
      </c>
      <c r="N118" s="212">
        <v>97.207585980416269</v>
      </c>
      <c r="O118" s="212">
        <v>97.639321084071284</v>
      </c>
      <c r="P118" s="615">
        <v>98.7</v>
      </c>
      <c r="Q118" s="582">
        <v>98.109424977872067</v>
      </c>
      <c r="R118" s="582">
        <v>97.147105515470116</v>
      </c>
      <c r="S118" s="582">
        <v>97.863783372411973</v>
      </c>
      <c r="T118" s="582">
        <v>94.535607388852384</v>
      </c>
      <c r="U118" s="582">
        <v>97.736675614415773</v>
      </c>
    </row>
    <row r="119" spans="1:21" ht="5.25" customHeight="1" thickBot="1">
      <c r="B119" s="697"/>
      <c r="C119" s="697"/>
      <c r="D119" s="698"/>
      <c r="E119" s="698"/>
      <c r="F119" s="698"/>
      <c r="G119" s="698"/>
      <c r="H119" s="698"/>
      <c r="I119" s="698"/>
      <c r="J119" s="698"/>
      <c r="K119" s="698"/>
      <c r="L119" s="699"/>
      <c r="M119" s="700"/>
      <c r="N119" s="700"/>
      <c r="O119" s="700"/>
      <c r="P119" s="700"/>
      <c r="Q119" s="701"/>
      <c r="R119" s="701"/>
      <c r="S119" s="701"/>
      <c r="T119" s="701"/>
      <c r="U119" s="701"/>
    </row>
    <row r="120" spans="1:21" ht="12" hidden="1" customHeight="1">
      <c r="A120" s="70"/>
      <c r="B120" s="887" t="s">
        <v>295</v>
      </c>
      <c r="C120" s="887"/>
      <c r="D120" s="887"/>
      <c r="E120" s="887"/>
      <c r="F120" s="887"/>
      <c r="G120" s="887"/>
      <c r="H120" s="887"/>
      <c r="I120" s="887"/>
      <c r="J120" s="887"/>
      <c r="K120" s="887"/>
      <c r="L120" s="887"/>
      <c r="M120" s="887"/>
      <c r="N120" s="887"/>
      <c r="O120" s="887"/>
      <c r="P120" s="887"/>
      <c r="Q120" s="887"/>
      <c r="R120" s="887"/>
      <c r="S120" s="887"/>
    </row>
    <row r="121" spans="1:21" ht="23.25" customHeight="1">
      <c r="A121" s="70"/>
      <c r="B121" s="888" t="s">
        <v>297</v>
      </c>
      <c r="C121" s="888"/>
      <c r="D121" s="888"/>
      <c r="E121" s="888"/>
      <c r="F121" s="888"/>
      <c r="G121" s="888"/>
      <c r="H121" s="888"/>
      <c r="I121" s="888"/>
      <c r="J121" s="888"/>
      <c r="K121" s="888"/>
      <c r="L121" s="888"/>
      <c r="M121" s="888"/>
      <c r="N121" s="888"/>
      <c r="O121" s="888"/>
      <c r="P121" s="888"/>
      <c r="Q121" s="888"/>
      <c r="R121" s="888"/>
      <c r="S121" s="888"/>
      <c r="T121" s="888"/>
      <c r="U121" s="888"/>
    </row>
    <row r="122" spans="1:21" ht="22.5" customHeight="1">
      <c r="B122" s="888" t="s">
        <v>298</v>
      </c>
      <c r="C122" s="888"/>
      <c r="D122" s="888"/>
      <c r="E122" s="888"/>
      <c r="F122" s="888"/>
      <c r="G122" s="888"/>
      <c r="H122" s="888"/>
      <c r="I122" s="888"/>
      <c r="J122" s="888"/>
      <c r="K122" s="888"/>
      <c r="L122" s="888"/>
      <c r="M122" s="888"/>
      <c r="N122" s="888"/>
      <c r="O122" s="888"/>
      <c r="P122" s="888"/>
      <c r="Q122" s="888"/>
      <c r="R122" s="888"/>
      <c r="S122" s="888"/>
      <c r="T122" s="888"/>
      <c r="U122" s="888"/>
    </row>
    <row r="123" spans="1:21">
      <c r="B123" s="886" t="s">
        <v>24</v>
      </c>
      <c r="C123" s="886"/>
      <c r="D123" s="886"/>
      <c r="E123" s="886"/>
      <c r="F123" s="886"/>
      <c r="G123" s="886"/>
      <c r="H123" s="886"/>
      <c r="I123" s="886"/>
      <c r="J123" s="886"/>
      <c r="K123" s="886"/>
      <c r="L123" s="886"/>
      <c r="M123" s="886"/>
      <c r="N123" s="886"/>
      <c r="O123" s="886"/>
      <c r="P123" s="886"/>
      <c r="Q123" s="886"/>
      <c r="R123" s="886"/>
      <c r="S123" s="886"/>
    </row>
  </sheetData>
  <mergeCells count="9">
    <mergeCell ref="B1:U1"/>
    <mergeCell ref="B2:U2"/>
    <mergeCell ref="B123:S123"/>
    <mergeCell ref="B120:S120"/>
    <mergeCell ref="B4:C4"/>
    <mergeCell ref="B63:C63"/>
    <mergeCell ref="B121:U121"/>
    <mergeCell ref="B122:U122"/>
    <mergeCell ref="B10:C10"/>
  </mergeCells>
  <printOptions horizontalCentered="1"/>
  <pageMargins left="0.59055118110236227" right="0.35433070866141736" top="0.98425196850393704" bottom="0.98425196850393704" header="0" footer="0"/>
  <pageSetup paperSize="9" scale="84" orientation="portrait" r:id="rId1"/>
  <headerFooter alignWithMargins="0"/>
  <rowBreaks count="1" manualBreakCount="1">
    <brk id="61" max="14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30">
    <pageSetUpPr fitToPage="1"/>
  </sheetPr>
  <dimension ref="A1:U30"/>
  <sheetViews>
    <sheetView showGridLines="0" zoomScaleNormal="100" zoomScaleSheetLayoutView="130" workbookViewId="0">
      <selection activeCell="K23" sqref="K23"/>
    </sheetView>
  </sheetViews>
  <sheetFormatPr baseColWidth="10" defaultColWidth="6.7109375" defaultRowHeight="12.75"/>
  <cols>
    <col min="1" max="1" width="5" style="95" customWidth="1"/>
    <col min="2" max="2" width="16.140625" style="95" customWidth="1"/>
    <col min="3" max="3" width="4.7109375" style="95" customWidth="1"/>
    <col min="4" max="6" width="7.85546875" style="95" hidden="1" customWidth="1"/>
    <col min="7" max="10" width="6.7109375" style="95" hidden="1" customWidth="1"/>
    <col min="11" max="21" width="6.7109375" style="95" customWidth="1"/>
    <col min="22" max="245" width="11.42578125" style="95" customWidth="1"/>
    <col min="246" max="246" width="18.140625" style="95" customWidth="1"/>
    <col min="247" max="16384" width="6.7109375" style="95"/>
  </cols>
  <sheetData>
    <row r="1" spans="1:21" ht="79.5" customHeight="1">
      <c r="A1" s="397"/>
      <c r="B1" s="891" t="s">
        <v>332</v>
      </c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  <c r="N1" s="891"/>
      <c r="O1" s="891"/>
      <c r="P1" s="891"/>
      <c r="Q1" s="891"/>
      <c r="R1" s="891"/>
      <c r="S1" s="891"/>
      <c r="T1" s="891"/>
      <c r="U1" s="891"/>
    </row>
    <row r="2" spans="1:21" ht="16.5" customHeight="1">
      <c r="A2" s="310"/>
      <c r="B2" s="892" t="s">
        <v>28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  <c r="U2" s="892"/>
    </row>
    <row r="3" spans="1:21" ht="9" customHeight="1" thickBot="1">
      <c r="A3" s="121"/>
      <c r="B3" s="79"/>
      <c r="C3" s="79"/>
      <c r="D3" s="140"/>
      <c r="E3" s="140"/>
      <c r="F3" s="140"/>
      <c r="G3" s="140"/>
      <c r="H3" s="140"/>
      <c r="I3" s="140"/>
      <c r="J3" s="140"/>
      <c r="K3" s="140"/>
      <c r="L3" s="140"/>
    </row>
    <row r="4" spans="1:21" ht="28.5" customHeight="1" thickBot="1">
      <c r="A4" s="121"/>
      <c r="B4" s="904" t="s">
        <v>287</v>
      </c>
      <c r="C4" s="904"/>
      <c r="D4" s="703">
        <v>2005</v>
      </c>
      <c r="E4" s="703">
        <v>2006</v>
      </c>
      <c r="F4" s="703">
        <v>2007</v>
      </c>
      <c r="G4" s="703">
        <v>2008</v>
      </c>
      <c r="H4" s="703">
        <v>2009</v>
      </c>
      <c r="I4" s="703">
        <v>2010</v>
      </c>
      <c r="J4" s="703">
        <v>2011</v>
      </c>
      <c r="K4" s="702">
        <v>2013</v>
      </c>
      <c r="L4" s="702">
        <v>2014</v>
      </c>
      <c r="M4" s="702">
        <v>2015</v>
      </c>
      <c r="N4" s="702">
        <v>2016</v>
      </c>
      <c r="O4" s="702">
        <v>2017</v>
      </c>
      <c r="P4" s="702">
        <v>2018</v>
      </c>
      <c r="Q4" s="702">
        <v>2019</v>
      </c>
      <c r="R4" s="702">
        <v>2020</v>
      </c>
      <c r="S4" s="702">
        <v>2021</v>
      </c>
      <c r="T4" s="702">
        <v>2022</v>
      </c>
      <c r="U4" s="702">
        <v>2023</v>
      </c>
    </row>
    <row r="5" spans="1:21" ht="7.5" customHeight="1">
      <c r="A5" s="166"/>
      <c r="B5" s="166"/>
      <c r="C5" s="166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/>
      <c r="R5"/>
      <c r="S5"/>
    </row>
    <row r="6" spans="1:21" ht="12" customHeight="1">
      <c r="A6" s="166"/>
      <c r="B6" s="312" t="s">
        <v>104</v>
      </c>
      <c r="C6" s="106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/>
      <c r="R6"/>
      <c r="S6"/>
    </row>
    <row r="7" spans="1:21" ht="12" customHeight="1">
      <c r="A7" s="167"/>
      <c r="B7" s="130" t="s">
        <v>194</v>
      </c>
      <c r="C7" s="173"/>
      <c r="D7" s="231">
        <v>9.3136643492882634</v>
      </c>
      <c r="E7" s="231">
        <v>9.4170805000642446</v>
      </c>
      <c r="F7" s="231">
        <v>9.522684212101705</v>
      </c>
      <c r="G7" s="231">
        <v>9.6107207304127424</v>
      </c>
      <c r="H7" s="231">
        <v>9.6599094117428219</v>
      </c>
      <c r="I7" s="231">
        <v>9.7042929584417088</v>
      </c>
      <c r="J7" s="231">
        <v>9.773869583439426</v>
      </c>
      <c r="K7" s="231">
        <v>9.8695268848782298</v>
      </c>
      <c r="L7" s="231">
        <v>9.9068426648229888</v>
      </c>
      <c r="M7" s="231">
        <v>9.9295726968790863</v>
      </c>
      <c r="N7" s="231">
        <v>9.9726101319423481</v>
      </c>
      <c r="O7" s="231">
        <v>10.024173775666112</v>
      </c>
      <c r="P7" s="231">
        <v>10.1</v>
      </c>
      <c r="Q7" s="231">
        <v>10.155224607360436</v>
      </c>
      <c r="R7" s="231">
        <v>10.147011589479185</v>
      </c>
      <c r="S7" s="231">
        <v>10.097115741829425</v>
      </c>
      <c r="T7" s="231">
        <v>10.210389888109942</v>
      </c>
      <c r="U7" s="231">
        <v>10.34887319243974</v>
      </c>
    </row>
    <row r="8" spans="1:21" ht="12" customHeight="1">
      <c r="A8" s="105"/>
      <c r="B8" s="130" t="s">
        <v>195</v>
      </c>
      <c r="C8" s="173"/>
      <c r="D8" s="232">
        <v>9.6818013186555998</v>
      </c>
      <c r="E8" s="232">
        <v>9.7938582012681117</v>
      </c>
      <c r="F8" s="232">
        <v>9.9139614664811866</v>
      </c>
      <c r="G8" s="232">
        <v>9.9842448424409831</v>
      </c>
      <c r="H8" s="232">
        <v>10.045404622047855</v>
      </c>
      <c r="I8" s="232">
        <v>10.099778826925336</v>
      </c>
      <c r="J8" s="232">
        <v>10.127504501169302</v>
      </c>
      <c r="K8" s="232">
        <v>10.258360815603934</v>
      </c>
      <c r="L8" s="232">
        <v>10.227797380152031</v>
      </c>
      <c r="M8" s="232">
        <v>10.243730661432847</v>
      </c>
      <c r="N8" s="232">
        <v>10.305468306620615</v>
      </c>
      <c r="O8" s="231">
        <v>10.333998429087696</v>
      </c>
      <c r="P8" s="232">
        <v>10.4</v>
      </c>
      <c r="Q8" s="232">
        <v>10.490902898078305</v>
      </c>
      <c r="R8" s="232">
        <v>10.490178342046674</v>
      </c>
      <c r="S8" s="232">
        <v>10.411955899555798</v>
      </c>
      <c r="T8" s="232">
        <v>10.516071148106134</v>
      </c>
      <c r="U8" s="232">
        <v>10.65441850516773</v>
      </c>
    </row>
    <row r="9" spans="1:21" ht="9.75" customHeight="1">
      <c r="A9" s="105"/>
      <c r="B9" s="375"/>
      <c r="C9" s="173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/>
      <c r="Q9"/>
      <c r="R9"/>
      <c r="S9"/>
      <c r="T9"/>
      <c r="U9"/>
    </row>
    <row r="10" spans="1:21" ht="12" customHeight="1">
      <c r="A10" s="167"/>
      <c r="B10" s="376" t="s">
        <v>121</v>
      </c>
      <c r="C10" s="171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/>
      <c r="Q10"/>
      <c r="R10"/>
      <c r="S10"/>
      <c r="T10"/>
      <c r="U10"/>
    </row>
    <row r="11" spans="1:21" ht="12" customHeight="1">
      <c r="A11" s="168"/>
      <c r="B11" s="130" t="s">
        <v>194</v>
      </c>
      <c r="C11" s="173"/>
      <c r="D11" s="234">
        <v>9.126104165504616</v>
      </c>
      <c r="E11" s="234">
        <v>9.288876862539686</v>
      </c>
      <c r="F11" s="234">
        <v>9.3828438552649835</v>
      </c>
      <c r="G11" s="234">
        <v>9.4553291569106506</v>
      </c>
      <c r="H11" s="234">
        <v>9.5453989569348288</v>
      </c>
      <c r="I11" s="234">
        <v>9.5698524571357044</v>
      </c>
      <c r="J11" s="234">
        <v>9.659197913758705</v>
      </c>
      <c r="K11" s="234">
        <v>9.854345618799865</v>
      </c>
      <c r="L11" s="234">
        <v>9.915608983265388</v>
      </c>
      <c r="M11" s="234">
        <v>9.9538800668435083</v>
      </c>
      <c r="N11" s="234">
        <v>10.02646783570157</v>
      </c>
      <c r="O11" s="234">
        <v>10.07842434026551</v>
      </c>
      <c r="P11" s="234">
        <v>10.1</v>
      </c>
      <c r="Q11" s="234">
        <v>10.123019858975034</v>
      </c>
      <c r="R11" s="234">
        <v>10.18881033965112</v>
      </c>
      <c r="S11" s="234">
        <v>10.088661868972313</v>
      </c>
      <c r="T11" s="234">
        <v>10.18034602878682</v>
      </c>
      <c r="U11" s="234">
        <v>10.18672640146533</v>
      </c>
    </row>
    <row r="12" spans="1:21" ht="12" customHeight="1">
      <c r="A12" s="169"/>
      <c r="B12" s="130" t="s">
        <v>195</v>
      </c>
      <c r="C12" s="173"/>
      <c r="D12" s="235">
        <v>9.1909896209904716</v>
      </c>
      <c r="E12" s="235">
        <v>9.2470635485845971</v>
      </c>
      <c r="F12" s="235">
        <v>9.3853319436184552</v>
      </c>
      <c r="G12" s="235">
        <v>9.3427031607583864</v>
      </c>
      <c r="H12" s="235">
        <v>9.362085783337518</v>
      </c>
      <c r="I12" s="235">
        <v>9.5464669378105533</v>
      </c>
      <c r="J12" s="235">
        <v>9.5760809172322521</v>
      </c>
      <c r="K12" s="235">
        <v>9.7489024577536849</v>
      </c>
      <c r="L12" s="235">
        <v>9.7737502366020141</v>
      </c>
      <c r="M12" s="235">
        <v>9.7643414291684536</v>
      </c>
      <c r="N12" s="235">
        <v>9.8458600471537618</v>
      </c>
      <c r="O12" s="234">
        <v>9.8351290777947913</v>
      </c>
      <c r="P12" s="235">
        <v>10</v>
      </c>
      <c r="Q12" s="235">
        <v>9.9440291916777976</v>
      </c>
      <c r="R12" s="235">
        <v>10.014983219584202</v>
      </c>
      <c r="S12" s="235">
        <v>9.9007081767781084</v>
      </c>
      <c r="T12" s="235">
        <v>10.038305113692974</v>
      </c>
      <c r="U12" s="235">
        <v>10.032333797737602</v>
      </c>
    </row>
    <row r="13" spans="1:21" ht="12" customHeight="1">
      <c r="A13" s="169"/>
      <c r="B13" s="376" t="s">
        <v>122</v>
      </c>
      <c r="C13" s="171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4"/>
      <c r="P13"/>
      <c r="Q13"/>
      <c r="R13"/>
      <c r="S13"/>
      <c r="T13"/>
      <c r="U13"/>
    </row>
    <row r="14" spans="1:21" ht="12" customHeight="1">
      <c r="A14" s="168"/>
      <c r="B14" s="130" t="s">
        <v>194</v>
      </c>
      <c r="C14" s="173"/>
      <c r="D14" s="234">
        <v>10.466986195244036</v>
      </c>
      <c r="E14" s="234">
        <v>10.659403172304417</v>
      </c>
      <c r="F14" s="234">
        <v>10.762867349382628</v>
      </c>
      <c r="G14" s="234">
        <v>10.886781835462717</v>
      </c>
      <c r="H14" s="234">
        <v>11.029195024529329</v>
      </c>
      <c r="I14" s="234">
        <v>11.1</v>
      </c>
      <c r="J14" s="234">
        <v>11.306706357651684</v>
      </c>
      <c r="K14" s="234">
        <v>11.561005286538375</v>
      </c>
      <c r="L14" s="234">
        <v>11.618736162531652</v>
      </c>
      <c r="M14" s="234">
        <v>11.516166620840565</v>
      </c>
      <c r="N14" s="234">
        <v>11.620379475265558</v>
      </c>
      <c r="O14" s="234">
        <v>11.764142523941153</v>
      </c>
      <c r="P14" s="234">
        <v>11.9</v>
      </c>
      <c r="Q14" s="234">
        <v>12.02843158527863</v>
      </c>
      <c r="R14" s="234">
        <v>12.070674800124761</v>
      </c>
      <c r="S14" s="234">
        <v>11.987828362697238</v>
      </c>
      <c r="T14" s="234">
        <v>11.973708146044668</v>
      </c>
      <c r="U14" s="234">
        <v>12.156278142973694</v>
      </c>
    </row>
    <row r="15" spans="1:21" ht="12" customHeight="1">
      <c r="A15" s="170"/>
      <c r="B15" s="130" t="s">
        <v>195</v>
      </c>
      <c r="C15" s="173"/>
      <c r="D15" s="235">
        <v>10.772417690018344</v>
      </c>
      <c r="E15" s="235">
        <v>10.896222698053608</v>
      </c>
      <c r="F15" s="235">
        <v>10.875952796455559</v>
      </c>
      <c r="G15" s="235">
        <v>11.101082446484515</v>
      </c>
      <c r="H15" s="235">
        <v>11.224911755601195</v>
      </c>
      <c r="I15" s="235">
        <v>11.279371401732403</v>
      </c>
      <c r="J15" s="235">
        <v>11.433345396116385</v>
      </c>
      <c r="K15" s="235">
        <v>11.623083118554138</v>
      </c>
      <c r="L15" s="235">
        <v>11.558889510054637</v>
      </c>
      <c r="M15" s="235">
        <v>11.542244259153049</v>
      </c>
      <c r="N15" s="235">
        <v>11.588949402050488</v>
      </c>
      <c r="O15" s="234">
        <v>11.69727145831402</v>
      </c>
      <c r="P15" s="235">
        <v>11.8</v>
      </c>
      <c r="Q15" s="235">
        <v>11.956918487244781</v>
      </c>
      <c r="R15" s="235">
        <v>11.94491221032097</v>
      </c>
      <c r="S15" s="235">
        <v>11.82392694673649</v>
      </c>
      <c r="T15" s="235">
        <v>11.814371403106659</v>
      </c>
      <c r="U15" s="235">
        <v>11.923086131817035</v>
      </c>
    </row>
    <row r="16" spans="1:21" ht="12" customHeight="1">
      <c r="A16" s="170"/>
      <c r="B16" s="376" t="s">
        <v>123</v>
      </c>
      <c r="C16" s="171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4"/>
      <c r="P16"/>
      <c r="Q16"/>
      <c r="R16"/>
      <c r="S16"/>
      <c r="T16"/>
      <c r="U16"/>
    </row>
    <row r="17" spans="1:21" ht="12" customHeight="1">
      <c r="A17" s="168"/>
      <c r="B17" s="130" t="s">
        <v>194</v>
      </c>
      <c r="C17" s="173"/>
      <c r="D17" s="234">
        <v>9.7217479962062328</v>
      </c>
      <c r="E17" s="234">
        <v>9.8958341768345335</v>
      </c>
      <c r="F17" s="234">
        <v>9.9367911683318759</v>
      </c>
      <c r="G17" s="234">
        <v>10.080657445144745</v>
      </c>
      <c r="H17" s="234">
        <v>10.056745671121133</v>
      </c>
      <c r="I17" s="234">
        <v>10</v>
      </c>
      <c r="J17" s="234">
        <v>10.203745025948241</v>
      </c>
      <c r="K17" s="234">
        <v>10.122003144359999</v>
      </c>
      <c r="L17" s="234">
        <v>10.272153098625937</v>
      </c>
      <c r="M17" s="234">
        <v>10.238344482001027</v>
      </c>
      <c r="N17" s="234">
        <v>10.313226708848312</v>
      </c>
      <c r="O17" s="234">
        <v>10.331158385351324</v>
      </c>
      <c r="P17" s="234">
        <v>10.6</v>
      </c>
      <c r="Q17" s="234">
        <v>10.60472527223436</v>
      </c>
      <c r="R17" s="234">
        <v>10.479638935597061</v>
      </c>
      <c r="S17" s="234">
        <v>10.615344223025685</v>
      </c>
      <c r="T17" s="234">
        <v>10.778586975028629</v>
      </c>
      <c r="U17" s="234">
        <v>10.97210743310062</v>
      </c>
    </row>
    <row r="18" spans="1:21" ht="12" customHeight="1">
      <c r="A18" s="170"/>
      <c r="B18" s="130" t="s">
        <v>195</v>
      </c>
      <c r="C18" s="173"/>
      <c r="D18" s="235">
        <v>10.259017630520887</v>
      </c>
      <c r="E18" s="235">
        <v>10.319266953827075</v>
      </c>
      <c r="F18" s="235">
        <v>10.579131569394177</v>
      </c>
      <c r="G18" s="235">
        <v>10.573880438303176</v>
      </c>
      <c r="H18" s="235">
        <v>10.575027568769544</v>
      </c>
      <c r="I18" s="235">
        <v>10.695064277182162</v>
      </c>
      <c r="J18" s="235">
        <v>10.5418273535456</v>
      </c>
      <c r="K18" s="235">
        <v>10.709099668475565</v>
      </c>
      <c r="L18" s="235">
        <v>10.677511109619665</v>
      </c>
      <c r="M18" s="235">
        <v>10.647353242011132</v>
      </c>
      <c r="N18" s="235">
        <v>10.75817959367914</v>
      </c>
      <c r="O18" s="234">
        <v>10.811618059944832</v>
      </c>
      <c r="P18" s="235">
        <v>11</v>
      </c>
      <c r="Q18" s="235">
        <v>10.984204367921578</v>
      </c>
      <c r="R18" s="235">
        <v>10.866839439507755</v>
      </c>
      <c r="S18" s="235">
        <v>10.972088515228984</v>
      </c>
      <c r="T18" s="235">
        <v>11.078286281167863</v>
      </c>
      <c r="U18" s="235">
        <v>11.250728771011438</v>
      </c>
    </row>
    <row r="19" spans="1:21" ht="12" customHeight="1">
      <c r="A19" s="170"/>
      <c r="B19" s="376" t="s">
        <v>124</v>
      </c>
      <c r="C19" s="171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4"/>
      <c r="P19"/>
      <c r="Q19"/>
      <c r="R19"/>
      <c r="S19"/>
      <c r="T19"/>
      <c r="U19"/>
    </row>
    <row r="20" spans="1:21" ht="12" customHeight="1">
      <c r="A20" s="168"/>
      <c r="B20" s="130" t="s">
        <v>194</v>
      </c>
      <c r="C20" s="173"/>
      <c r="D20" s="234">
        <v>9.204436039241136</v>
      </c>
      <c r="E20" s="234">
        <v>9.0365884198019675</v>
      </c>
      <c r="F20" s="234">
        <v>9.3181928011002153</v>
      </c>
      <c r="G20" s="234">
        <v>9.3473290459053651</v>
      </c>
      <c r="H20" s="234">
        <v>9.4281710262828913</v>
      </c>
      <c r="I20" s="234">
        <v>9.5</v>
      </c>
      <c r="J20" s="234">
        <v>9.3961443847360115</v>
      </c>
      <c r="K20" s="234">
        <v>9.6433740785785567</v>
      </c>
      <c r="L20" s="234">
        <v>9.4835026769558048</v>
      </c>
      <c r="M20" s="234">
        <v>9.5470622006075239</v>
      </c>
      <c r="N20" s="234">
        <v>9.5029528071330684</v>
      </c>
      <c r="O20" s="234">
        <v>9.6332527759616369</v>
      </c>
      <c r="P20" s="234">
        <v>9.6</v>
      </c>
      <c r="Q20" s="234">
        <v>9.7138960179661531</v>
      </c>
      <c r="R20" s="234">
        <v>9.5974556290453243</v>
      </c>
      <c r="S20" s="234">
        <v>9.5854743418036996</v>
      </c>
      <c r="T20" s="234">
        <v>9.8563645689336692</v>
      </c>
      <c r="U20" s="234">
        <v>10.084836836590046</v>
      </c>
    </row>
    <row r="21" spans="1:21" ht="12" customHeight="1">
      <c r="A21" s="170"/>
      <c r="B21" s="130" t="s">
        <v>195</v>
      </c>
      <c r="C21" s="173"/>
      <c r="D21" s="235">
        <v>9.7283355105211591</v>
      </c>
      <c r="E21" s="235">
        <v>9.8002813813463856</v>
      </c>
      <c r="F21" s="235">
        <v>10.062974686356974</v>
      </c>
      <c r="G21" s="235">
        <v>10.061535340173334</v>
      </c>
      <c r="H21" s="235">
        <v>10.121794931399124</v>
      </c>
      <c r="I21" s="235">
        <v>10.040454390378956</v>
      </c>
      <c r="J21" s="235">
        <v>10.137685648749351</v>
      </c>
      <c r="K21" s="235">
        <v>10.110707925197939</v>
      </c>
      <c r="L21" s="235">
        <v>10.012580109227866</v>
      </c>
      <c r="M21" s="235">
        <v>10.059274435329458</v>
      </c>
      <c r="N21" s="235">
        <v>10.20062063421709</v>
      </c>
      <c r="O21" s="234">
        <v>10.130355595041056</v>
      </c>
      <c r="P21" s="235">
        <v>10.3</v>
      </c>
      <c r="Q21" s="235">
        <v>10.300235554865642</v>
      </c>
      <c r="R21" s="235">
        <v>10.257596207872188</v>
      </c>
      <c r="S21" s="235">
        <v>10.193821902667386</v>
      </c>
      <c r="T21" s="235">
        <v>10.322822152271103</v>
      </c>
      <c r="U21" s="235">
        <v>10.502674444860501</v>
      </c>
    </row>
    <row r="22" spans="1:21" ht="12" customHeight="1">
      <c r="A22" s="170"/>
      <c r="B22" s="376" t="s">
        <v>125</v>
      </c>
      <c r="C22" s="171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4"/>
      <c r="P22"/>
      <c r="Q22"/>
      <c r="R22"/>
      <c r="S22"/>
      <c r="T22"/>
      <c r="U22"/>
    </row>
    <row r="23" spans="1:21" ht="12" customHeight="1">
      <c r="A23" s="168"/>
      <c r="B23" s="130" t="s">
        <v>194</v>
      </c>
      <c r="C23" s="173"/>
      <c r="D23" s="234">
        <v>8.0616999114740544</v>
      </c>
      <c r="E23" s="234">
        <v>8.1836358921408756</v>
      </c>
      <c r="F23" s="234">
        <v>8.5402449700647924</v>
      </c>
      <c r="G23" s="234">
        <v>8.6399247106988089</v>
      </c>
      <c r="H23" s="234">
        <v>8.6595331927467623</v>
      </c>
      <c r="I23" s="234">
        <v>8.8000000000000007</v>
      </c>
      <c r="J23" s="234">
        <v>8.8768448065122545</v>
      </c>
      <c r="K23" s="234">
        <v>8.8388728946699011</v>
      </c>
      <c r="L23" s="234">
        <v>8.8457730432773172</v>
      </c>
      <c r="M23" s="234">
        <v>9.0182431884297412</v>
      </c>
      <c r="N23" s="234">
        <v>9.1104123280959737</v>
      </c>
      <c r="O23" s="234">
        <v>9.0664826616382861</v>
      </c>
      <c r="P23" s="234">
        <v>9.1999999999999993</v>
      </c>
      <c r="Q23" s="234">
        <v>9.1674006965433907</v>
      </c>
      <c r="R23" s="234">
        <v>9.0098589485989518</v>
      </c>
      <c r="S23" s="234">
        <v>8.9193933509138095</v>
      </c>
      <c r="T23" s="234">
        <v>8.9581268312913966</v>
      </c>
      <c r="U23" s="234">
        <v>9.0784429796142696</v>
      </c>
    </row>
    <row r="24" spans="1:21" ht="12" customHeight="1">
      <c r="A24" s="170"/>
      <c r="B24" s="130" t="s">
        <v>195</v>
      </c>
      <c r="C24" s="173"/>
      <c r="D24" s="235">
        <v>8.8825121893653591</v>
      </c>
      <c r="E24" s="235">
        <v>9.2629074983317548</v>
      </c>
      <c r="F24" s="235">
        <v>9.3440343704382993</v>
      </c>
      <c r="G24" s="235">
        <v>9.4855387346972044</v>
      </c>
      <c r="H24" s="235">
        <v>9.532870925572837</v>
      </c>
      <c r="I24" s="235">
        <v>9.573027142507458</v>
      </c>
      <c r="J24" s="235">
        <v>9.7184609640557493</v>
      </c>
      <c r="K24" s="235">
        <v>9.7594412223592411</v>
      </c>
      <c r="L24" s="235">
        <v>9.8462066942094992</v>
      </c>
      <c r="M24" s="235">
        <v>9.8311500347760994</v>
      </c>
      <c r="N24" s="235">
        <v>9.8301179075482548</v>
      </c>
      <c r="O24" s="234">
        <v>9.796179647215892</v>
      </c>
      <c r="P24" s="235">
        <v>9.9</v>
      </c>
      <c r="Q24" s="235">
        <v>9.9720890692919593</v>
      </c>
      <c r="R24" s="235">
        <v>9.8132778925585207</v>
      </c>
      <c r="S24" s="235">
        <v>9.6563247594131152</v>
      </c>
      <c r="T24" s="235">
        <v>9.818230152513804</v>
      </c>
      <c r="U24" s="235">
        <v>10.052875142209036</v>
      </c>
    </row>
    <row r="25" spans="1:21" ht="12" customHeight="1">
      <c r="A25" s="170"/>
      <c r="B25" s="376" t="s">
        <v>126</v>
      </c>
      <c r="C25" s="171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4"/>
      <c r="P25"/>
      <c r="Q25"/>
      <c r="R25"/>
      <c r="S25"/>
      <c r="T25"/>
      <c r="U25"/>
    </row>
    <row r="26" spans="1:21" ht="12" customHeight="1">
      <c r="A26" s="168"/>
      <c r="B26" s="130" t="s">
        <v>194</v>
      </c>
      <c r="C26" s="173"/>
      <c r="D26" s="234">
        <v>6.7566284000496228</v>
      </c>
      <c r="E26" s="234">
        <v>6.9952538807667022</v>
      </c>
      <c r="F26" s="234">
        <v>6.7677066684365563</v>
      </c>
      <c r="G26" s="234">
        <v>6.8286676346794231</v>
      </c>
      <c r="H26" s="234">
        <v>6.8229436505548344</v>
      </c>
      <c r="I26" s="234">
        <v>7</v>
      </c>
      <c r="J26" s="234">
        <v>7.0414166078596212</v>
      </c>
      <c r="K26" s="234">
        <v>7.3331890343632589</v>
      </c>
      <c r="L26" s="234">
        <v>7.4211702848678485</v>
      </c>
      <c r="M26" s="234">
        <v>7.5873938068026536</v>
      </c>
      <c r="N26" s="234">
        <v>7.5684324384831729</v>
      </c>
      <c r="O26" s="234">
        <v>7.6513671324035091</v>
      </c>
      <c r="P26" s="234">
        <v>7.6</v>
      </c>
      <c r="Q26" s="234">
        <v>7.9202563338606931</v>
      </c>
      <c r="R26" s="234">
        <v>7.8515271214476643</v>
      </c>
      <c r="S26" s="234">
        <v>7.6917224422068191</v>
      </c>
      <c r="T26" s="234">
        <v>7.9577568642957983</v>
      </c>
      <c r="U26" s="234">
        <v>8.0966772371309954</v>
      </c>
    </row>
    <row r="27" spans="1:21" ht="12" customHeight="1">
      <c r="A27" s="170"/>
      <c r="B27" s="130" t="s">
        <v>195</v>
      </c>
      <c r="C27" s="173"/>
      <c r="D27" s="235">
        <v>7.1386239227107673</v>
      </c>
      <c r="E27" s="235">
        <v>7.3232225073016863</v>
      </c>
      <c r="F27" s="235">
        <v>7.3639815142731342</v>
      </c>
      <c r="G27" s="235">
        <v>7.481040246865164</v>
      </c>
      <c r="H27" s="235">
        <v>7.5913255735077447</v>
      </c>
      <c r="I27" s="235">
        <v>7.7324604550100426</v>
      </c>
      <c r="J27" s="235">
        <v>7.8102566333377785</v>
      </c>
      <c r="K27" s="235">
        <v>8.1030715110433533</v>
      </c>
      <c r="L27" s="235">
        <v>8.126272652296759</v>
      </c>
      <c r="M27" s="235">
        <v>8.3264619186164346</v>
      </c>
      <c r="N27" s="235">
        <v>8.3093290040038941</v>
      </c>
      <c r="O27" s="234">
        <v>8.4542248273369047</v>
      </c>
      <c r="P27" s="235">
        <v>8.5</v>
      </c>
      <c r="Q27" s="235">
        <v>8.6294617895288912</v>
      </c>
      <c r="R27" s="235">
        <v>8.6489331611850151</v>
      </c>
      <c r="S27" s="235">
        <v>8.5294956229110976</v>
      </c>
      <c r="T27" s="235">
        <v>8.7518870079023436</v>
      </c>
      <c r="U27" s="235">
        <v>8.9421632099676565</v>
      </c>
    </row>
    <row r="28" spans="1:21" ht="12" customHeight="1" thickBot="1">
      <c r="A28" s="170"/>
      <c r="B28" s="764"/>
      <c r="C28" s="765"/>
      <c r="D28" s="766"/>
      <c r="E28" s="766"/>
      <c r="F28" s="766"/>
      <c r="G28" s="766"/>
      <c r="H28" s="766"/>
      <c r="I28" s="766"/>
      <c r="J28" s="766"/>
      <c r="K28" s="766"/>
      <c r="L28" s="766"/>
      <c r="M28" s="766"/>
      <c r="N28" s="766"/>
      <c r="O28" s="766"/>
      <c r="P28" s="766"/>
      <c r="Q28" s="767"/>
      <c r="R28" s="768"/>
      <c r="S28" s="768"/>
      <c r="T28" s="768"/>
      <c r="U28" s="768"/>
    </row>
    <row r="29" spans="1:21" ht="12" customHeight="1">
      <c r="A29" s="168"/>
      <c r="B29" s="911" t="s">
        <v>24</v>
      </c>
      <c r="C29" s="911"/>
      <c r="D29" s="911"/>
      <c r="E29" s="911"/>
      <c r="F29" s="911"/>
      <c r="G29" s="911"/>
      <c r="H29" s="911"/>
      <c r="I29" s="911"/>
      <c r="J29" s="911"/>
      <c r="K29" s="911"/>
      <c r="L29" s="911"/>
      <c r="M29" s="911"/>
      <c r="N29" s="911"/>
      <c r="O29" s="911"/>
      <c r="P29" s="911"/>
      <c r="Q29" s="911"/>
    </row>
    <row r="30" spans="1:21" ht="19.5" customHeight="1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6"/>
      <c r="L30" s="98"/>
    </row>
  </sheetData>
  <mergeCells count="4">
    <mergeCell ref="B4:C4"/>
    <mergeCell ref="B29:Q29"/>
    <mergeCell ref="B1:U1"/>
    <mergeCell ref="B2:U2"/>
  </mergeCells>
  <pageMargins left="0.25" right="0.25" top="0.75" bottom="0.75" header="0.3" footer="0.3"/>
  <pageSetup paperSize="9" scale="8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1"/>
  <dimension ref="A1:W128"/>
  <sheetViews>
    <sheetView showGridLines="0" zoomScaleNormal="100" zoomScaleSheetLayoutView="130" workbookViewId="0">
      <selection activeCell="T20" sqref="T20"/>
    </sheetView>
  </sheetViews>
  <sheetFormatPr baseColWidth="10" defaultColWidth="11.42578125" defaultRowHeight="15"/>
  <cols>
    <col min="1" max="1" width="4.28515625" style="11" customWidth="1"/>
    <col min="2" max="2" width="21.28515625" style="11" customWidth="1"/>
    <col min="3" max="9" width="6.7109375" style="11" hidden="1" customWidth="1"/>
    <col min="10" max="20" width="6.7109375" style="11" customWidth="1"/>
    <col min="21" max="16384" width="11.42578125" style="11"/>
  </cols>
  <sheetData>
    <row r="1" spans="1:23" ht="67.5" customHeight="1">
      <c r="A1" s="397"/>
      <c r="B1" s="912" t="s">
        <v>333</v>
      </c>
      <c r="C1" s="912"/>
      <c r="D1" s="912"/>
      <c r="E1" s="912"/>
      <c r="F1" s="912"/>
      <c r="G1" s="912"/>
      <c r="H1" s="912"/>
      <c r="I1" s="912"/>
      <c r="J1" s="912"/>
      <c r="K1" s="912"/>
      <c r="L1" s="912"/>
      <c r="M1" s="912"/>
      <c r="N1" s="912"/>
      <c r="O1" s="912"/>
      <c r="P1" s="912"/>
      <c r="Q1" s="912"/>
      <c r="R1" s="912"/>
      <c r="S1" s="912"/>
      <c r="T1" s="912"/>
    </row>
    <row r="2" spans="1:23" ht="15.75">
      <c r="A2" s="310"/>
      <c r="B2" s="913" t="s">
        <v>270</v>
      </c>
      <c r="C2" s="913"/>
      <c r="D2" s="913"/>
      <c r="E2" s="913"/>
      <c r="F2" s="913"/>
      <c r="G2" s="913"/>
      <c r="H2" s="913"/>
      <c r="I2" s="913"/>
      <c r="J2" s="913"/>
      <c r="K2" s="913"/>
      <c r="L2" s="913"/>
      <c r="M2" s="913"/>
      <c r="N2" s="913"/>
      <c r="O2" s="913"/>
      <c r="P2" s="913"/>
      <c r="Q2" s="913"/>
      <c r="R2" s="913"/>
      <c r="S2" s="913"/>
      <c r="T2" s="913"/>
    </row>
    <row r="3" spans="1:23" ht="7.5" customHeight="1" thickBot="1">
      <c r="A3" s="121"/>
      <c r="B3" s="79"/>
      <c r="C3" s="176"/>
      <c r="D3" s="176"/>
      <c r="E3" s="176"/>
      <c r="F3" s="176"/>
      <c r="G3" s="176"/>
      <c r="H3" s="176"/>
      <c r="I3" s="176"/>
      <c r="J3" s="176"/>
      <c r="K3" s="176"/>
    </row>
    <row r="4" spans="1:23" ht="33.75" customHeight="1" thickBot="1">
      <c r="A4" s="174"/>
      <c r="B4" s="760" t="s">
        <v>256</v>
      </c>
      <c r="C4" s="760">
        <v>2005</v>
      </c>
      <c r="D4" s="760">
        <v>2006</v>
      </c>
      <c r="E4" s="760">
        <v>2007</v>
      </c>
      <c r="F4" s="760">
        <v>2008</v>
      </c>
      <c r="G4" s="760">
        <v>2009</v>
      </c>
      <c r="H4" s="760">
        <v>2010</v>
      </c>
      <c r="I4" s="760">
        <v>2011</v>
      </c>
      <c r="J4" s="702">
        <v>2013</v>
      </c>
      <c r="K4" s="702">
        <v>2014</v>
      </c>
      <c r="L4" s="702">
        <v>2015</v>
      </c>
      <c r="M4" s="702">
        <v>2016</v>
      </c>
      <c r="N4" s="702">
        <v>2017</v>
      </c>
      <c r="O4" s="702">
        <v>2018</v>
      </c>
      <c r="P4" s="702">
        <v>2019</v>
      </c>
      <c r="Q4" s="702">
        <v>2020</v>
      </c>
      <c r="R4" s="702">
        <v>2021</v>
      </c>
      <c r="S4" s="702">
        <v>2022</v>
      </c>
      <c r="T4" s="702">
        <v>2023</v>
      </c>
    </row>
    <row r="5" spans="1:23" ht="7.5" customHeight="1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</row>
    <row r="6" spans="1:23" ht="12" customHeight="1">
      <c r="A6" s="46"/>
      <c r="B6" s="106" t="s">
        <v>104</v>
      </c>
      <c r="C6" s="47"/>
      <c r="D6" s="47"/>
      <c r="E6" s="47"/>
      <c r="F6" s="47"/>
      <c r="G6" s="47"/>
      <c r="H6" s="48"/>
      <c r="I6" s="49"/>
      <c r="J6" s="49"/>
      <c r="K6" s="48"/>
      <c r="L6" s="48"/>
      <c r="M6" s="48"/>
      <c r="N6" s="48"/>
      <c r="O6" s="48"/>
      <c r="P6" s="48"/>
    </row>
    <row r="7" spans="1:23" ht="12" customHeight="1">
      <c r="A7" s="175"/>
      <c r="B7" s="127" t="s">
        <v>194</v>
      </c>
      <c r="C7" s="55">
        <v>9.13080390104499</v>
      </c>
      <c r="D7" s="55">
        <v>9.2036946312652095</v>
      </c>
      <c r="E7" s="55">
        <v>9.3066565042651668</v>
      </c>
      <c r="F7" s="55">
        <v>9.3899212742920088</v>
      </c>
      <c r="G7" s="55">
        <v>9.4196823675089991</v>
      </c>
      <c r="H7" s="55">
        <v>9.4574390375434287</v>
      </c>
      <c r="I7" s="55">
        <v>9.5090955543688036</v>
      </c>
      <c r="J7" s="55">
        <v>9.5675829971922841</v>
      </c>
      <c r="K7" s="55">
        <v>9.5790789502989604</v>
      </c>
      <c r="L7" s="55">
        <v>9.6325360207910329</v>
      </c>
      <c r="M7" s="55">
        <v>9.6510165246386421</v>
      </c>
      <c r="N7" s="55">
        <v>9.679699309369731</v>
      </c>
      <c r="O7" s="55">
        <v>9.6999999999999993</v>
      </c>
      <c r="P7" s="55">
        <v>9.865562981283194</v>
      </c>
      <c r="Q7" s="55">
        <v>9.808851972682314</v>
      </c>
      <c r="R7" s="55">
        <v>9.7949168162454487</v>
      </c>
      <c r="S7" s="55">
        <v>9.9204135614055424</v>
      </c>
      <c r="T7" s="847">
        <v>10.094079972092034</v>
      </c>
      <c r="W7" s="845"/>
    </row>
    <row r="8" spans="1:23" ht="12" customHeight="1">
      <c r="A8" s="110"/>
      <c r="B8" s="127" t="s">
        <v>195</v>
      </c>
      <c r="C8" s="56">
        <v>9.5952151762966746</v>
      </c>
      <c r="D8" s="56">
        <v>9.7193868617616808</v>
      </c>
      <c r="E8" s="56">
        <v>9.8661424744677824</v>
      </c>
      <c r="F8" s="56">
        <v>9.9252658221489671</v>
      </c>
      <c r="G8" s="56">
        <v>9.9952331120195108</v>
      </c>
      <c r="H8" s="56">
        <v>10.034047111951589</v>
      </c>
      <c r="I8" s="56">
        <v>10.033856707303023</v>
      </c>
      <c r="J8" s="56">
        <v>10.149851103169537</v>
      </c>
      <c r="K8" s="56">
        <v>10.108494508766132</v>
      </c>
      <c r="L8" s="56">
        <v>10.12717850086633</v>
      </c>
      <c r="M8" s="56">
        <v>10.18620151421881</v>
      </c>
      <c r="N8" s="55">
        <v>10.200084928681671</v>
      </c>
      <c r="O8" s="55">
        <v>10.3</v>
      </c>
      <c r="P8" s="55">
        <v>10.383575272573172</v>
      </c>
      <c r="Q8" s="55">
        <v>10.339992246188821</v>
      </c>
      <c r="R8" s="55">
        <v>10.27588686447981</v>
      </c>
      <c r="S8" s="55">
        <v>10.3924909353315</v>
      </c>
      <c r="T8" s="849">
        <v>10.567985523193711</v>
      </c>
    </row>
    <row r="9" spans="1:23" ht="12" hidden="1" customHeight="1">
      <c r="A9" s="110"/>
      <c r="B9" s="127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14"/>
      <c r="O9" s="514"/>
      <c r="P9" s="514"/>
      <c r="Q9" s="514"/>
      <c r="R9" s="514"/>
      <c r="S9" s="514"/>
    </row>
    <row r="10" spans="1:23" s="9" customFormat="1" ht="11.25" hidden="1" customHeight="1">
      <c r="A10" s="164"/>
      <c r="B10" s="136" t="s">
        <v>120</v>
      </c>
      <c r="N10" s="515"/>
      <c r="O10" s="515"/>
      <c r="P10" s="515"/>
      <c r="Q10" s="515"/>
      <c r="R10" s="515"/>
      <c r="S10" s="515"/>
    </row>
    <row r="11" spans="1:23" s="9" customFormat="1" ht="11.25" hidden="1" customHeight="1">
      <c r="A11" s="164"/>
      <c r="B11" s="127" t="s">
        <v>194</v>
      </c>
      <c r="C11" s="485">
        <v>10.645037749723857</v>
      </c>
      <c r="D11" s="485">
        <v>10.690836504690889</v>
      </c>
      <c r="E11" s="485">
        <v>10.658836481517728</v>
      </c>
      <c r="F11" s="485">
        <v>10.704658802420429</v>
      </c>
      <c r="G11" s="485">
        <v>10.75379862595627</v>
      </c>
      <c r="H11" s="485">
        <v>10.71448326840256</v>
      </c>
      <c r="I11" s="485">
        <v>10.758714280717495</v>
      </c>
      <c r="J11" s="485">
        <v>10.798338533603426</v>
      </c>
      <c r="K11" s="485">
        <v>10.940048163477178</v>
      </c>
      <c r="L11" s="485">
        <v>11.014599678007141</v>
      </c>
      <c r="M11" s="485">
        <v>11.050983926432007</v>
      </c>
      <c r="N11" s="485">
        <v>11.076275548180611</v>
      </c>
      <c r="O11" s="485"/>
      <c r="P11" s="485"/>
      <c r="Q11" s="485">
        <v>11.03844109005745</v>
      </c>
      <c r="R11" s="485"/>
      <c r="S11" s="485"/>
    </row>
    <row r="12" spans="1:23" s="9" customFormat="1" ht="11.25" hidden="1" customHeight="1">
      <c r="A12" s="164"/>
      <c r="B12" s="127" t="s">
        <v>195</v>
      </c>
      <c r="C12" s="485">
        <v>11.147152779488893</v>
      </c>
      <c r="D12" s="485">
        <v>11.180584901810217</v>
      </c>
      <c r="E12" s="485">
        <v>11.351701871225503</v>
      </c>
      <c r="F12" s="485">
        <v>11.332704552680879</v>
      </c>
      <c r="G12" s="485">
        <v>11.389291521867298</v>
      </c>
      <c r="H12" s="485">
        <v>11.357792781828012</v>
      </c>
      <c r="I12" s="485">
        <v>11.350881113009732</v>
      </c>
      <c r="J12" s="485">
        <v>11.462110588757453</v>
      </c>
      <c r="K12" s="485">
        <v>11.492777146013479</v>
      </c>
      <c r="L12" s="485">
        <v>11.4636281626927</v>
      </c>
      <c r="M12" s="485">
        <v>11.543386615727277</v>
      </c>
      <c r="N12" s="485">
        <v>11.561169903273417</v>
      </c>
      <c r="O12" s="485"/>
      <c r="P12" s="485"/>
      <c r="Q12" s="485">
        <v>11.522434941824811</v>
      </c>
      <c r="R12" s="485"/>
      <c r="S12" s="485"/>
    </row>
    <row r="13" spans="1:23" s="9" customFormat="1" ht="11.25" hidden="1" customHeight="1">
      <c r="A13" s="164"/>
      <c r="B13" s="136" t="s">
        <v>279</v>
      </c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485"/>
      <c r="O13" s="485"/>
      <c r="P13" s="485"/>
      <c r="Q13" s="485"/>
      <c r="R13" s="485"/>
      <c r="S13" s="485"/>
    </row>
    <row r="14" spans="1:23" s="9" customFormat="1" ht="11.25" hidden="1" customHeight="1">
      <c r="A14" s="164"/>
      <c r="B14" s="127" t="s">
        <v>194</v>
      </c>
      <c r="C14" s="485">
        <v>8.2298274895431458</v>
      </c>
      <c r="D14" s="485">
        <v>8.3189431566051173</v>
      </c>
      <c r="E14" s="485">
        <v>8.4959206435064747</v>
      </c>
      <c r="F14" s="485">
        <v>8.6042816036733285</v>
      </c>
      <c r="G14" s="485">
        <v>8.624662037268374</v>
      </c>
      <c r="H14" s="485">
        <v>8.6986710263394595</v>
      </c>
      <c r="I14" s="485">
        <v>8.7734753575824485</v>
      </c>
      <c r="J14" s="485">
        <v>8.8344379367417876</v>
      </c>
      <c r="K14" s="485">
        <v>8.7620928018477926</v>
      </c>
      <c r="L14" s="485">
        <v>8.8057553126332131</v>
      </c>
      <c r="M14" s="485">
        <v>8.8090857603637218</v>
      </c>
      <c r="N14" s="485">
        <v>8.845271343492092</v>
      </c>
      <c r="O14" s="485"/>
      <c r="P14" s="485"/>
      <c r="Q14" s="485">
        <v>9.0726209585657873</v>
      </c>
      <c r="R14" s="485"/>
      <c r="S14" s="485"/>
    </row>
    <row r="15" spans="1:23" s="9" customFormat="1" ht="11.25" hidden="1" customHeight="1">
      <c r="A15" s="164"/>
      <c r="B15" s="127" t="s">
        <v>195</v>
      </c>
      <c r="C15" s="485">
        <v>8.8444773222996602</v>
      </c>
      <c r="D15" s="485">
        <v>8.9969865019808406</v>
      </c>
      <c r="E15" s="485">
        <v>9.1340058357642544</v>
      </c>
      <c r="F15" s="485">
        <v>9.2336943922936605</v>
      </c>
      <c r="G15" s="485">
        <v>9.3105959605620043</v>
      </c>
      <c r="H15" s="485">
        <v>9.3839232063230327</v>
      </c>
      <c r="I15" s="485">
        <v>9.3884240463609068</v>
      </c>
      <c r="J15" s="485">
        <v>9.5018767436667968</v>
      </c>
      <c r="K15" s="485">
        <v>9.4292987397291146</v>
      </c>
      <c r="L15" s="485">
        <v>9.4757995042992409</v>
      </c>
      <c r="M15" s="485">
        <v>9.5122592367326035</v>
      </c>
      <c r="N15" s="485">
        <v>9.5292438238221067</v>
      </c>
      <c r="O15" s="485"/>
      <c r="P15" s="485"/>
      <c r="Q15" s="485">
        <v>9.7484112958596363</v>
      </c>
      <c r="R15" s="485"/>
      <c r="S15" s="485"/>
    </row>
    <row r="16" spans="1:23" s="9" customFormat="1" ht="11.25" customHeight="1">
      <c r="A16" s="164"/>
      <c r="B16" s="130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</row>
    <row r="17" spans="1:20" s="9" customFormat="1" ht="11.25" customHeight="1">
      <c r="A17" s="164"/>
      <c r="B17" s="420" t="s">
        <v>257</v>
      </c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</row>
    <row r="18" spans="1:20" s="9" customFormat="1" ht="11.25" customHeight="1">
      <c r="A18" s="164"/>
      <c r="B18" s="136" t="s">
        <v>105</v>
      </c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</row>
    <row r="19" spans="1:20" s="9" customFormat="1" ht="11.25" customHeight="1">
      <c r="A19" s="164"/>
      <c r="B19" s="127" t="s">
        <v>194</v>
      </c>
      <c r="C19" s="485">
        <v>9.9715217737300819</v>
      </c>
      <c r="D19" s="485">
        <v>10.0530686410293</v>
      </c>
      <c r="E19" s="485">
        <v>10.140925716908274</v>
      </c>
      <c r="F19" s="485">
        <v>10.221118208829616</v>
      </c>
      <c r="G19" s="485">
        <v>10.220207304628866</v>
      </c>
      <c r="H19" s="485">
        <v>10.241115183335694</v>
      </c>
      <c r="I19" s="485">
        <v>10.281359783671038</v>
      </c>
      <c r="J19" s="485">
        <v>10.287542204745776</v>
      </c>
      <c r="K19" s="485">
        <v>10.282528781283432</v>
      </c>
      <c r="L19" s="485">
        <v>10.320932924913315</v>
      </c>
      <c r="M19" s="485">
        <v>10.327730385145008</v>
      </c>
      <c r="N19" s="485">
        <v>10.335562543710434</v>
      </c>
      <c r="O19" s="485">
        <v>10.4</v>
      </c>
      <c r="P19" s="485">
        <v>10.500960050676333</v>
      </c>
      <c r="Q19" s="485">
        <v>10.370703135761122</v>
      </c>
      <c r="R19" s="485">
        <v>10.326125894870227</v>
      </c>
      <c r="S19" s="485">
        <v>10.441763749181737</v>
      </c>
      <c r="T19" s="848">
        <v>10.601309626800802</v>
      </c>
    </row>
    <row r="20" spans="1:20" s="9" customFormat="1" ht="11.25" customHeight="1">
      <c r="A20" s="164"/>
      <c r="B20" s="127" t="s">
        <v>195</v>
      </c>
      <c r="C20" s="486">
        <v>10.612931599717204</v>
      </c>
      <c r="D20" s="486">
        <v>10.720497812713774</v>
      </c>
      <c r="E20" s="486">
        <v>10.836856544475168</v>
      </c>
      <c r="F20" s="486">
        <v>10.900691729592108</v>
      </c>
      <c r="G20" s="486">
        <v>10.92801286422354</v>
      </c>
      <c r="H20" s="486">
        <v>10.944786604311581</v>
      </c>
      <c r="I20" s="486">
        <v>10.944786604311581</v>
      </c>
      <c r="J20" s="486">
        <v>10.978935692901659</v>
      </c>
      <c r="K20" s="486">
        <v>10.921898305737233</v>
      </c>
      <c r="L20" s="486">
        <v>10.903862692404171</v>
      </c>
      <c r="M20" s="486">
        <v>10.940566910853322</v>
      </c>
      <c r="N20" s="485">
        <v>10.959555206497413</v>
      </c>
      <c r="O20" s="485">
        <v>11</v>
      </c>
      <c r="P20" s="485">
        <v>11.09228908636093</v>
      </c>
      <c r="Q20" s="485">
        <v>10.946400387212906</v>
      </c>
      <c r="R20" s="485">
        <v>10.839272524807962</v>
      </c>
      <c r="S20" s="485">
        <v>10.935508580431634</v>
      </c>
      <c r="T20" s="846">
        <v>11.100044185736866</v>
      </c>
    </row>
    <row r="21" spans="1:20" s="9" customFormat="1" ht="11.25" customHeight="1">
      <c r="A21" s="164"/>
      <c r="B21" s="136" t="s">
        <v>106</v>
      </c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485"/>
      <c r="O21" s="485"/>
      <c r="P21" s="485"/>
      <c r="Q21" s="485"/>
      <c r="R21" s="485"/>
      <c r="S21" s="485"/>
    </row>
    <row r="22" spans="1:20" s="9" customFormat="1" ht="11.25" customHeight="1">
      <c r="A22" s="164"/>
      <c r="B22" s="127" t="s">
        <v>194</v>
      </c>
      <c r="C22" s="485">
        <v>5.6588196002722952</v>
      </c>
      <c r="D22" s="485">
        <v>5.6832973245618721</v>
      </c>
      <c r="E22" s="485">
        <v>5.7322076136064046</v>
      </c>
      <c r="F22" s="485">
        <v>5.7398570922967389</v>
      </c>
      <c r="G22" s="485">
        <v>5.8027898014087933</v>
      </c>
      <c r="H22" s="485">
        <v>5.8079858568097524</v>
      </c>
      <c r="I22" s="485">
        <v>5.8924298337290599</v>
      </c>
      <c r="J22" s="485">
        <v>6.0280819104920971</v>
      </c>
      <c r="K22" s="485">
        <v>6.0294629999288043</v>
      </c>
      <c r="L22" s="485">
        <v>6.1398988577688547</v>
      </c>
      <c r="M22" s="485">
        <v>6.1272402405154436</v>
      </c>
      <c r="N22" s="485">
        <v>6.1562372894332098</v>
      </c>
      <c r="O22" s="485">
        <v>6.2</v>
      </c>
      <c r="P22" s="485">
        <v>6.2723706871947558</v>
      </c>
      <c r="Q22" s="485">
        <v>6.5945937286629039</v>
      </c>
      <c r="R22" s="485">
        <v>6.6672878639221107</v>
      </c>
      <c r="S22" s="485">
        <v>6.7787213224131291</v>
      </c>
      <c r="T22" s="848">
        <v>6.9666084387786356</v>
      </c>
    </row>
    <row r="23" spans="1:20" s="9" customFormat="1" ht="11.25" customHeight="1">
      <c r="A23" s="164"/>
      <c r="B23" s="127" t="s">
        <v>195</v>
      </c>
      <c r="C23" s="486">
        <v>6.7297704934026541</v>
      </c>
      <c r="D23" s="486">
        <v>6.7999226810952624</v>
      </c>
      <c r="E23" s="486">
        <v>6.9629101009240664</v>
      </c>
      <c r="F23" s="486">
        <v>6.9437334216960904</v>
      </c>
      <c r="G23" s="486">
        <v>7.0626966112866754</v>
      </c>
      <c r="H23" s="486">
        <v>7.1102474525272221</v>
      </c>
      <c r="I23" s="486">
        <v>7.1388236088223485</v>
      </c>
      <c r="J23" s="486">
        <v>7.264182803275455</v>
      </c>
      <c r="K23" s="486">
        <v>7.2096878259184729</v>
      </c>
      <c r="L23" s="486">
        <v>7.3090519442255379</v>
      </c>
      <c r="M23" s="486">
        <v>7.3863752720746847</v>
      </c>
      <c r="N23" s="485">
        <v>7.3619420938921101</v>
      </c>
      <c r="O23" s="485">
        <v>7.5</v>
      </c>
      <c r="P23" s="485">
        <v>7.5533991840413259</v>
      </c>
      <c r="Q23" s="485">
        <v>7.8222396006372419</v>
      </c>
      <c r="R23" s="485">
        <v>7.8616522156738897</v>
      </c>
      <c r="S23" s="485">
        <v>8.0163433693433781</v>
      </c>
      <c r="T23" s="846">
        <v>8.1511965657690428</v>
      </c>
    </row>
    <row r="24" spans="1:20" s="9" customFormat="1" ht="11.25" customHeight="1">
      <c r="A24" s="164"/>
      <c r="B24" s="130"/>
      <c r="C24" s="235"/>
      <c r="D24" s="235"/>
      <c r="E24" s="235"/>
      <c r="F24" s="235"/>
      <c r="G24" s="235"/>
      <c r="H24" s="235"/>
      <c r="I24" s="235"/>
      <c r="J24" s="235"/>
      <c r="K24" s="235"/>
      <c r="L24" s="235"/>
      <c r="M24" s="235"/>
      <c r="N24" s="485"/>
      <c r="O24" s="485"/>
      <c r="P24" s="485"/>
      <c r="Q24" s="485"/>
      <c r="R24" s="485"/>
      <c r="S24" s="485"/>
    </row>
    <row r="25" spans="1:20" s="9" customFormat="1" ht="11.25" customHeight="1">
      <c r="A25" s="164"/>
      <c r="B25" s="420" t="s">
        <v>258</v>
      </c>
      <c r="C25" s="235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485"/>
      <c r="O25" s="485"/>
      <c r="P25" s="485"/>
      <c r="Q25" s="485"/>
      <c r="R25" s="485"/>
      <c r="S25" s="485"/>
    </row>
    <row r="26" spans="1:20" s="9" customFormat="1" ht="11.25" customHeight="1">
      <c r="A26" s="164"/>
      <c r="B26" s="136" t="s">
        <v>107</v>
      </c>
      <c r="C26" s="235"/>
      <c r="D26" s="235"/>
      <c r="E26" s="235"/>
      <c r="F26" s="235"/>
      <c r="G26" s="235"/>
      <c r="H26" s="235"/>
      <c r="I26" s="235"/>
      <c r="J26" s="235"/>
      <c r="N26" s="485"/>
      <c r="O26" s="485"/>
      <c r="P26" s="485"/>
      <c r="Q26" s="485"/>
      <c r="R26" s="485"/>
      <c r="S26" s="485"/>
    </row>
    <row r="27" spans="1:20" s="9" customFormat="1" ht="11.25" customHeight="1">
      <c r="A27" s="164"/>
      <c r="B27" s="127" t="s">
        <v>194</v>
      </c>
      <c r="C27" s="485">
        <v>10.023031458619005</v>
      </c>
      <c r="D27" s="485">
        <v>10.045070382564706</v>
      </c>
      <c r="E27" s="485">
        <v>10.164463731092736</v>
      </c>
      <c r="F27" s="485">
        <v>10.189081865288426</v>
      </c>
      <c r="G27" s="485">
        <v>10.222216179433817</v>
      </c>
      <c r="H27" s="485">
        <v>10.239527139191562</v>
      </c>
      <c r="I27" s="485">
        <v>10.292991920271463</v>
      </c>
      <c r="J27" s="485">
        <v>10.330008177185144</v>
      </c>
      <c r="K27" s="485">
        <v>10.409887367728535</v>
      </c>
      <c r="L27" s="485">
        <v>10.460276328624804</v>
      </c>
      <c r="M27" s="485">
        <v>10.506985795490907</v>
      </c>
      <c r="N27" s="485">
        <v>10.500059363313003</v>
      </c>
      <c r="O27" s="485">
        <v>10.5</v>
      </c>
      <c r="P27" s="485">
        <v>10.647569894477332</v>
      </c>
      <c r="Q27" s="485">
        <v>10.532090051183983</v>
      </c>
      <c r="R27" s="485">
        <v>10.553810647595574</v>
      </c>
      <c r="S27" s="485">
        <v>10.643253033182726</v>
      </c>
      <c r="T27" s="848">
        <v>10.783882337648189</v>
      </c>
    </row>
    <row r="28" spans="1:20" s="9" customFormat="1" ht="11.25" customHeight="1">
      <c r="A28" s="164"/>
      <c r="B28" s="127" t="s">
        <v>195</v>
      </c>
      <c r="C28" s="486">
        <v>10.48198453590761</v>
      </c>
      <c r="D28" s="486">
        <v>10.541918099649029</v>
      </c>
      <c r="E28" s="486">
        <v>10.742300945828541</v>
      </c>
      <c r="F28" s="486">
        <v>10.761526874759351</v>
      </c>
      <c r="G28" s="486">
        <v>10.775133299877941</v>
      </c>
      <c r="H28" s="486">
        <v>10.805327522952274</v>
      </c>
      <c r="I28" s="486">
        <v>10.777453861429702</v>
      </c>
      <c r="J28" s="486">
        <v>10.875857441953828</v>
      </c>
      <c r="K28" s="486">
        <v>10.869280793097728</v>
      </c>
      <c r="L28" s="486">
        <v>10.878112568633622</v>
      </c>
      <c r="M28" s="486">
        <v>10.95621227996944</v>
      </c>
      <c r="N28" s="485">
        <v>10.95394363386953</v>
      </c>
      <c r="O28" s="485">
        <v>11.1</v>
      </c>
      <c r="P28" s="485">
        <v>11.094842345157556</v>
      </c>
      <c r="Q28" s="485">
        <v>10.974218716967437</v>
      </c>
      <c r="R28" s="485">
        <v>10.927472910080263</v>
      </c>
      <c r="S28" s="485">
        <v>11.029112446161562</v>
      </c>
      <c r="T28" s="846">
        <v>11.17331879348016</v>
      </c>
    </row>
    <row r="29" spans="1:20" s="9" customFormat="1" ht="11.25" customHeight="1">
      <c r="A29" s="164"/>
      <c r="B29" s="136" t="s">
        <v>108</v>
      </c>
      <c r="C29" s="235"/>
      <c r="D29" s="235"/>
      <c r="E29" s="235"/>
      <c r="F29" s="235"/>
      <c r="G29" s="235"/>
      <c r="H29" s="235"/>
      <c r="I29" s="235"/>
      <c r="J29" s="235"/>
      <c r="N29" s="485"/>
      <c r="O29" s="485"/>
      <c r="P29" s="485"/>
      <c r="Q29" s="485"/>
      <c r="R29" s="485"/>
      <c r="S29" s="485"/>
    </row>
    <row r="30" spans="1:20" s="9" customFormat="1" ht="11.25" customHeight="1">
      <c r="A30" s="164"/>
      <c r="B30" s="127" t="s">
        <v>194</v>
      </c>
      <c r="C30" s="485">
        <v>7.7368633360409769</v>
      </c>
      <c r="D30" s="485">
        <v>7.8854910307581907</v>
      </c>
      <c r="E30" s="485">
        <v>8.0302521663630611</v>
      </c>
      <c r="F30" s="485">
        <v>8.2158569930784413</v>
      </c>
      <c r="G30" s="485">
        <v>8.2277515417101803</v>
      </c>
      <c r="H30" s="485">
        <v>8.2314540938594334</v>
      </c>
      <c r="I30" s="485">
        <v>8.3337296252141666</v>
      </c>
      <c r="J30" s="485">
        <v>8.4285302221302647</v>
      </c>
      <c r="K30" s="485">
        <v>8.2839148555525384</v>
      </c>
      <c r="L30" s="485">
        <v>8.396751320737609</v>
      </c>
      <c r="M30" s="485">
        <v>8.3309710557596439</v>
      </c>
      <c r="N30" s="485">
        <v>8.4406785984938306</v>
      </c>
      <c r="O30" s="485">
        <v>8.6</v>
      </c>
      <c r="P30" s="485">
        <v>8.6840473997435677</v>
      </c>
      <c r="Q30" s="485">
        <v>8.7378266873362467</v>
      </c>
      <c r="R30" s="485">
        <v>8.6501087908676606</v>
      </c>
      <c r="S30" s="485">
        <v>8.860174786019785</v>
      </c>
      <c r="T30" s="848">
        <v>9.107485543229382</v>
      </c>
    </row>
    <row r="31" spans="1:20" s="9" customFormat="1" ht="11.25" customHeight="1">
      <c r="A31" s="164"/>
      <c r="B31" s="127" t="s">
        <v>195</v>
      </c>
      <c r="C31" s="486">
        <v>8.5215612073814402</v>
      </c>
      <c r="D31" s="486">
        <v>8.7449610930586239</v>
      </c>
      <c r="E31" s="486">
        <v>8.8731538164752326</v>
      </c>
      <c r="F31" s="486">
        <v>8.9651613572319633</v>
      </c>
      <c r="G31" s="486">
        <v>9.1401956072449888</v>
      </c>
      <c r="H31" s="486">
        <v>9.1256711061149627</v>
      </c>
      <c r="I31" s="486">
        <v>9.1785775228128674</v>
      </c>
      <c r="J31" s="486">
        <v>9.3533797371867813</v>
      </c>
      <c r="K31" s="486">
        <v>9.2759912605962</v>
      </c>
      <c r="L31" s="486">
        <v>9.2699686576064657</v>
      </c>
      <c r="M31" s="486">
        <v>9.324198832671506</v>
      </c>
      <c r="N31" s="485">
        <v>9.3808361891084786</v>
      </c>
      <c r="O31" s="485">
        <v>9.5</v>
      </c>
      <c r="P31" s="485">
        <v>9.6207327844727164</v>
      </c>
      <c r="Q31" s="485">
        <v>9.6490886221689944</v>
      </c>
      <c r="R31" s="485">
        <v>9.6476079864852711</v>
      </c>
      <c r="S31" s="485">
        <v>9.7286300906663392</v>
      </c>
      <c r="T31" s="846">
        <v>9.9873782024535593</v>
      </c>
    </row>
    <row r="32" spans="1:20" s="9" customFormat="1" ht="11.25" customHeight="1">
      <c r="A32" s="164"/>
      <c r="B32" s="136" t="s">
        <v>109</v>
      </c>
      <c r="C32" s="235"/>
      <c r="D32" s="235"/>
      <c r="E32" s="235"/>
      <c r="F32" s="235"/>
      <c r="G32" s="235"/>
      <c r="H32" s="235"/>
      <c r="I32" s="235"/>
      <c r="J32" s="235"/>
      <c r="N32" s="485"/>
      <c r="O32" s="485"/>
      <c r="P32" s="485"/>
      <c r="Q32" s="485"/>
      <c r="R32" s="485"/>
      <c r="S32" s="485"/>
    </row>
    <row r="33" spans="1:20" s="9" customFormat="1" ht="11.25" customHeight="1">
      <c r="A33" s="164"/>
      <c r="B33" s="127" t="s">
        <v>194</v>
      </c>
      <c r="C33" s="485">
        <v>7.4338342124795931</v>
      </c>
      <c r="D33" s="485">
        <v>7.6842281986008016</v>
      </c>
      <c r="E33" s="485">
        <v>7.6574103529202455</v>
      </c>
      <c r="F33" s="485">
        <v>7.7843938288492129</v>
      </c>
      <c r="G33" s="485">
        <v>7.9</v>
      </c>
      <c r="H33" s="485">
        <v>8.0447278694875237</v>
      </c>
      <c r="I33" s="485">
        <v>8.0084641975118274</v>
      </c>
      <c r="J33" s="485">
        <v>8.0889863522445502</v>
      </c>
      <c r="K33" s="485">
        <v>8.0829776176592922</v>
      </c>
      <c r="L33" s="485">
        <v>8.0646426592655462</v>
      </c>
      <c r="M33" s="485">
        <v>8.0735235176389448</v>
      </c>
      <c r="N33" s="485">
        <v>8.121107241500038</v>
      </c>
      <c r="O33" s="485">
        <v>8.1</v>
      </c>
      <c r="P33" s="485">
        <v>8.3833710463870812</v>
      </c>
      <c r="Q33" s="485">
        <v>8.3698720909569193</v>
      </c>
      <c r="R33" s="485">
        <v>8.2791910413219281</v>
      </c>
      <c r="S33" s="485">
        <v>8.3622401385732132</v>
      </c>
      <c r="T33" s="848">
        <v>8.5507099945162288</v>
      </c>
    </row>
    <row r="34" spans="1:20" s="9" customFormat="1" ht="11.25" customHeight="1">
      <c r="A34" s="164"/>
      <c r="B34" s="127" t="s">
        <v>195</v>
      </c>
      <c r="C34" s="486">
        <v>8.336665595726549</v>
      </c>
      <c r="D34" s="486">
        <v>8.4229244369911083</v>
      </c>
      <c r="E34" s="486">
        <v>8.3964949523586832</v>
      </c>
      <c r="F34" s="486">
        <v>8.5624789446914775</v>
      </c>
      <c r="G34" s="486">
        <v>8.6220814081822716</v>
      </c>
      <c r="H34" s="486">
        <v>8.8216095311003144</v>
      </c>
      <c r="I34" s="486">
        <v>8.8240224557632132</v>
      </c>
      <c r="J34" s="486">
        <v>8.8608988493075795</v>
      </c>
      <c r="K34" s="486">
        <v>8.7556965618518916</v>
      </c>
      <c r="L34" s="486">
        <v>8.8909845917593042</v>
      </c>
      <c r="M34" s="486">
        <v>8.8328159157641668</v>
      </c>
      <c r="N34" s="485">
        <v>8.8264880218956296</v>
      </c>
      <c r="O34" s="485">
        <v>8.9</v>
      </c>
      <c r="P34" s="485">
        <v>9.0569062613481588</v>
      </c>
      <c r="Q34" s="485">
        <v>9.1454936736838519</v>
      </c>
      <c r="R34" s="485">
        <v>8.8209235087639684</v>
      </c>
      <c r="S34" s="485">
        <v>9.0940881644612723</v>
      </c>
      <c r="T34" s="846">
        <v>9.1996330293134374</v>
      </c>
    </row>
    <row r="35" spans="1:20" s="9" customFormat="1" ht="11.25" customHeight="1">
      <c r="A35" s="164"/>
      <c r="B35" s="130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485"/>
      <c r="O35" s="485"/>
      <c r="P35" s="485"/>
      <c r="Q35" s="485"/>
      <c r="R35" s="485"/>
      <c r="S35" s="485"/>
    </row>
    <row r="36" spans="1:20" s="9" customFormat="1" ht="11.25" customHeight="1">
      <c r="A36" s="164"/>
      <c r="B36" s="420" t="s">
        <v>132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485"/>
      <c r="O36" s="485"/>
      <c r="P36" s="485"/>
      <c r="Q36" s="485"/>
      <c r="R36" s="485"/>
      <c r="S36" s="485"/>
    </row>
    <row r="37" spans="1:20" ht="12" customHeight="1">
      <c r="A37" s="110"/>
      <c r="B37" s="106" t="s">
        <v>0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485"/>
      <c r="O37" s="485"/>
      <c r="P37" s="485"/>
      <c r="Q37" s="485"/>
      <c r="R37" s="485"/>
      <c r="S37" s="485"/>
    </row>
    <row r="38" spans="1:20" ht="12" customHeight="1">
      <c r="A38" s="175"/>
      <c r="B38" s="275" t="s">
        <v>194</v>
      </c>
      <c r="C38" s="301">
        <v>6.773609501540963</v>
      </c>
      <c r="D38" s="301">
        <v>6.9036112051411385</v>
      </c>
      <c r="E38" s="301">
        <v>6.7311868388460896</v>
      </c>
      <c r="F38" s="301">
        <v>7.0411822571120251</v>
      </c>
      <c r="G38" s="301">
        <v>7.2550508107591964</v>
      </c>
      <c r="H38" s="301">
        <v>7.0594100216228588</v>
      </c>
      <c r="I38" s="301">
        <v>7.1041983344265711</v>
      </c>
      <c r="J38" s="301">
        <v>7.6082515210058759</v>
      </c>
      <c r="K38" s="301">
        <v>7.1755074763354836</v>
      </c>
      <c r="L38" s="301">
        <v>7.4613660661229746</v>
      </c>
      <c r="M38" s="301">
        <v>7.5599252042877252</v>
      </c>
      <c r="N38" s="637">
        <v>7.8688712731266062</v>
      </c>
      <c r="O38" s="637">
        <v>8</v>
      </c>
      <c r="P38" s="637">
        <v>8.1437726715592209</v>
      </c>
      <c r="Q38" s="637">
        <v>8.0184783982768835</v>
      </c>
      <c r="R38" s="637">
        <v>8.3652239373954824</v>
      </c>
      <c r="S38" s="637">
        <v>8.1560451685647095</v>
      </c>
      <c r="T38" s="848">
        <v>8.2411878706220314</v>
      </c>
    </row>
    <row r="39" spans="1:20" ht="12" customHeight="1">
      <c r="A39" s="110"/>
      <c r="B39" s="275" t="s">
        <v>195</v>
      </c>
      <c r="C39" s="634">
        <v>7.0937539936954757</v>
      </c>
      <c r="D39" s="634">
        <v>7.7434396007717474</v>
      </c>
      <c r="E39" s="634">
        <v>7.7501534129565597</v>
      </c>
      <c r="F39" s="634">
        <v>7.8088033595406401</v>
      </c>
      <c r="G39" s="634">
        <v>8.0215414314711957</v>
      </c>
      <c r="H39" s="634">
        <v>8.0009143547830401</v>
      </c>
      <c r="I39" s="634">
        <v>8.130283564005957</v>
      </c>
      <c r="J39" s="634">
        <v>8.0896718918092443</v>
      </c>
      <c r="K39" s="634">
        <v>8.2948732806182566</v>
      </c>
      <c r="L39" s="634">
        <v>8.4380970399508701</v>
      </c>
      <c r="M39" s="634">
        <v>8.323173873266061</v>
      </c>
      <c r="N39" s="637">
        <v>8.6312902884538971</v>
      </c>
      <c r="O39" s="637">
        <v>8.6</v>
      </c>
      <c r="P39" s="637">
        <v>8.9409013782996141</v>
      </c>
      <c r="Q39" s="637">
        <v>8.8522375518493313</v>
      </c>
      <c r="R39" s="637">
        <v>9.0494766292400914</v>
      </c>
      <c r="S39" s="637">
        <v>9.0216576961554118</v>
      </c>
      <c r="T39" s="846">
        <v>9.1117044332220161</v>
      </c>
    </row>
    <row r="40" spans="1:20" ht="12" customHeight="1">
      <c r="A40" s="110"/>
      <c r="B40" s="220" t="s">
        <v>1</v>
      </c>
      <c r="C40" s="634"/>
      <c r="D40" s="634"/>
      <c r="E40" s="634"/>
      <c r="F40" s="634"/>
      <c r="G40" s="634"/>
      <c r="H40" s="634"/>
      <c r="I40" s="634"/>
      <c r="J40" s="634"/>
      <c r="K40" s="634"/>
      <c r="L40" s="634"/>
      <c r="M40" s="634"/>
      <c r="N40" s="637"/>
      <c r="O40" s="637"/>
      <c r="P40" s="637"/>
      <c r="Q40" s="637"/>
      <c r="R40" s="637"/>
      <c r="S40" s="637"/>
    </row>
    <row r="41" spans="1:20" ht="12" customHeight="1">
      <c r="A41" s="175"/>
      <c r="B41" s="275" t="s">
        <v>194</v>
      </c>
      <c r="C41" s="301">
        <v>8.0062689931510835</v>
      </c>
      <c r="D41" s="301">
        <v>8.3251114691629144</v>
      </c>
      <c r="E41" s="301">
        <v>8.3772984684640637</v>
      </c>
      <c r="F41" s="301">
        <v>8.5165624301390164</v>
      </c>
      <c r="G41" s="301">
        <v>8.59986143397904</v>
      </c>
      <c r="H41" s="301">
        <v>8.7720060630418857</v>
      </c>
      <c r="I41" s="301">
        <v>8.7958347240842922</v>
      </c>
      <c r="J41" s="301">
        <v>8.8689092051478529</v>
      </c>
      <c r="K41" s="301">
        <v>8.7713473199775986</v>
      </c>
      <c r="L41" s="301">
        <v>8.5830123320370273</v>
      </c>
      <c r="M41" s="301">
        <v>8.9427350084738766</v>
      </c>
      <c r="N41" s="637">
        <v>8.6719832382624364</v>
      </c>
      <c r="O41" s="637">
        <v>8.9</v>
      </c>
      <c r="P41" s="637">
        <v>9.1494547519434466</v>
      </c>
      <c r="Q41" s="637">
        <v>8.8944466521978569</v>
      </c>
      <c r="R41" s="637">
        <v>9.2269308847134166</v>
      </c>
      <c r="S41" s="637">
        <v>9.3670394742361935</v>
      </c>
      <c r="T41" s="848">
        <v>9.4997864894728856</v>
      </c>
    </row>
    <row r="42" spans="1:20" ht="12" customHeight="1">
      <c r="A42" s="110"/>
      <c r="B42" s="275" t="s">
        <v>195</v>
      </c>
      <c r="C42" s="634">
        <v>8.574198271228898</v>
      </c>
      <c r="D42" s="634">
        <v>8.7945206678811978</v>
      </c>
      <c r="E42" s="634">
        <v>8.9840849842515986</v>
      </c>
      <c r="F42" s="634">
        <v>9.0447393995114016</v>
      </c>
      <c r="G42" s="634">
        <v>9.300644666458501</v>
      </c>
      <c r="H42" s="634">
        <v>9.4021225313070484</v>
      </c>
      <c r="I42" s="634">
        <v>9.4521591378496765</v>
      </c>
      <c r="J42" s="634">
        <v>9.3693777385384873</v>
      </c>
      <c r="K42" s="634">
        <v>9.470593641583573</v>
      </c>
      <c r="L42" s="634">
        <v>9.3116336129357045</v>
      </c>
      <c r="M42" s="634">
        <v>9.4150148281327954</v>
      </c>
      <c r="N42" s="637">
        <v>9.3874848382962703</v>
      </c>
      <c r="O42" s="637">
        <v>9.6</v>
      </c>
      <c r="P42" s="637">
        <v>9.7293922690222434</v>
      </c>
      <c r="Q42" s="637">
        <v>9.6348275017105411</v>
      </c>
      <c r="R42" s="637">
        <v>9.5949459054876733</v>
      </c>
      <c r="S42" s="637">
        <v>9.7237752766583991</v>
      </c>
      <c r="T42" s="846">
        <v>10.099068966604584</v>
      </c>
    </row>
    <row r="43" spans="1:20" ht="12" customHeight="1">
      <c r="A43" s="110"/>
      <c r="B43" s="220" t="s">
        <v>2</v>
      </c>
      <c r="C43" s="634"/>
      <c r="D43" s="634"/>
      <c r="E43" s="634"/>
      <c r="F43" s="634"/>
      <c r="G43" s="634"/>
      <c r="H43" s="634"/>
      <c r="I43" s="634"/>
      <c r="J43" s="634"/>
      <c r="K43" s="634"/>
      <c r="L43" s="634"/>
      <c r="M43" s="634"/>
      <c r="N43" s="637"/>
      <c r="O43" s="637"/>
      <c r="P43" s="637"/>
      <c r="Q43" s="637"/>
      <c r="R43" s="637"/>
      <c r="S43" s="637"/>
    </row>
    <row r="44" spans="1:20" ht="12" customHeight="1">
      <c r="A44" s="175"/>
      <c r="B44" s="275" t="s">
        <v>194</v>
      </c>
      <c r="C44" s="301">
        <v>7.7756637778565221</v>
      </c>
      <c r="D44" s="301">
        <v>7.835512845330264</v>
      </c>
      <c r="E44" s="301">
        <v>7.6799060359284956</v>
      </c>
      <c r="F44" s="301">
        <v>7.4183127975148953</v>
      </c>
      <c r="G44" s="301">
        <v>7.4941847264545114</v>
      </c>
      <c r="H44" s="301">
        <v>7.517243859181165</v>
      </c>
      <c r="I44" s="301">
        <v>7.0841015507247596</v>
      </c>
      <c r="J44" s="301">
        <v>7.9303123343627666</v>
      </c>
      <c r="K44" s="301">
        <v>8.0759810836818318</v>
      </c>
      <c r="L44" s="301">
        <v>8.2817305503029246</v>
      </c>
      <c r="M44" s="301">
        <v>8.1150579618819627</v>
      </c>
      <c r="N44" s="637">
        <v>8.0605896222018298</v>
      </c>
      <c r="O44" s="637">
        <v>7.8</v>
      </c>
      <c r="P44" s="637">
        <v>8.6944233477080264</v>
      </c>
      <c r="Q44" s="637">
        <v>8.4963298202315034</v>
      </c>
      <c r="R44" s="637">
        <v>8.4706441255742018</v>
      </c>
      <c r="S44" s="637">
        <v>8.6679169401217635</v>
      </c>
      <c r="T44" s="848">
        <v>8.680067201745306</v>
      </c>
    </row>
    <row r="45" spans="1:20" ht="12" customHeight="1">
      <c r="A45" s="110"/>
      <c r="B45" s="275" t="s">
        <v>195</v>
      </c>
      <c r="C45" s="634">
        <v>8.2191640488512085</v>
      </c>
      <c r="D45" s="634">
        <v>8.8960463876758009</v>
      </c>
      <c r="E45" s="634">
        <v>8.5705464697235474</v>
      </c>
      <c r="F45" s="634">
        <v>8.5802488694114203</v>
      </c>
      <c r="G45" s="634">
        <v>8.6251175726876177</v>
      </c>
      <c r="H45" s="634">
        <v>8.4035190091060095</v>
      </c>
      <c r="I45" s="634">
        <v>8.4431005815476148</v>
      </c>
      <c r="J45" s="634">
        <v>9.0257641524455909</v>
      </c>
      <c r="K45" s="634">
        <v>8.9170363687659702</v>
      </c>
      <c r="L45" s="634">
        <v>9.2101774466650994</v>
      </c>
      <c r="M45" s="634">
        <v>9.0640959332614042</v>
      </c>
      <c r="N45" s="637">
        <v>8.9932176825336771</v>
      </c>
      <c r="O45" s="637">
        <v>9.1</v>
      </c>
      <c r="P45" s="637">
        <v>9.6421656552300981</v>
      </c>
      <c r="Q45" s="637">
        <v>9.5852842017384212</v>
      </c>
      <c r="R45" s="637">
        <v>9.3087599352991024</v>
      </c>
      <c r="S45" s="637">
        <v>9.5485845557884428</v>
      </c>
      <c r="T45" s="846">
        <v>9.6942820543105146</v>
      </c>
    </row>
    <row r="46" spans="1:20" ht="12" customHeight="1">
      <c r="A46" s="110"/>
      <c r="B46" s="220" t="s">
        <v>3</v>
      </c>
      <c r="C46" s="634"/>
      <c r="D46" s="634"/>
      <c r="E46" s="634"/>
      <c r="F46" s="634"/>
      <c r="G46" s="634"/>
      <c r="H46" s="634"/>
      <c r="I46" s="634"/>
      <c r="J46" s="634"/>
      <c r="K46" s="634"/>
      <c r="L46" s="634"/>
      <c r="M46" s="634"/>
      <c r="N46" s="637"/>
      <c r="O46" s="637"/>
      <c r="P46" s="637"/>
      <c r="Q46" s="637"/>
      <c r="R46" s="637"/>
      <c r="S46" s="637"/>
    </row>
    <row r="47" spans="1:20" ht="12" customHeight="1">
      <c r="A47" s="175"/>
      <c r="B47" s="275" t="s">
        <v>194</v>
      </c>
      <c r="C47" s="301">
        <v>10.18902867283234</v>
      </c>
      <c r="D47" s="301">
        <v>10.058623284664808</v>
      </c>
      <c r="E47" s="301">
        <v>10.213637512542917</v>
      </c>
      <c r="F47" s="301">
        <v>10.658783511433111</v>
      </c>
      <c r="G47" s="301">
        <v>10.340172665390334</v>
      </c>
      <c r="H47" s="301">
        <v>10.429163388408041</v>
      </c>
      <c r="I47" s="301">
        <v>10.128632253174999</v>
      </c>
      <c r="J47" s="301">
        <v>10.226031130313549</v>
      </c>
      <c r="K47" s="301">
        <v>10.153056914863779</v>
      </c>
      <c r="L47" s="301">
        <v>10.386269861726717</v>
      </c>
      <c r="M47" s="301">
        <v>10.434099883379117</v>
      </c>
      <c r="N47" s="637">
        <v>10.327672568777203</v>
      </c>
      <c r="O47" s="637">
        <v>10.5</v>
      </c>
      <c r="P47" s="637">
        <v>10.674548499276183</v>
      </c>
      <c r="Q47" s="637">
        <v>10.681207567319619</v>
      </c>
      <c r="R47" s="637">
        <v>10.442729877298731</v>
      </c>
      <c r="S47" s="637">
        <v>10.67150594471064</v>
      </c>
      <c r="T47" s="848">
        <v>10.869231664652496</v>
      </c>
    </row>
    <row r="48" spans="1:20" ht="12" customHeight="1">
      <c r="A48" s="110"/>
      <c r="B48" s="275" t="s">
        <v>195</v>
      </c>
      <c r="C48" s="634">
        <v>10.61097729106854</v>
      </c>
      <c r="D48" s="634">
        <v>10.623066234557077</v>
      </c>
      <c r="E48" s="634">
        <v>10.688989377375815</v>
      </c>
      <c r="F48" s="634">
        <v>11.125890825847483</v>
      </c>
      <c r="G48" s="634">
        <v>10.960955309809671</v>
      </c>
      <c r="H48" s="634">
        <v>11.056708441434159</v>
      </c>
      <c r="I48" s="634">
        <v>10.698378649509232</v>
      </c>
      <c r="J48" s="634">
        <v>10.986094957700013</v>
      </c>
      <c r="K48" s="634">
        <v>10.85684879447069</v>
      </c>
      <c r="L48" s="634">
        <v>11.059496938619709</v>
      </c>
      <c r="M48" s="634">
        <v>11.075725995575835</v>
      </c>
      <c r="N48" s="637">
        <v>11.154299489891873</v>
      </c>
      <c r="O48" s="637">
        <v>11.2</v>
      </c>
      <c r="P48" s="637">
        <v>11.33518811995441</v>
      </c>
      <c r="Q48" s="637">
        <v>11.232323301406378</v>
      </c>
      <c r="R48" s="637">
        <v>11.368554612138302</v>
      </c>
      <c r="S48" s="637">
        <v>11.3512756202477</v>
      </c>
      <c r="T48" s="846">
        <v>11.435786018054227</v>
      </c>
    </row>
    <row r="49" spans="1:20" ht="12" customHeight="1">
      <c r="A49" s="110"/>
      <c r="B49" s="220" t="s">
        <v>4</v>
      </c>
      <c r="C49" s="634"/>
      <c r="D49" s="634"/>
      <c r="E49" s="634"/>
      <c r="F49" s="634"/>
      <c r="G49" s="634"/>
      <c r="H49" s="634"/>
      <c r="I49" s="634"/>
      <c r="J49" s="634"/>
      <c r="K49" s="634"/>
      <c r="L49" s="634"/>
      <c r="M49" s="634"/>
      <c r="N49" s="637"/>
      <c r="O49" s="637"/>
      <c r="P49" s="637"/>
      <c r="Q49" s="637"/>
      <c r="R49" s="637"/>
      <c r="S49" s="637"/>
    </row>
    <row r="50" spans="1:20" ht="12" customHeight="1">
      <c r="A50" s="175"/>
      <c r="B50" s="275" t="s">
        <v>194</v>
      </c>
      <c r="C50" s="301">
        <v>7.0272863037045727</v>
      </c>
      <c r="D50" s="301">
        <v>6.8710300316311743</v>
      </c>
      <c r="E50" s="301">
        <v>7.2647490464417013</v>
      </c>
      <c r="F50" s="301">
        <v>7.3520138726841342</v>
      </c>
      <c r="G50" s="301">
        <v>7.6728303264475315</v>
      </c>
      <c r="H50" s="301">
        <v>7.8967470231639574</v>
      </c>
      <c r="I50" s="301">
        <v>7.6856261129715016</v>
      </c>
      <c r="J50" s="301">
        <v>7.796738459969121</v>
      </c>
      <c r="K50" s="301">
        <v>7.7519510373932796</v>
      </c>
      <c r="L50" s="301">
        <v>7.6858526969258287</v>
      </c>
      <c r="M50" s="301">
        <v>7.9103595544878056</v>
      </c>
      <c r="N50" s="637">
        <v>7.9059337728456205</v>
      </c>
      <c r="O50" s="637">
        <v>80.3</v>
      </c>
      <c r="P50" s="637">
        <v>8.1544712351782476</v>
      </c>
      <c r="Q50" s="637">
        <v>8.4467128286832995</v>
      </c>
      <c r="R50" s="637">
        <v>8.4824635279849403</v>
      </c>
      <c r="S50" s="637">
        <v>8.6128662148342308</v>
      </c>
      <c r="T50" s="848">
        <v>9.1942455527853078</v>
      </c>
    </row>
    <row r="51" spans="1:20" ht="12" customHeight="1">
      <c r="A51" s="110"/>
      <c r="B51" s="275" t="s">
        <v>195</v>
      </c>
      <c r="C51" s="634">
        <v>8.4538007838872122</v>
      </c>
      <c r="D51" s="634">
        <v>8.0368321768085753</v>
      </c>
      <c r="E51" s="634">
        <v>8.5384405368443819</v>
      </c>
      <c r="F51" s="634">
        <v>8.4102993881295287</v>
      </c>
      <c r="G51" s="634">
        <v>8.8697204774681531</v>
      </c>
      <c r="H51" s="634">
        <v>9.2226213171752445</v>
      </c>
      <c r="I51" s="634">
        <v>9.0434334073340725</v>
      </c>
      <c r="J51" s="634">
        <v>9.0869123881134453</v>
      </c>
      <c r="K51" s="634">
        <v>8.9680533291963371</v>
      </c>
      <c r="L51" s="634">
        <v>9.0101373611170921</v>
      </c>
      <c r="M51" s="634">
        <v>8.899981738579454</v>
      </c>
      <c r="N51" s="637">
        <v>9.1236576534990483</v>
      </c>
      <c r="O51" s="637">
        <v>9</v>
      </c>
      <c r="P51" s="637">
        <v>9.0352943060561337</v>
      </c>
      <c r="Q51" s="637">
        <v>9.1984971241942084</v>
      </c>
      <c r="R51" s="637">
        <v>9.4899958971396909</v>
      </c>
      <c r="S51" s="637">
        <v>9.3446637112359721</v>
      </c>
      <c r="T51" s="846">
        <v>9.6610039048858063</v>
      </c>
    </row>
    <row r="52" spans="1:20" ht="12" customHeight="1">
      <c r="A52" s="110"/>
      <c r="B52" s="220" t="s">
        <v>5</v>
      </c>
      <c r="C52" s="634"/>
      <c r="D52" s="634"/>
      <c r="E52" s="634"/>
      <c r="F52" s="634"/>
      <c r="G52" s="634"/>
      <c r="H52" s="634"/>
      <c r="I52" s="634"/>
      <c r="J52" s="634"/>
      <c r="K52" s="634"/>
      <c r="L52" s="634"/>
      <c r="M52" s="634"/>
      <c r="N52" s="637"/>
      <c r="O52" s="637"/>
      <c r="P52" s="637"/>
      <c r="Q52" s="637"/>
      <c r="R52" s="637"/>
      <c r="S52" s="637"/>
    </row>
    <row r="53" spans="1:20" ht="12" customHeight="1">
      <c r="A53" s="175"/>
      <c r="B53" s="275" t="s">
        <v>194</v>
      </c>
      <c r="C53" s="301">
        <v>6.4918635946731413</v>
      </c>
      <c r="D53" s="301">
        <v>6.8772452896938141</v>
      </c>
      <c r="E53" s="301">
        <v>7.0484973228264165</v>
      </c>
      <c r="F53" s="301">
        <v>7.1398438159983719</v>
      </c>
      <c r="G53" s="301">
        <v>7.1791966851164686</v>
      </c>
      <c r="H53" s="301">
        <v>7.3112405915804279</v>
      </c>
      <c r="I53" s="301">
        <v>7.4396476418800805</v>
      </c>
      <c r="J53" s="301">
        <v>7.3364145727484784</v>
      </c>
      <c r="K53" s="301">
        <v>7.3702663001591011</v>
      </c>
      <c r="L53" s="301">
        <v>7.2421100994743073</v>
      </c>
      <c r="M53" s="301">
        <v>7.1227735018819427</v>
      </c>
      <c r="N53" s="637">
        <v>7.2282931257411294</v>
      </c>
      <c r="O53" s="637">
        <v>7.1</v>
      </c>
      <c r="P53" s="637">
        <v>7.5899658415369782</v>
      </c>
      <c r="Q53" s="637">
        <v>7.6518071342076315</v>
      </c>
      <c r="R53" s="637">
        <v>7.7954566118069257</v>
      </c>
      <c r="S53" s="637">
        <v>7.7941734556783882</v>
      </c>
      <c r="T53" s="848">
        <v>8.037354727355126</v>
      </c>
    </row>
    <row r="54" spans="1:20" ht="12" customHeight="1">
      <c r="A54" s="110"/>
      <c r="B54" s="275" t="s">
        <v>195</v>
      </c>
      <c r="C54" s="634">
        <v>7.4181440245904833</v>
      </c>
      <c r="D54" s="634">
        <v>7.595446820847755</v>
      </c>
      <c r="E54" s="634">
        <v>7.8148422143930976</v>
      </c>
      <c r="F54" s="634">
        <v>7.6499301593634934</v>
      </c>
      <c r="G54" s="634">
        <v>7.7732273454155711</v>
      </c>
      <c r="H54" s="634">
        <v>8.070654847405919</v>
      </c>
      <c r="I54" s="634">
        <v>7.9447415499335943</v>
      </c>
      <c r="J54" s="634">
        <v>8.0745926383446953</v>
      </c>
      <c r="K54" s="634">
        <v>8.0270214807795526</v>
      </c>
      <c r="L54" s="634">
        <v>7.9980610364942741</v>
      </c>
      <c r="M54" s="634">
        <v>8.0114937770461463</v>
      </c>
      <c r="N54" s="637">
        <v>8.005208326723988</v>
      </c>
      <c r="O54" s="637">
        <v>80.3</v>
      </c>
      <c r="P54" s="637">
        <v>8.3594616561419421</v>
      </c>
      <c r="Q54" s="637">
        <v>8.5798714945486161</v>
      </c>
      <c r="R54" s="637">
        <v>8.7587260230011132</v>
      </c>
      <c r="S54" s="637">
        <v>8.5808759831710013</v>
      </c>
      <c r="T54" s="846">
        <v>8.9419697006188912</v>
      </c>
    </row>
    <row r="55" spans="1:20" ht="12" customHeight="1">
      <c r="A55" s="110"/>
      <c r="B55" s="220" t="s">
        <v>274</v>
      </c>
      <c r="C55" s="634"/>
      <c r="D55" s="634"/>
      <c r="E55" s="634"/>
      <c r="F55" s="634"/>
      <c r="G55" s="634"/>
      <c r="H55" s="634"/>
      <c r="I55" s="634"/>
      <c r="J55" s="634"/>
      <c r="K55" s="634"/>
      <c r="L55" s="634"/>
      <c r="M55" s="634"/>
      <c r="N55" s="637"/>
      <c r="O55" s="637"/>
      <c r="P55" s="637"/>
      <c r="Q55" s="637"/>
      <c r="R55" s="637"/>
      <c r="S55" s="637"/>
    </row>
    <row r="56" spans="1:20" ht="12" customHeight="1">
      <c r="A56" s="175"/>
      <c r="B56" s="275" t="s">
        <v>194</v>
      </c>
      <c r="C56" s="301" t="s">
        <v>6</v>
      </c>
      <c r="D56" s="301" t="s">
        <v>6</v>
      </c>
      <c r="E56" s="301">
        <v>10.451143855510731</v>
      </c>
      <c r="F56" s="301">
        <v>10.190167297841036</v>
      </c>
      <c r="G56" s="301">
        <v>10.431603829799888</v>
      </c>
      <c r="H56" s="301">
        <v>10.444098731078704</v>
      </c>
      <c r="I56" s="301">
        <v>10.183591770220129</v>
      </c>
      <c r="J56" s="301">
        <v>10.276408237751982</v>
      </c>
      <c r="K56" s="301">
        <v>10.456286788640455</v>
      </c>
      <c r="L56" s="301">
        <v>10.479304066907943</v>
      </c>
      <c r="M56" s="301">
        <v>10.760995480770712</v>
      </c>
      <c r="N56" s="637">
        <v>10.786502636509409</v>
      </c>
      <c r="O56" s="637">
        <v>10.6</v>
      </c>
      <c r="P56" s="637">
        <v>10.933255006540545</v>
      </c>
      <c r="Q56" s="637">
        <v>10.735493989380297</v>
      </c>
      <c r="R56" s="637">
        <v>10.703428482929707</v>
      </c>
      <c r="S56" s="637">
        <v>10.622061770723599</v>
      </c>
      <c r="T56" s="848">
        <v>10.843004408667349</v>
      </c>
    </row>
    <row r="57" spans="1:20" ht="12" customHeight="1">
      <c r="A57" s="110"/>
      <c r="B57" s="275" t="s">
        <v>195</v>
      </c>
      <c r="C57" s="638" t="s">
        <v>6</v>
      </c>
      <c r="D57" s="638" t="s">
        <v>6</v>
      </c>
      <c r="E57" s="634">
        <v>11.029479880552065</v>
      </c>
      <c r="F57" s="634">
        <v>10.896073481458266</v>
      </c>
      <c r="G57" s="634">
        <v>11.211349344697492</v>
      </c>
      <c r="H57" s="634">
        <v>11.237277330845254</v>
      </c>
      <c r="I57" s="634">
        <v>10.91755280847887</v>
      </c>
      <c r="J57" s="634">
        <v>11.218759314448928</v>
      </c>
      <c r="K57" s="634">
        <v>11.156833337079387</v>
      </c>
      <c r="L57" s="634">
        <v>11.065449819568508</v>
      </c>
      <c r="M57" s="634">
        <v>11.180626072922736</v>
      </c>
      <c r="N57" s="637">
        <v>11.290902811907584</v>
      </c>
      <c r="O57" s="637">
        <v>11.3</v>
      </c>
      <c r="P57" s="637">
        <v>11.45866819377405</v>
      </c>
      <c r="Q57" s="637">
        <v>11.209988571222732</v>
      </c>
      <c r="R57" s="637">
        <v>11.228578977661481</v>
      </c>
      <c r="S57" s="637">
        <v>11.158867159004313</v>
      </c>
      <c r="T57" s="846">
        <v>11.256267218389249</v>
      </c>
    </row>
    <row r="58" spans="1:20" ht="12" customHeight="1">
      <c r="A58" s="110"/>
      <c r="B58" s="220" t="s">
        <v>7</v>
      </c>
      <c r="C58" s="638"/>
      <c r="D58" s="638"/>
      <c r="E58" s="634"/>
      <c r="F58" s="634"/>
      <c r="G58" s="634"/>
      <c r="H58" s="634"/>
      <c r="I58" s="634"/>
      <c r="J58" s="634"/>
      <c r="K58" s="634"/>
      <c r="L58" s="634"/>
      <c r="M58" s="634"/>
      <c r="N58" s="637"/>
      <c r="O58" s="637"/>
      <c r="P58" s="637"/>
      <c r="Q58" s="637"/>
      <c r="R58" s="637"/>
      <c r="S58" s="637"/>
    </row>
    <row r="59" spans="1:20" ht="12" customHeight="1">
      <c r="A59" s="175"/>
      <c r="B59" s="275" t="s">
        <v>194</v>
      </c>
      <c r="C59" s="301">
        <v>7.9978416647554864</v>
      </c>
      <c r="D59" s="301">
        <v>8.105972855125831</v>
      </c>
      <c r="E59" s="301">
        <v>8.6608777618010713</v>
      </c>
      <c r="F59" s="301">
        <v>8.447387747532936</v>
      </c>
      <c r="G59" s="301">
        <v>8.4978721587776125</v>
      </c>
      <c r="H59" s="301">
        <v>8.4658378748814354</v>
      </c>
      <c r="I59" s="301">
        <v>8.9696137362848489</v>
      </c>
      <c r="J59" s="301">
        <v>8.6718163819430547</v>
      </c>
      <c r="K59" s="301">
        <v>8.4036783164066691</v>
      </c>
      <c r="L59" s="301">
        <v>8.4965115624610252</v>
      </c>
      <c r="M59" s="301">
        <v>8.8946121183687747</v>
      </c>
      <c r="N59" s="637">
        <v>8.6280293486377317</v>
      </c>
      <c r="O59" s="637">
        <v>8.6999999999999993</v>
      </c>
      <c r="P59" s="637">
        <v>8.8773152622300167</v>
      </c>
      <c r="Q59" s="637">
        <v>8.6894640586909286</v>
      </c>
      <c r="R59" s="637">
        <v>8.6763610434930705</v>
      </c>
      <c r="S59" s="637">
        <v>9.2837013815643008</v>
      </c>
      <c r="T59" s="848">
        <v>9.1823077439828147</v>
      </c>
    </row>
    <row r="60" spans="1:20" ht="12" customHeight="1">
      <c r="A60" s="110"/>
      <c r="B60" s="275" t="s">
        <v>195</v>
      </c>
      <c r="C60" s="634">
        <v>8.6361600246770678</v>
      </c>
      <c r="D60" s="634">
        <v>8.7824484015516866</v>
      </c>
      <c r="E60" s="634">
        <v>9.1203233571760158</v>
      </c>
      <c r="F60" s="634">
        <v>9.0205418205563443</v>
      </c>
      <c r="G60" s="634">
        <v>9.3399468409696169</v>
      </c>
      <c r="H60" s="634">
        <v>9.1659893363177076</v>
      </c>
      <c r="I60" s="634">
        <v>9.5962646646563456</v>
      </c>
      <c r="J60" s="634">
        <v>9.6876961142667639</v>
      </c>
      <c r="K60" s="634">
        <v>9.413414361745156</v>
      </c>
      <c r="L60" s="634">
        <v>9.4273366852190748</v>
      </c>
      <c r="M60" s="634">
        <v>9.5030488981237546</v>
      </c>
      <c r="N60" s="637">
        <v>9.5031636971944664</v>
      </c>
      <c r="O60" s="637">
        <v>9.8000000000000007</v>
      </c>
      <c r="P60" s="637">
        <v>9.7316554199654313</v>
      </c>
      <c r="Q60" s="637">
        <v>9.6891710535955085</v>
      </c>
      <c r="R60" s="637">
        <v>9.7818205771621063</v>
      </c>
      <c r="S60" s="637">
        <v>9.9048199368129435</v>
      </c>
      <c r="T60" s="846">
        <v>10.037965840687763</v>
      </c>
    </row>
    <row r="61" spans="1:20" ht="7.5" customHeight="1" thickBot="1">
      <c r="A61" s="110"/>
      <c r="B61" s="707"/>
      <c r="C61" s="770"/>
      <c r="D61" s="770"/>
      <c r="E61" s="770"/>
      <c r="F61" s="770"/>
      <c r="G61" s="770"/>
      <c r="H61" s="770"/>
      <c r="I61" s="770"/>
      <c r="J61" s="770"/>
      <c r="K61" s="770"/>
      <c r="L61" s="770"/>
      <c r="M61" s="770"/>
      <c r="N61" s="770"/>
      <c r="O61" s="770"/>
      <c r="P61" s="770"/>
      <c r="Q61" s="771"/>
      <c r="R61" s="771"/>
      <c r="S61" s="771"/>
      <c r="T61" s="771"/>
    </row>
    <row r="62" spans="1:20" ht="13.5" customHeight="1">
      <c r="A62" s="110"/>
      <c r="B62" s="275"/>
      <c r="C62" s="634"/>
      <c r="D62" s="634"/>
      <c r="E62" s="634"/>
      <c r="F62" s="634"/>
      <c r="G62" s="634"/>
      <c r="H62" s="634"/>
      <c r="I62" s="634"/>
      <c r="J62" s="503"/>
      <c r="K62" s="503"/>
      <c r="L62" s="503"/>
      <c r="M62" s="503"/>
      <c r="N62" s="503"/>
      <c r="O62" s="639"/>
      <c r="Q62" s="639"/>
      <c r="T62" s="769" t="s">
        <v>175</v>
      </c>
    </row>
    <row r="63" spans="1:20" ht="12.75" customHeight="1" thickBot="1">
      <c r="A63" s="110"/>
      <c r="B63" s="275"/>
      <c r="C63" s="634"/>
      <c r="D63" s="634"/>
      <c r="E63" s="634"/>
      <c r="F63" s="634"/>
      <c r="G63" s="634"/>
      <c r="H63" s="634"/>
      <c r="I63" s="634"/>
      <c r="J63" s="503"/>
      <c r="K63" s="503"/>
      <c r="L63" s="503"/>
      <c r="M63" s="503"/>
      <c r="N63" s="503"/>
      <c r="O63" s="639"/>
      <c r="Q63" s="639"/>
      <c r="T63" s="769" t="s">
        <v>111</v>
      </c>
    </row>
    <row r="64" spans="1:20" ht="33.75" customHeight="1" thickBot="1">
      <c r="A64" s="174"/>
      <c r="B64" s="733" t="str">
        <f>+B4</f>
        <v>Ámbito geográfico / Sexo</v>
      </c>
      <c r="C64" s="733">
        <v>2005</v>
      </c>
      <c r="D64" s="733">
        <v>2006</v>
      </c>
      <c r="E64" s="733">
        <v>2007</v>
      </c>
      <c r="F64" s="733">
        <v>2008</v>
      </c>
      <c r="G64" s="733">
        <v>2009</v>
      </c>
      <c r="H64" s="733">
        <v>2010</v>
      </c>
      <c r="I64" s="733">
        <v>2011</v>
      </c>
      <c r="J64" s="702">
        <v>2013</v>
      </c>
      <c r="K64" s="702">
        <v>2014</v>
      </c>
      <c r="L64" s="702">
        <v>2015</v>
      </c>
      <c r="M64" s="702">
        <v>2016</v>
      </c>
      <c r="N64" s="702">
        <v>2017</v>
      </c>
      <c r="O64" s="702">
        <v>2018</v>
      </c>
      <c r="P64" s="702">
        <v>2019</v>
      </c>
      <c r="Q64" s="702">
        <v>2020</v>
      </c>
      <c r="R64" s="702">
        <v>2021</v>
      </c>
      <c r="S64" s="702">
        <v>2022</v>
      </c>
      <c r="T64" s="702">
        <v>2023</v>
      </c>
    </row>
    <row r="65" spans="1:20" ht="7.5" customHeight="1">
      <c r="A65" s="110"/>
      <c r="B65" s="275"/>
      <c r="C65" s="634"/>
      <c r="D65" s="634"/>
      <c r="E65" s="634"/>
      <c r="F65" s="634"/>
      <c r="G65" s="634"/>
      <c r="H65" s="634"/>
      <c r="I65" s="634"/>
      <c r="J65" s="634"/>
      <c r="K65" s="634"/>
      <c r="L65" s="634"/>
      <c r="M65" s="634"/>
      <c r="N65" s="634"/>
      <c r="O65" s="637"/>
      <c r="P65" s="637"/>
    </row>
    <row r="66" spans="1:20" ht="12" customHeight="1">
      <c r="A66" s="110"/>
      <c r="B66" s="220" t="s">
        <v>8</v>
      </c>
      <c r="C66" s="634"/>
      <c r="D66" s="634"/>
      <c r="E66" s="634"/>
      <c r="F66" s="634"/>
      <c r="G66" s="634"/>
      <c r="H66" s="634"/>
      <c r="I66" s="634"/>
      <c r="J66" s="634"/>
      <c r="K66" s="634"/>
      <c r="L66" s="634"/>
      <c r="M66" s="634"/>
      <c r="N66" s="634"/>
      <c r="O66" s="637"/>
      <c r="P66" s="637"/>
    </row>
    <row r="67" spans="1:20" ht="12" customHeight="1">
      <c r="A67" s="175"/>
      <c r="B67" s="275" t="s">
        <v>194</v>
      </c>
      <c r="C67" s="301">
        <v>6.4151707205026689</v>
      </c>
      <c r="D67" s="301">
        <v>6.592761958030871</v>
      </c>
      <c r="E67" s="301">
        <v>6.7385836362100919</v>
      </c>
      <c r="F67" s="301">
        <v>6.6304654258410176</v>
      </c>
      <c r="G67" s="301">
        <v>6.4896024920507633</v>
      </c>
      <c r="H67" s="301">
        <v>6.7416661466573302</v>
      </c>
      <c r="I67" s="301">
        <v>6.9422826419675987</v>
      </c>
      <c r="J67" s="301">
        <v>6.8438305915118445</v>
      </c>
      <c r="K67" s="301">
        <v>6.5791051323193184</v>
      </c>
      <c r="L67" s="301">
        <v>6.9424032551537254</v>
      </c>
      <c r="M67" s="301">
        <v>6.9734362988235752</v>
      </c>
      <c r="N67" s="637">
        <v>7.0066458146296693</v>
      </c>
      <c r="O67" s="637">
        <v>7.4</v>
      </c>
      <c r="P67" s="637">
        <v>7.3891990239890539</v>
      </c>
      <c r="Q67" s="637">
        <v>7.9818425398283575</v>
      </c>
      <c r="R67" s="637">
        <v>7.757222807152611</v>
      </c>
      <c r="S67" s="637">
        <v>8.1065913964736964</v>
      </c>
      <c r="T67" s="848">
        <v>8.6465561071202828</v>
      </c>
    </row>
    <row r="68" spans="1:20" ht="12" customHeight="1">
      <c r="A68" s="110"/>
      <c r="B68" s="275" t="s">
        <v>195</v>
      </c>
      <c r="C68" s="634">
        <v>7.1457645769847948</v>
      </c>
      <c r="D68" s="634">
        <v>7.2569021852035807</v>
      </c>
      <c r="E68" s="634">
        <v>7.8166310014055504</v>
      </c>
      <c r="F68" s="634">
        <v>7.8625434861946335</v>
      </c>
      <c r="G68" s="634">
        <v>8.0900961111533789</v>
      </c>
      <c r="H68" s="634">
        <v>7.8571551446934746</v>
      </c>
      <c r="I68" s="634">
        <v>8.2082774039431143</v>
      </c>
      <c r="J68" s="634">
        <v>8.4750304493275905</v>
      </c>
      <c r="K68" s="634">
        <v>7.9761442648959484</v>
      </c>
      <c r="L68" s="634">
        <v>8.5657435490720619</v>
      </c>
      <c r="M68" s="634">
        <v>8.9387195250144327</v>
      </c>
      <c r="N68" s="637">
        <v>8.7363776084275973</v>
      </c>
      <c r="O68" s="637">
        <v>8.6</v>
      </c>
      <c r="P68" s="637">
        <v>8.9395951952046424</v>
      </c>
      <c r="Q68" s="637">
        <v>9.2957996072406264</v>
      </c>
      <c r="R68" s="637">
        <v>9.1216466713684543</v>
      </c>
      <c r="S68" s="637">
        <v>9.5897026778507097</v>
      </c>
      <c r="T68" s="846">
        <v>9.655190114545487</v>
      </c>
    </row>
    <row r="69" spans="1:20" ht="12" customHeight="1">
      <c r="A69" s="110"/>
      <c r="B69" s="220" t="s">
        <v>9</v>
      </c>
      <c r="C69" s="634"/>
      <c r="D69" s="634"/>
      <c r="E69" s="634"/>
      <c r="F69" s="634"/>
      <c r="G69" s="634"/>
      <c r="H69" s="634"/>
      <c r="I69" s="634"/>
      <c r="J69" s="634"/>
      <c r="K69" s="634"/>
      <c r="L69" s="634"/>
      <c r="M69" s="634"/>
      <c r="N69" s="637"/>
      <c r="O69" s="637"/>
      <c r="P69" s="637"/>
      <c r="Q69" s="637"/>
      <c r="R69" s="637"/>
      <c r="S69" s="637"/>
    </row>
    <row r="70" spans="1:20" ht="12" customHeight="1">
      <c r="A70" s="175"/>
      <c r="B70" s="275" t="s">
        <v>194</v>
      </c>
      <c r="C70" s="301">
        <v>7.1233862366336256</v>
      </c>
      <c r="D70" s="301">
        <v>6.7435207826055219</v>
      </c>
      <c r="E70" s="301">
        <v>7.0226252729991439</v>
      </c>
      <c r="F70" s="301">
        <v>7.3403967530222181</v>
      </c>
      <c r="G70" s="301">
        <v>7.3971104690084379</v>
      </c>
      <c r="H70" s="301">
        <v>7.4731057882323713</v>
      </c>
      <c r="I70" s="301">
        <v>7.8510015613593778</v>
      </c>
      <c r="J70" s="301">
        <v>8.0542647954554543</v>
      </c>
      <c r="K70" s="301">
        <v>7.646411783355421</v>
      </c>
      <c r="L70" s="301">
        <v>7.7586498583029107</v>
      </c>
      <c r="M70" s="301">
        <v>7.4458948062512311</v>
      </c>
      <c r="N70" s="637">
        <v>7.7375803023893894</v>
      </c>
      <c r="O70" s="637">
        <v>7.9</v>
      </c>
      <c r="P70" s="637">
        <v>7.7997828281893504</v>
      </c>
      <c r="Q70" s="637">
        <v>7.7081163649168944</v>
      </c>
      <c r="R70" s="637">
        <v>7.6178871901664555</v>
      </c>
      <c r="S70" s="637">
        <v>7.5394929094209209</v>
      </c>
      <c r="T70" s="848">
        <v>8.0054714570213825</v>
      </c>
    </row>
    <row r="71" spans="1:20" ht="12" customHeight="1">
      <c r="A71" s="110"/>
      <c r="B71" s="275" t="s">
        <v>195</v>
      </c>
      <c r="C71" s="634">
        <v>7.3097493042503254</v>
      </c>
      <c r="D71" s="634">
        <v>7.3005111906338467</v>
      </c>
      <c r="E71" s="634">
        <v>7.7715911241623994</v>
      </c>
      <c r="F71" s="634">
        <v>7.8561559378648926</v>
      </c>
      <c r="G71" s="634">
        <v>7.9067411719001157</v>
      </c>
      <c r="H71" s="634">
        <v>8.1343463660714441</v>
      </c>
      <c r="I71" s="634">
        <v>8.2811376590372703</v>
      </c>
      <c r="J71" s="634">
        <v>8.3711027691080666</v>
      </c>
      <c r="K71" s="634">
        <v>8.1296730594315125</v>
      </c>
      <c r="L71" s="634">
        <v>8.3147482075688757</v>
      </c>
      <c r="M71" s="634">
        <v>8.2432910901752194</v>
      </c>
      <c r="N71" s="637">
        <v>8.2154914751356234</v>
      </c>
      <c r="O71" s="637">
        <v>8.4</v>
      </c>
      <c r="P71" s="637">
        <v>8.4953772147905724</v>
      </c>
      <c r="Q71" s="637">
        <v>8.4947393288926332</v>
      </c>
      <c r="R71" s="637">
        <v>8.261385066911787</v>
      </c>
      <c r="S71" s="637">
        <v>8.3403043686534009</v>
      </c>
      <c r="T71" s="846">
        <v>8.6282584599386851</v>
      </c>
    </row>
    <row r="72" spans="1:20" ht="12" customHeight="1">
      <c r="A72" s="110"/>
      <c r="B72" s="220" t="s">
        <v>10</v>
      </c>
      <c r="C72" s="634"/>
      <c r="D72" s="634"/>
      <c r="E72" s="634"/>
      <c r="F72" s="634"/>
      <c r="G72" s="634"/>
      <c r="H72" s="634"/>
      <c r="I72" s="634"/>
      <c r="J72" s="634"/>
      <c r="K72" s="634"/>
      <c r="L72" s="634"/>
      <c r="M72" s="634"/>
      <c r="N72" s="637"/>
      <c r="O72" s="637"/>
      <c r="P72" s="637"/>
      <c r="Q72" s="637"/>
      <c r="R72" s="637"/>
      <c r="S72" s="637"/>
    </row>
    <row r="73" spans="1:20" ht="12" customHeight="1">
      <c r="A73" s="175"/>
      <c r="B73" s="275" t="s">
        <v>194</v>
      </c>
      <c r="C73" s="301">
        <v>9.9462372331438029</v>
      </c>
      <c r="D73" s="301">
        <v>9.732722332943073</v>
      </c>
      <c r="E73" s="301">
        <v>9.9358786208356555</v>
      </c>
      <c r="F73" s="301">
        <v>10.048841340878527</v>
      </c>
      <c r="G73" s="301">
        <v>10.261452093573036</v>
      </c>
      <c r="H73" s="301">
        <v>10.078342098842821</v>
      </c>
      <c r="I73" s="301">
        <v>10.371883476905234</v>
      </c>
      <c r="J73" s="301">
        <v>10.508172971688158</v>
      </c>
      <c r="K73" s="301">
        <v>10.452039477545606</v>
      </c>
      <c r="L73" s="301">
        <v>10.630714812450654</v>
      </c>
      <c r="M73" s="301">
        <v>10.654509265585217</v>
      </c>
      <c r="N73" s="637">
        <v>10.591115278247644</v>
      </c>
      <c r="O73" s="637">
        <v>10.8</v>
      </c>
      <c r="P73" s="637">
        <v>10.984302019113219</v>
      </c>
      <c r="Q73" s="637">
        <v>10.633546508751076</v>
      </c>
      <c r="R73" s="637">
        <v>10.265625966535771</v>
      </c>
      <c r="S73" s="637">
        <v>10.604182203921122</v>
      </c>
      <c r="T73" s="848">
        <v>10.843796930461865</v>
      </c>
    </row>
    <row r="74" spans="1:20" ht="12" customHeight="1">
      <c r="A74" s="110"/>
      <c r="B74" s="275" t="s">
        <v>195</v>
      </c>
      <c r="C74" s="634">
        <v>10.637953945588093</v>
      </c>
      <c r="D74" s="634">
        <v>10.46805558603643</v>
      </c>
      <c r="E74" s="634">
        <v>10.54988175257688</v>
      </c>
      <c r="F74" s="634">
        <v>10.660221960720259</v>
      </c>
      <c r="G74" s="634">
        <v>10.670027243209155</v>
      </c>
      <c r="H74" s="634">
        <v>10.728901755545309</v>
      </c>
      <c r="I74" s="634">
        <v>10.789478810948525</v>
      </c>
      <c r="J74" s="634">
        <v>10.958218798674899</v>
      </c>
      <c r="K74" s="634">
        <v>10.887122459491504</v>
      </c>
      <c r="L74" s="634">
        <v>11.039557880030619</v>
      </c>
      <c r="M74" s="634">
        <v>11.043086283914532</v>
      </c>
      <c r="N74" s="637">
        <v>11.240567869337829</v>
      </c>
      <c r="O74" s="637">
        <v>11.4</v>
      </c>
      <c r="P74" s="637">
        <v>11.358103753948653</v>
      </c>
      <c r="Q74" s="637">
        <v>11.037474664657205</v>
      </c>
      <c r="R74" s="637">
        <v>11.029372094061753</v>
      </c>
      <c r="S74" s="637">
        <v>10.978759713584855</v>
      </c>
      <c r="T74" s="846">
        <v>11.326691240699519</v>
      </c>
    </row>
    <row r="75" spans="1:20" ht="12" customHeight="1">
      <c r="A75" s="110"/>
      <c r="B75" s="220" t="s">
        <v>11</v>
      </c>
      <c r="C75" s="634"/>
      <c r="D75" s="634"/>
      <c r="E75" s="634"/>
      <c r="F75" s="634"/>
      <c r="G75" s="634"/>
      <c r="H75" s="634"/>
      <c r="I75" s="634"/>
      <c r="J75" s="634"/>
      <c r="K75" s="634"/>
      <c r="L75" s="634"/>
      <c r="M75" s="634"/>
      <c r="N75" s="637"/>
      <c r="O75" s="637"/>
      <c r="P75" s="637"/>
      <c r="Q75" s="637"/>
      <c r="R75" s="637"/>
      <c r="S75" s="637"/>
    </row>
    <row r="76" spans="1:20" ht="12" customHeight="1">
      <c r="A76" s="175"/>
      <c r="B76" s="275" t="s">
        <v>194</v>
      </c>
      <c r="C76" s="301">
        <v>8.3879976902378441</v>
      </c>
      <c r="D76" s="301">
        <v>8.6575694488148933</v>
      </c>
      <c r="E76" s="301">
        <v>8.6057690782177723</v>
      </c>
      <c r="F76" s="301">
        <v>8.9198927292029015</v>
      </c>
      <c r="G76" s="301">
        <v>9.082036264472336</v>
      </c>
      <c r="H76" s="301">
        <v>8.9459989769648214</v>
      </c>
      <c r="I76" s="301">
        <v>9.1200612935732117</v>
      </c>
      <c r="J76" s="301">
        <v>9.039801870224581</v>
      </c>
      <c r="K76" s="301">
        <v>9.1627827795632903</v>
      </c>
      <c r="L76" s="301">
        <v>9.046361529286056</v>
      </c>
      <c r="M76" s="301">
        <v>8.9842190793680814</v>
      </c>
      <c r="N76" s="637">
        <v>9.0603450448484626</v>
      </c>
      <c r="O76" s="637">
        <v>9.1</v>
      </c>
      <c r="P76" s="637">
        <v>9.1868201294434222</v>
      </c>
      <c r="Q76" s="637">
        <v>9.4516501100719648</v>
      </c>
      <c r="R76" s="637">
        <v>9.3139102859472356</v>
      </c>
      <c r="S76" s="637">
        <v>9.496850801862081</v>
      </c>
      <c r="T76" s="848">
        <v>9.839312328097428</v>
      </c>
    </row>
    <row r="77" spans="1:20" ht="12" customHeight="1">
      <c r="A77" s="110"/>
      <c r="B77" s="275" t="s">
        <v>195</v>
      </c>
      <c r="C77" s="634">
        <v>9.2269034276171915</v>
      </c>
      <c r="D77" s="634">
        <v>9.9157079201006386</v>
      </c>
      <c r="E77" s="634">
        <v>9.3991610706245616</v>
      </c>
      <c r="F77" s="634">
        <v>9.6499016395265595</v>
      </c>
      <c r="G77" s="634">
        <v>9.8915560020109865</v>
      </c>
      <c r="H77" s="634">
        <v>9.7085668223591846</v>
      </c>
      <c r="I77" s="634">
        <v>10.002266305327728</v>
      </c>
      <c r="J77" s="634">
        <v>10.095636399824464</v>
      </c>
      <c r="K77" s="634">
        <v>9.9897892198495644</v>
      </c>
      <c r="L77" s="634">
        <v>9.9518740291905186</v>
      </c>
      <c r="M77" s="634">
        <v>9.8252068836781614</v>
      </c>
      <c r="N77" s="637">
        <v>9.8770688132838593</v>
      </c>
      <c r="O77" s="637">
        <v>9.6999999999999993</v>
      </c>
      <c r="P77" s="637">
        <v>10.065251164251158</v>
      </c>
      <c r="Q77" s="637">
        <v>10.056486739928859</v>
      </c>
      <c r="R77" s="637">
        <v>10.039887835174026</v>
      </c>
      <c r="S77" s="637">
        <v>10.233096535796301</v>
      </c>
      <c r="T77" s="846">
        <v>10.636926570304517</v>
      </c>
    </row>
    <row r="78" spans="1:20" ht="12" customHeight="1">
      <c r="A78" s="110"/>
      <c r="B78" s="220" t="s">
        <v>12</v>
      </c>
      <c r="C78" s="634"/>
      <c r="D78" s="634"/>
      <c r="E78" s="634"/>
      <c r="F78" s="634"/>
      <c r="G78" s="634"/>
      <c r="H78" s="634"/>
      <c r="I78" s="634"/>
      <c r="J78" s="634"/>
      <c r="K78" s="634"/>
      <c r="L78" s="634"/>
      <c r="M78" s="634"/>
      <c r="N78" s="637"/>
      <c r="O78" s="637"/>
      <c r="P78" s="637"/>
      <c r="Q78" s="637"/>
      <c r="R78" s="637"/>
      <c r="S78" s="637"/>
    </row>
    <row r="79" spans="1:20" ht="12" customHeight="1">
      <c r="A79" s="175"/>
      <c r="B79" s="275" t="s">
        <v>194</v>
      </c>
      <c r="C79" s="301">
        <v>8.716170952914112</v>
      </c>
      <c r="D79" s="301">
        <v>8.6236003859372978</v>
      </c>
      <c r="E79" s="301">
        <v>9.0661610906570758</v>
      </c>
      <c r="F79" s="301">
        <v>9.0931292500822849</v>
      </c>
      <c r="G79" s="301">
        <v>8.8959151379230068</v>
      </c>
      <c r="H79" s="301">
        <v>9.1722042120876921</v>
      </c>
      <c r="I79" s="301">
        <v>9.1018106477201002</v>
      </c>
      <c r="J79" s="301">
        <v>9.3120900523647663</v>
      </c>
      <c r="K79" s="301">
        <v>9.3936295448131624</v>
      </c>
      <c r="L79" s="301">
        <v>9.420530967794349</v>
      </c>
      <c r="M79" s="301">
        <v>9.0406332490552508</v>
      </c>
      <c r="N79" s="637">
        <v>9.201834809595697</v>
      </c>
      <c r="O79" s="637">
        <v>9.4</v>
      </c>
      <c r="P79" s="637">
        <v>9.5401679104693251</v>
      </c>
      <c r="Q79" s="637">
        <v>9.4738530541831683</v>
      </c>
      <c r="R79" s="637">
        <v>9.4231831626011697</v>
      </c>
      <c r="S79" s="637">
        <v>9.576620071956139</v>
      </c>
      <c r="T79" s="848">
        <v>9.5875916576236708</v>
      </c>
    </row>
    <row r="80" spans="1:20" ht="12" customHeight="1">
      <c r="A80" s="110"/>
      <c r="B80" s="275" t="s">
        <v>195</v>
      </c>
      <c r="C80" s="634">
        <v>9.1373030538507702</v>
      </c>
      <c r="D80" s="634">
        <v>8.7462308121677825</v>
      </c>
      <c r="E80" s="634">
        <v>9.3904972399372344</v>
      </c>
      <c r="F80" s="634">
        <v>9.3549798080347415</v>
      </c>
      <c r="G80" s="634">
        <v>9.2316667872021423</v>
      </c>
      <c r="H80" s="634">
        <v>9.744552823425181</v>
      </c>
      <c r="I80" s="634">
        <v>9.3234036323173761</v>
      </c>
      <c r="J80" s="634">
        <v>9.4520685689758253</v>
      </c>
      <c r="K80" s="634">
        <v>9.4512199638268548</v>
      </c>
      <c r="L80" s="634">
        <v>9.5761051998631661</v>
      </c>
      <c r="M80" s="634">
        <v>9.6731425006121672</v>
      </c>
      <c r="N80" s="637">
        <v>9.5660484926724223</v>
      </c>
      <c r="O80" s="637">
        <v>9.8000000000000007</v>
      </c>
      <c r="P80" s="637">
        <v>9.753540309651008</v>
      </c>
      <c r="Q80" s="637">
        <v>9.7768725314133764</v>
      </c>
      <c r="R80" s="637">
        <v>9.7596879437030761</v>
      </c>
      <c r="S80" s="637">
        <v>9.9283752667043377</v>
      </c>
      <c r="T80" s="846">
        <v>10.052711384412367</v>
      </c>
    </row>
    <row r="81" spans="1:20" ht="12" customHeight="1">
      <c r="A81" s="110"/>
      <c r="B81" s="220" t="s">
        <v>13</v>
      </c>
      <c r="C81" s="634"/>
      <c r="D81" s="634"/>
      <c r="E81" s="634"/>
      <c r="F81" s="634"/>
      <c r="G81" s="634"/>
      <c r="H81" s="634"/>
      <c r="I81" s="634"/>
      <c r="J81" s="634"/>
      <c r="K81" s="634"/>
      <c r="L81" s="634"/>
      <c r="M81" s="634"/>
      <c r="N81" s="637"/>
      <c r="O81" s="637"/>
      <c r="P81" s="637"/>
      <c r="Q81" s="637"/>
      <c r="R81" s="637"/>
      <c r="S81" s="637"/>
    </row>
    <row r="82" spans="1:20" ht="12" customHeight="1">
      <c r="A82" s="175"/>
      <c r="B82" s="275" t="s">
        <v>194</v>
      </c>
      <c r="C82" s="301">
        <v>8.8915132348376016</v>
      </c>
      <c r="D82" s="301">
        <v>9.0809714398378638</v>
      </c>
      <c r="E82" s="301">
        <v>8.8208377202639632</v>
      </c>
      <c r="F82" s="301">
        <v>8.8569094650795037</v>
      </c>
      <c r="G82" s="301">
        <v>8.9222772410939974</v>
      </c>
      <c r="H82" s="301">
        <v>9.2574161688529841</v>
      </c>
      <c r="I82" s="301">
        <v>9.2221213831610758</v>
      </c>
      <c r="J82" s="301">
        <v>9.2566728639309641</v>
      </c>
      <c r="K82" s="301">
        <v>9.3578874061819626</v>
      </c>
      <c r="L82" s="301">
        <v>9.5989418310831951</v>
      </c>
      <c r="M82" s="301">
        <v>9.7631242844117256</v>
      </c>
      <c r="N82" s="637">
        <v>9.5570543013928688</v>
      </c>
      <c r="O82" s="637">
        <v>9.6999999999999993</v>
      </c>
      <c r="P82" s="637">
        <v>9.834567493257012</v>
      </c>
      <c r="Q82" s="637">
        <v>9.7676090200536159</v>
      </c>
      <c r="R82" s="637">
        <v>9.7250304845230122</v>
      </c>
      <c r="S82" s="637">
        <v>9.8118610802464659</v>
      </c>
      <c r="T82" s="848">
        <v>9.8685790801015312</v>
      </c>
    </row>
    <row r="83" spans="1:20" ht="12" customHeight="1">
      <c r="A83" s="110"/>
      <c r="B83" s="275" t="s">
        <v>195</v>
      </c>
      <c r="C83" s="634">
        <v>9.2021349097176692</v>
      </c>
      <c r="D83" s="634">
        <v>9.3033127256604775</v>
      </c>
      <c r="E83" s="634">
        <v>9.3375999589223238</v>
      </c>
      <c r="F83" s="634">
        <v>9.4948163826897805</v>
      </c>
      <c r="G83" s="634">
        <v>9.4183399813364375</v>
      </c>
      <c r="H83" s="634">
        <v>9.4309601876607001</v>
      </c>
      <c r="I83" s="634">
        <v>9.3900677837979991</v>
      </c>
      <c r="J83" s="634">
        <v>9.6759421063395941</v>
      </c>
      <c r="K83" s="634">
        <v>9.7903095642449411</v>
      </c>
      <c r="L83" s="634">
        <v>10.046405530618939</v>
      </c>
      <c r="M83" s="634">
        <v>10.20423382008619</v>
      </c>
      <c r="N83" s="637">
        <v>9.9516067170704421</v>
      </c>
      <c r="O83" s="637">
        <v>10.3</v>
      </c>
      <c r="P83" s="637">
        <v>10.179753314571338</v>
      </c>
      <c r="Q83" s="637">
        <v>10.493441124126347</v>
      </c>
      <c r="R83" s="637">
        <v>10.271337535430479</v>
      </c>
      <c r="S83" s="637">
        <v>10.37325486553582</v>
      </c>
      <c r="T83" s="846">
        <v>10.440140675186489</v>
      </c>
    </row>
    <row r="84" spans="1:20" ht="12" hidden="1" customHeight="1">
      <c r="A84" s="110"/>
      <c r="B84" s="220" t="s">
        <v>271</v>
      </c>
      <c r="C84" s="634"/>
      <c r="D84" s="634"/>
      <c r="E84" s="634"/>
      <c r="F84" s="634"/>
      <c r="G84" s="634"/>
      <c r="H84" s="634"/>
      <c r="I84" s="634"/>
      <c r="J84" s="634"/>
      <c r="K84" s="634"/>
      <c r="L84" s="634"/>
      <c r="M84" s="634"/>
      <c r="N84" s="637"/>
      <c r="O84" s="637"/>
      <c r="P84" s="637"/>
      <c r="Q84" s="637"/>
      <c r="R84" s="637"/>
      <c r="S84" s="637"/>
    </row>
    <row r="85" spans="1:20" ht="12" hidden="1" customHeight="1">
      <c r="A85" s="110"/>
      <c r="B85" s="275" t="s">
        <v>194</v>
      </c>
      <c r="C85" s="301" t="s">
        <v>6</v>
      </c>
      <c r="D85" s="301" t="s">
        <v>6</v>
      </c>
      <c r="E85" s="301">
        <v>10.563658605329938</v>
      </c>
      <c r="F85" s="301">
        <v>10.609647831157615</v>
      </c>
      <c r="G85" s="301">
        <v>10.652834789476758</v>
      </c>
      <c r="H85" s="301">
        <v>10.624457648481663</v>
      </c>
      <c r="I85" s="301">
        <v>10.707034517383235</v>
      </c>
      <c r="J85" s="301">
        <v>10.734006885441223</v>
      </c>
      <c r="K85" s="301">
        <v>10.855283226899795</v>
      </c>
      <c r="L85" s="301">
        <v>10.940074910098351</v>
      </c>
      <c r="M85" s="301">
        <v>10.939685499730253</v>
      </c>
      <c r="N85" s="637">
        <v>10.95553522656777</v>
      </c>
      <c r="O85" s="637">
        <v>11</v>
      </c>
      <c r="P85" s="637">
        <v>11.031304171203583</v>
      </c>
      <c r="Q85" s="637">
        <v>10.963449007240417</v>
      </c>
      <c r="R85" s="637"/>
      <c r="S85" s="637"/>
    </row>
    <row r="86" spans="1:20" ht="12" hidden="1" customHeight="1">
      <c r="A86" s="110"/>
      <c r="B86" s="275" t="s">
        <v>195</v>
      </c>
      <c r="C86" s="638" t="s">
        <v>6</v>
      </c>
      <c r="D86" s="638" t="s">
        <v>6</v>
      </c>
      <c r="E86" s="634">
        <v>11.221889624985163</v>
      </c>
      <c r="F86" s="634">
        <v>11.229830046277835</v>
      </c>
      <c r="G86" s="634">
        <v>11.232954263661536</v>
      </c>
      <c r="H86" s="634">
        <v>11.21725745065369</v>
      </c>
      <c r="I86" s="634">
        <v>11.262752714009885</v>
      </c>
      <c r="J86" s="634">
        <v>11.346648524191998</v>
      </c>
      <c r="K86" s="634">
        <v>11.382447948502778</v>
      </c>
      <c r="L86" s="634">
        <v>11.364007519819975</v>
      </c>
      <c r="M86" s="634">
        <v>11.42932781378075</v>
      </c>
      <c r="N86" s="637">
        <v>11.440834668432103</v>
      </c>
      <c r="O86" s="637">
        <v>11.5</v>
      </c>
      <c r="P86" s="637">
        <v>11.543518124832501</v>
      </c>
      <c r="Q86" s="637">
        <v>11.422423857030648</v>
      </c>
      <c r="R86" s="637"/>
      <c r="S86" s="637"/>
    </row>
    <row r="87" spans="1:20" ht="12" customHeight="1">
      <c r="A87" s="110"/>
      <c r="B87" s="774" t="s">
        <v>120</v>
      </c>
      <c r="C87" s="301"/>
      <c r="D87" s="301"/>
      <c r="E87" s="301"/>
      <c r="F87" s="301"/>
      <c r="G87" s="301"/>
      <c r="H87" s="301"/>
      <c r="I87" s="301"/>
      <c r="J87" s="301"/>
      <c r="K87" s="301"/>
      <c r="L87" s="301"/>
      <c r="M87" s="301"/>
      <c r="N87" s="637"/>
      <c r="O87" s="637"/>
      <c r="P87" s="637"/>
      <c r="Q87" s="637"/>
      <c r="R87" s="637"/>
      <c r="S87" s="637"/>
    </row>
    <row r="88" spans="1:20" ht="12" customHeight="1">
      <c r="A88" s="110"/>
      <c r="B88" s="275" t="s">
        <v>194</v>
      </c>
      <c r="C88" s="637" t="s">
        <v>6</v>
      </c>
      <c r="D88" s="637" t="s">
        <v>6</v>
      </c>
      <c r="E88" s="637">
        <v>10.682596935263096</v>
      </c>
      <c r="F88" s="637">
        <v>10.763820518874079</v>
      </c>
      <c r="G88" s="637">
        <v>10.791315416076362</v>
      </c>
      <c r="H88" s="637">
        <v>10.745603914521332</v>
      </c>
      <c r="I88" s="637">
        <v>10.825897442493638</v>
      </c>
      <c r="J88" s="637">
        <v>10.85853132282233</v>
      </c>
      <c r="K88" s="637">
        <v>10.996349714894169</v>
      </c>
      <c r="L88" s="637">
        <v>11.076288049330557</v>
      </c>
      <c r="M88" s="637">
        <v>11.084155213582946</v>
      </c>
      <c r="N88" s="637">
        <v>11.109035941601993</v>
      </c>
      <c r="O88" s="637">
        <v>11.1</v>
      </c>
      <c r="P88" s="637">
        <v>11.17967297561583</v>
      </c>
      <c r="Q88" s="637">
        <v>11.072690306989628</v>
      </c>
      <c r="R88" s="637">
        <v>11.134927080331433</v>
      </c>
      <c r="S88" s="637">
        <v>11.151550934032757</v>
      </c>
      <c r="T88" s="848">
        <v>11.347102157691308</v>
      </c>
    </row>
    <row r="89" spans="1:20" ht="12" customHeight="1">
      <c r="A89" s="110"/>
      <c r="B89" s="275" t="s">
        <v>195</v>
      </c>
      <c r="C89" s="640" t="s">
        <v>6</v>
      </c>
      <c r="D89" s="640" t="s">
        <v>6</v>
      </c>
      <c r="E89" s="635">
        <v>11.392617897339097</v>
      </c>
      <c r="F89" s="637">
        <v>11.388081432925391</v>
      </c>
      <c r="G89" s="637">
        <v>11.411683190457596</v>
      </c>
      <c r="H89" s="637">
        <v>11.37303570755811</v>
      </c>
      <c r="I89" s="635">
        <v>11.405867578005505</v>
      </c>
      <c r="J89" s="635">
        <v>11.165704911001813</v>
      </c>
      <c r="K89" s="635">
        <v>11.534875786365614</v>
      </c>
      <c r="L89" s="635">
        <v>11.512720646267708</v>
      </c>
      <c r="M89" s="635">
        <v>11.588636254123829</v>
      </c>
      <c r="N89" s="637">
        <v>11.60125028416974</v>
      </c>
      <c r="O89" s="637">
        <v>11.7</v>
      </c>
      <c r="P89" s="637">
        <v>11.706957059808436</v>
      </c>
      <c r="Q89" s="637">
        <v>11.560320531056044</v>
      </c>
      <c r="R89" s="637">
        <v>11.481851179551754</v>
      </c>
      <c r="S89" s="637">
        <v>11.599651858915434</v>
      </c>
      <c r="T89" s="846">
        <v>11.755221283774453</v>
      </c>
    </row>
    <row r="90" spans="1:20" ht="12" customHeight="1">
      <c r="A90" s="110"/>
      <c r="B90" s="774" t="s">
        <v>296</v>
      </c>
      <c r="C90" s="301"/>
      <c r="D90" s="301"/>
      <c r="E90" s="301"/>
      <c r="F90" s="301"/>
      <c r="G90" s="301"/>
      <c r="H90" s="301"/>
      <c r="I90" s="301"/>
      <c r="J90" s="301"/>
      <c r="K90" s="301"/>
      <c r="L90" s="301"/>
      <c r="M90" s="301"/>
      <c r="N90" s="637"/>
      <c r="O90" s="637"/>
      <c r="P90" s="637"/>
      <c r="Q90" s="637"/>
      <c r="R90" s="637"/>
      <c r="S90" s="637"/>
    </row>
    <row r="91" spans="1:20" ht="12" customHeight="1">
      <c r="A91" s="175"/>
      <c r="B91" s="275" t="s">
        <v>194</v>
      </c>
      <c r="C91" s="637" t="s">
        <v>6</v>
      </c>
      <c r="D91" s="637" t="s">
        <v>6</v>
      </c>
      <c r="E91" s="637">
        <v>9.3066565042653906</v>
      </c>
      <c r="F91" s="637">
        <v>8.9893078930092756</v>
      </c>
      <c r="G91" s="637">
        <v>9.4196823675091412</v>
      </c>
      <c r="H91" s="637">
        <v>9.3638745441548448</v>
      </c>
      <c r="I91" s="637">
        <v>9.5156980909473621</v>
      </c>
      <c r="J91" s="637">
        <v>9.4119397025204794</v>
      </c>
      <c r="K91" s="637">
        <v>9.3880933829484103</v>
      </c>
      <c r="L91" s="637">
        <v>9.4815396699720758</v>
      </c>
      <c r="M91" s="637">
        <v>9.3821418445490377</v>
      </c>
      <c r="N91" s="637">
        <v>9.3288089263784659</v>
      </c>
      <c r="O91" s="637">
        <v>9.5</v>
      </c>
      <c r="P91" s="637">
        <v>9.4326307422029103</v>
      </c>
      <c r="Q91" s="637">
        <v>9.7819438066089468</v>
      </c>
      <c r="R91" s="637">
        <v>9.7474147940607825</v>
      </c>
      <c r="S91" s="637">
        <v>9.9853204664174555</v>
      </c>
      <c r="T91" s="848">
        <v>10.065222438514265</v>
      </c>
    </row>
    <row r="92" spans="1:20" ht="12" customHeight="1">
      <c r="A92" s="110"/>
      <c r="B92" s="275" t="s">
        <v>195</v>
      </c>
      <c r="C92" s="640" t="s">
        <v>6</v>
      </c>
      <c r="D92" s="640" t="s">
        <v>6</v>
      </c>
      <c r="E92" s="641">
        <v>9.8661884622719587</v>
      </c>
      <c r="F92" s="637">
        <v>9.787492997786595</v>
      </c>
      <c r="G92" s="637">
        <v>9.6240180216514446</v>
      </c>
      <c r="H92" s="637">
        <v>9.7855620226950126</v>
      </c>
      <c r="I92" s="641">
        <v>9.8838987946123407</v>
      </c>
      <c r="J92" s="641">
        <v>9.6754395586627044</v>
      </c>
      <c r="K92" s="641">
        <v>9.9583527317908729</v>
      </c>
      <c r="L92" s="641">
        <v>9.9874760781301237</v>
      </c>
      <c r="M92" s="641">
        <v>9.8319650749104373</v>
      </c>
      <c r="N92" s="637">
        <v>9.8578668148460249</v>
      </c>
      <c r="O92" s="637">
        <v>10.1</v>
      </c>
      <c r="P92" s="637">
        <v>9.9224389944113298</v>
      </c>
      <c r="Q92" s="637">
        <v>10.038336335503811</v>
      </c>
      <c r="R92" s="637">
        <v>10.230389627689521</v>
      </c>
      <c r="S92" s="637">
        <v>10.177559421435079</v>
      </c>
      <c r="T92" s="846">
        <v>10.369998476898607</v>
      </c>
    </row>
    <row r="93" spans="1:20" ht="12" customHeight="1">
      <c r="A93" s="110"/>
      <c r="B93" s="220" t="s">
        <v>14</v>
      </c>
      <c r="C93" s="638"/>
      <c r="D93" s="638"/>
      <c r="E93" s="634"/>
      <c r="F93" s="634"/>
      <c r="G93" s="634"/>
      <c r="H93" s="634"/>
      <c r="I93" s="634"/>
      <c r="J93" s="634"/>
      <c r="K93" s="634"/>
      <c r="L93" s="634"/>
      <c r="M93" s="634"/>
      <c r="N93" s="637"/>
      <c r="O93" s="637"/>
      <c r="P93" s="637"/>
      <c r="Q93" s="637"/>
      <c r="R93" s="637"/>
      <c r="S93" s="637"/>
    </row>
    <row r="94" spans="1:20" ht="12" customHeight="1">
      <c r="A94" s="175"/>
      <c r="B94" s="275" t="s">
        <v>194</v>
      </c>
      <c r="C94" s="301">
        <v>7.8310333985954408</v>
      </c>
      <c r="D94" s="301">
        <v>8.0628964972242549</v>
      </c>
      <c r="E94" s="301">
        <v>7.9167870911775227</v>
      </c>
      <c r="F94" s="301">
        <v>8.1595092434212848</v>
      </c>
      <c r="G94" s="301">
        <v>8.1102408669152961</v>
      </c>
      <c r="H94" s="301">
        <v>8.1266467652703582</v>
      </c>
      <c r="I94" s="301">
        <v>8.2074685557695357</v>
      </c>
      <c r="J94" s="301">
        <v>8.2915871183826777</v>
      </c>
      <c r="K94" s="301">
        <v>8.5861618921743723</v>
      </c>
      <c r="L94" s="301">
        <v>8.4767676102148268</v>
      </c>
      <c r="M94" s="301">
        <v>8.1554743290375011</v>
      </c>
      <c r="N94" s="637">
        <v>8.451145231722327</v>
      </c>
      <c r="O94" s="637">
        <v>8.5</v>
      </c>
      <c r="P94" s="637">
        <v>8.5151420093451744</v>
      </c>
      <c r="Q94" s="637">
        <v>8.7511242252264321</v>
      </c>
      <c r="R94" s="637">
        <v>8.4521715775836022</v>
      </c>
      <c r="S94" s="637">
        <v>8.4035145778043141</v>
      </c>
      <c r="T94" s="848">
        <v>8.5476477923047955</v>
      </c>
    </row>
    <row r="95" spans="1:20" ht="12" customHeight="1">
      <c r="A95" s="110"/>
      <c r="B95" s="275" t="s">
        <v>195</v>
      </c>
      <c r="C95" s="634">
        <v>9.1462907804300411</v>
      </c>
      <c r="D95" s="634">
        <v>9.2222706298152026</v>
      </c>
      <c r="E95" s="634">
        <v>8.693799876755584</v>
      </c>
      <c r="F95" s="634">
        <v>9.0528259534412197</v>
      </c>
      <c r="G95" s="634">
        <v>9.0472152465652425</v>
      </c>
      <c r="H95" s="634">
        <v>9.2518670788875692</v>
      </c>
      <c r="I95" s="634">
        <v>9.0269428288448381</v>
      </c>
      <c r="J95" s="634">
        <v>9.1657433584315573</v>
      </c>
      <c r="K95" s="634">
        <v>9.2494064130076605</v>
      </c>
      <c r="L95" s="634">
        <v>9.2051470380012077</v>
      </c>
      <c r="M95" s="634">
        <v>9.1869286748308312</v>
      </c>
      <c r="N95" s="637">
        <v>9.3097785957305792</v>
      </c>
      <c r="O95" s="637">
        <v>9.1999999999999993</v>
      </c>
      <c r="P95" s="637">
        <v>9.261377912677661</v>
      </c>
      <c r="Q95" s="637">
        <v>9.5606318022379178</v>
      </c>
      <c r="R95" s="637">
        <v>9.1532007535122411</v>
      </c>
      <c r="S95" s="637">
        <v>9.3178738155665837</v>
      </c>
      <c r="T95" s="846">
        <v>9.3429196925077118</v>
      </c>
    </row>
    <row r="96" spans="1:20" ht="12" customHeight="1">
      <c r="A96" s="110"/>
      <c r="B96" s="220" t="s">
        <v>15</v>
      </c>
      <c r="C96" s="634"/>
      <c r="D96" s="634"/>
      <c r="E96" s="634"/>
      <c r="F96" s="634"/>
      <c r="G96" s="634"/>
      <c r="H96" s="634"/>
      <c r="I96" s="634"/>
      <c r="J96" s="634"/>
      <c r="K96" s="634"/>
      <c r="L96" s="634"/>
      <c r="M96" s="634"/>
      <c r="N96" s="637"/>
      <c r="O96" s="637"/>
      <c r="P96" s="637"/>
      <c r="Q96" s="637"/>
      <c r="R96" s="637"/>
      <c r="S96" s="637"/>
    </row>
    <row r="97" spans="1:20" ht="12" customHeight="1">
      <c r="A97" s="175"/>
      <c r="B97" s="275" t="s">
        <v>194</v>
      </c>
      <c r="C97" s="301">
        <v>8.3897029650593993</v>
      </c>
      <c r="D97" s="301">
        <v>9.1979116480130045</v>
      </c>
      <c r="E97" s="301">
        <v>8.7122279185727827</v>
      </c>
      <c r="F97" s="301">
        <v>8.8712021910433876</v>
      </c>
      <c r="G97" s="301">
        <v>9.1890523143541145</v>
      </c>
      <c r="H97" s="301">
        <v>9.3146955006690959</v>
      </c>
      <c r="I97" s="301">
        <v>9.049397329857932</v>
      </c>
      <c r="J97" s="301">
        <v>9.2506751087692223</v>
      </c>
      <c r="K97" s="301">
        <v>9.2759389539794643</v>
      </c>
      <c r="L97" s="301">
        <v>9.1031111860056662</v>
      </c>
      <c r="M97" s="301">
        <v>9.0742191585518928</v>
      </c>
      <c r="N97" s="637">
        <v>9.0199390554149925</v>
      </c>
      <c r="O97" s="637">
        <v>9.6</v>
      </c>
      <c r="P97" s="637">
        <v>9.8484714082636327</v>
      </c>
      <c r="Q97" s="637">
        <v>9.4675278650698704</v>
      </c>
      <c r="R97" s="637">
        <v>9.1253227053388084</v>
      </c>
      <c r="S97" s="637">
        <v>9.2966628554345156</v>
      </c>
      <c r="T97" s="848">
        <v>9.4143254877874867</v>
      </c>
    </row>
    <row r="98" spans="1:20" ht="12" customHeight="1">
      <c r="A98" s="110"/>
      <c r="B98" s="275" t="s">
        <v>195</v>
      </c>
      <c r="C98" s="634">
        <v>9.6459818199438736</v>
      </c>
      <c r="D98" s="634">
        <v>9.6775650935131683</v>
      </c>
      <c r="E98" s="634">
        <v>9.7510668122070658</v>
      </c>
      <c r="F98" s="634">
        <v>9.7720839098956844</v>
      </c>
      <c r="G98" s="634">
        <v>9.9430312256516569</v>
      </c>
      <c r="H98" s="634">
        <v>9.883539284396937</v>
      </c>
      <c r="I98" s="634">
        <v>9.750467797736329</v>
      </c>
      <c r="J98" s="634">
        <v>9.9328544067092714</v>
      </c>
      <c r="K98" s="634">
        <v>9.9458894225631074</v>
      </c>
      <c r="L98" s="634">
        <v>9.946895735716657</v>
      </c>
      <c r="M98" s="634">
        <v>10.029434309474359</v>
      </c>
      <c r="N98" s="637">
        <v>9.7894283056832201</v>
      </c>
      <c r="O98" s="637">
        <v>10.3</v>
      </c>
      <c r="P98" s="637">
        <v>10.187292930450081</v>
      </c>
      <c r="Q98" s="637">
        <v>10.015444792833039</v>
      </c>
      <c r="R98" s="637">
        <v>9.7442432704478712</v>
      </c>
      <c r="S98" s="637">
        <v>9.6894458284534206</v>
      </c>
      <c r="T98" s="846">
        <v>10.109401803489783</v>
      </c>
    </row>
    <row r="99" spans="1:20" ht="12" customHeight="1">
      <c r="A99" s="110"/>
      <c r="B99" s="220" t="s">
        <v>16</v>
      </c>
      <c r="C99" s="634"/>
      <c r="D99" s="634"/>
      <c r="E99" s="634"/>
      <c r="F99" s="634"/>
      <c r="G99" s="634"/>
      <c r="H99" s="634"/>
      <c r="I99" s="634"/>
      <c r="J99" s="634"/>
      <c r="K99" s="634"/>
      <c r="L99" s="634"/>
      <c r="M99" s="634"/>
      <c r="N99" s="637"/>
      <c r="O99" s="637"/>
      <c r="P99" s="637"/>
      <c r="Q99" s="637"/>
      <c r="R99" s="637"/>
      <c r="S99" s="637"/>
    </row>
    <row r="100" spans="1:20" ht="12" customHeight="1">
      <c r="A100" s="175"/>
      <c r="B100" s="275" t="s">
        <v>194</v>
      </c>
      <c r="C100" s="301">
        <v>9.6658514037688725</v>
      </c>
      <c r="D100" s="301">
        <v>9.5728384438572469</v>
      </c>
      <c r="E100" s="301">
        <v>9.7425369928628722</v>
      </c>
      <c r="F100" s="301">
        <v>10.015451582242674</v>
      </c>
      <c r="G100" s="301">
        <v>9.9770493101601829</v>
      </c>
      <c r="H100" s="301">
        <v>9.930859900069601</v>
      </c>
      <c r="I100" s="301">
        <v>9.7284876122028088</v>
      </c>
      <c r="J100" s="301">
        <v>9.8487618996076858</v>
      </c>
      <c r="K100" s="301">
        <v>9.8250789020663518</v>
      </c>
      <c r="L100" s="301">
        <v>9.6577727869210506</v>
      </c>
      <c r="M100" s="301">
        <v>9.8465337249106746</v>
      </c>
      <c r="N100" s="637">
        <v>10.152015795771534</v>
      </c>
      <c r="O100" s="637">
        <v>10.3</v>
      </c>
      <c r="P100" s="637">
        <v>10.333488728542354</v>
      </c>
      <c r="Q100" s="637">
        <v>10.371780873969692</v>
      </c>
      <c r="R100" s="637">
        <v>10.527168794424691</v>
      </c>
      <c r="S100" s="637">
        <v>10.698554961329936</v>
      </c>
      <c r="T100" s="848">
        <v>10.797651049161253</v>
      </c>
    </row>
    <row r="101" spans="1:20" ht="12" customHeight="1">
      <c r="A101" s="110"/>
      <c r="B101" s="275" t="s">
        <v>195</v>
      </c>
      <c r="C101" s="634">
        <v>10.329293066770989</v>
      </c>
      <c r="D101" s="634">
        <v>10.291137022725904</v>
      </c>
      <c r="E101" s="634">
        <v>10.484363797428117</v>
      </c>
      <c r="F101" s="634">
        <v>10.590090496715339</v>
      </c>
      <c r="G101" s="634">
        <v>10.785244944345806</v>
      </c>
      <c r="H101" s="634">
        <v>10.546248853682355</v>
      </c>
      <c r="I101" s="634">
        <v>10.467721471307318</v>
      </c>
      <c r="J101" s="634">
        <v>10.730284262260925</v>
      </c>
      <c r="K101" s="634">
        <v>10.863970869936356</v>
      </c>
      <c r="L101" s="634">
        <v>10.767670383566687</v>
      </c>
      <c r="M101" s="634">
        <v>11.089171732534441</v>
      </c>
      <c r="N101" s="637">
        <v>10.900468145412464</v>
      </c>
      <c r="O101" s="637">
        <v>11</v>
      </c>
      <c r="P101" s="637">
        <v>11.260102348818988</v>
      </c>
      <c r="Q101" s="637">
        <v>11.364559593158864</v>
      </c>
      <c r="R101" s="637">
        <v>11.393944360799805</v>
      </c>
      <c r="S101" s="637">
        <v>11.249336104098575</v>
      </c>
      <c r="T101" s="846">
        <v>11.412870308730735</v>
      </c>
    </row>
    <row r="102" spans="1:20" ht="11.1" customHeight="1">
      <c r="A102" s="110"/>
      <c r="B102" s="220" t="s">
        <v>17</v>
      </c>
      <c r="C102" s="634"/>
      <c r="D102" s="634"/>
      <c r="E102" s="634"/>
      <c r="F102" s="634"/>
      <c r="G102" s="634"/>
      <c r="H102" s="634"/>
      <c r="I102" s="634"/>
      <c r="J102" s="634"/>
      <c r="K102" s="634"/>
      <c r="L102" s="634"/>
      <c r="M102" s="634"/>
      <c r="N102" s="637"/>
      <c r="O102" s="637"/>
      <c r="P102" s="637"/>
      <c r="Q102" s="637"/>
      <c r="R102" s="637"/>
      <c r="S102" s="637"/>
    </row>
    <row r="103" spans="1:20" ht="11.1" customHeight="1">
      <c r="A103" s="175"/>
      <c r="B103" s="275" t="s">
        <v>194</v>
      </c>
      <c r="C103" s="301">
        <v>8.3046984054989696</v>
      </c>
      <c r="D103" s="301">
        <v>8.7003416383059111</v>
      </c>
      <c r="E103" s="301">
        <v>8.5959526359942409</v>
      </c>
      <c r="F103" s="301">
        <v>8.7958141571189987</v>
      </c>
      <c r="G103" s="301">
        <v>8.8857827672161971</v>
      </c>
      <c r="H103" s="301">
        <v>8.6684233823160071</v>
      </c>
      <c r="I103" s="301">
        <v>8.8634888495470836</v>
      </c>
      <c r="J103" s="301">
        <v>8.9219662363701708</v>
      </c>
      <c r="K103" s="301">
        <v>8.355801456810255</v>
      </c>
      <c r="L103" s="301">
        <v>8.7575871275152082</v>
      </c>
      <c r="M103" s="301">
        <v>8.7433734307373498</v>
      </c>
      <c r="N103" s="637">
        <v>8.9229132110741425</v>
      </c>
      <c r="O103" s="637">
        <v>8.8000000000000007</v>
      </c>
      <c r="P103" s="637">
        <v>9.2692507020974073</v>
      </c>
      <c r="Q103" s="637">
        <v>9.367832663696035</v>
      </c>
      <c r="R103" s="637">
        <v>9.0291135102256987</v>
      </c>
      <c r="S103" s="637">
        <v>9.4357650343347217</v>
      </c>
      <c r="T103" s="848">
        <v>9.3618490324355292</v>
      </c>
    </row>
    <row r="104" spans="1:20" ht="11.1" customHeight="1">
      <c r="A104" s="110"/>
      <c r="B104" s="275" t="s">
        <v>195</v>
      </c>
      <c r="C104" s="634">
        <v>9.0562682202218987</v>
      </c>
      <c r="D104" s="634">
        <v>9.1697925786356915</v>
      </c>
      <c r="E104" s="634">
        <v>9.374673157511717</v>
      </c>
      <c r="F104" s="634">
        <v>9.3562422723066696</v>
      </c>
      <c r="G104" s="634">
        <v>9.6127433330808376</v>
      </c>
      <c r="H104" s="634">
        <v>9.645440338691504</v>
      </c>
      <c r="I104" s="634">
        <v>9.6320470381649592</v>
      </c>
      <c r="J104" s="634">
        <v>9.8961565071188264</v>
      </c>
      <c r="K104" s="634">
        <v>9.6577480698111735</v>
      </c>
      <c r="L104" s="634">
        <v>9.7290574287315756</v>
      </c>
      <c r="M104" s="634">
        <v>9.729820709156515</v>
      </c>
      <c r="N104" s="637">
        <v>9.6567155389435726</v>
      </c>
      <c r="O104" s="637">
        <v>10</v>
      </c>
      <c r="P104" s="637">
        <v>10.001008063127109</v>
      </c>
      <c r="Q104" s="637">
        <v>10.098338017369755</v>
      </c>
      <c r="R104" s="637">
        <v>9.6200807557924843</v>
      </c>
      <c r="S104" s="637">
        <v>10.044340800481589</v>
      </c>
      <c r="T104" s="846">
        <v>10.304015134792632</v>
      </c>
    </row>
    <row r="105" spans="1:20" ht="11.1" customHeight="1">
      <c r="A105" s="110"/>
      <c r="B105" s="220" t="s">
        <v>18</v>
      </c>
      <c r="C105" s="634"/>
      <c r="D105" s="634"/>
      <c r="E105" s="634"/>
      <c r="F105" s="634"/>
      <c r="G105" s="634"/>
      <c r="H105" s="634"/>
      <c r="I105" s="634"/>
      <c r="J105" s="634"/>
      <c r="K105" s="634"/>
      <c r="L105" s="634"/>
      <c r="M105" s="634"/>
      <c r="N105" s="637"/>
      <c r="O105" s="637"/>
      <c r="P105" s="637"/>
      <c r="Q105" s="637"/>
      <c r="R105" s="637"/>
      <c r="S105" s="637"/>
    </row>
    <row r="106" spans="1:20" ht="11.1" customHeight="1">
      <c r="A106" s="175"/>
      <c r="B106" s="275" t="s">
        <v>194</v>
      </c>
      <c r="C106" s="301">
        <v>7.9492883684508948</v>
      </c>
      <c r="D106" s="301">
        <v>8.1289466358302391</v>
      </c>
      <c r="E106" s="301">
        <v>8.6679789719856473</v>
      </c>
      <c r="F106" s="301">
        <v>8.6958180773674769</v>
      </c>
      <c r="G106" s="301">
        <v>8.6836593731634952</v>
      </c>
      <c r="H106" s="301">
        <v>8.461944869806068</v>
      </c>
      <c r="I106" s="301">
        <v>8.8124990349229364</v>
      </c>
      <c r="J106" s="301">
        <v>8.8405897385496388</v>
      </c>
      <c r="K106" s="301">
        <v>8.6162182800524558</v>
      </c>
      <c r="L106" s="301">
        <v>8.5400517679235364</v>
      </c>
      <c r="M106" s="301">
        <v>8.6472521992205902</v>
      </c>
      <c r="N106" s="637">
        <v>8.7450339822758103</v>
      </c>
      <c r="O106" s="637">
        <v>8.6999999999999993</v>
      </c>
      <c r="P106" s="637">
        <v>8.8840570507530909</v>
      </c>
      <c r="Q106" s="637">
        <v>8.5917635997568969</v>
      </c>
      <c r="R106" s="637">
        <v>8.4873495002516481</v>
      </c>
      <c r="S106" s="637">
        <v>8.8991901168939602</v>
      </c>
      <c r="T106" s="848">
        <v>8.9127854640306534</v>
      </c>
    </row>
    <row r="107" spans="1:20" ht="11.1" customHeight="1">
      <c r="A107" s="110"/>
      <c r="B107" s="275" t="s">
        <v>195</v>
      </c>
      <c r="C107" s="634">
        <v>8.2011403846366271</v>
      </c>
      <c r="D107" s="634">
        <v>8.8871027194576602</v>
      </c>
      <c r="E107" s="634">
        <v>8.9957969436642902</v>
      </c>
      <c r="F107" s="634">
        <v>9.1289453038874058</v>
      </c>
      <c r="G107" s="634">
        <v>9.1597143450659608</v>
      </c>
      <c r="H107" s="634">
        <v>8.9466334670257162</v>
      </c>
      <c r="I107" s="634">
        <v>9.1635744140365638</v>
      </c>
      <c r="J107" s="634">
        <v>9.0867997699151033</v>
      </c>
      <c r="K107" s="634">
        <v>8.9800711136416691</v>
      </c>
      <c r="L107" s="634">
        <v>8.8483912467241161</v>
      </c>
      <c r="M107" s="634">
        <v>8.9765281738745966</v>
      </c>
      <c r="N107" s="637">
        <v>9.2063310266832055</v>
      </c>
      <c r="O107" s="637">
        <v>9.1999999999999993</v>
      </c>
      <c r="P107" s="637">
        <v>9.4038273340329965</v>
      </c>
      <c r="Q107" s="637">
        <v>9.1310446874379156</v>
      </c>
      <c r="R107" s="637">
        <v>9.0548672761714109</v>
      </c>
      <c r="S107" s="637">
        <v>9.313729695399168</v>
      </c>
      <c r="T107" s="846">
        <v>9.3481748294854654</v>
      </c>
    </row>
    <row r="108" spans="1:20" ht="11.1" customHeight="1">
      <c r="A108" s="110"/>
      <c r="B108" s="220" t="s">
        <v>19</v>
      </c>
      <c r="C108" s="634"/>
      <c r="D108" s="634"/>
      <c r="E108" s="634"/>
      <c r="F108" s="634"/>
      <c r="G108" s="634"/>
      <c r="H108" s="634"/>
      <c r="I108" s="634"/>
      <c r="J108" s="634"/>
      <c r="K108" s="634"/>
      <c r="L108" s="634"/>
      <c r="M108" s="634"/>
      <c r="N108" s="637"/>
      <c r="O108" s="637"/>
      <c r="P108" s="637"/>
      <c r="Q108" s="637"/>
      <c r="R108" s="637"/>
      <c r="S108" s="637"/>
    </row>
    <row r="109" spans="1:20" ht="11.1" customHeight="1">
      <c r="A109" s="175"/>
      <c r="B109" s="275" t="s">
        <v>194</v>
      </c>
      <c r="C109" s="301">
        <v>7.1489888256641869</v>
      </c>
      <c r="D109" s="301">
        <v>7.4985141150004528</v>
      </c>
      <c r="E109" s="301">
        <v>7.4096672800851042</v>
      </c>
      <c r="F109" s="301">
        <v>7.6527043982711795</v>
      </c>
      <c r="G109" s="301">
        <v>7.8013819521928003</v>
      </c>
      <c r="H109" s="301">
        <v>7.6920716346940541</v>
      </c>
      <c r="I109" s="301">
        <v>8.0263024634688698</v>
      </c>
      <c r="J109" s="301">
        <v>8.1569206122500173</v>
      </c>
      <c r="K109" s="301">
        <v>7.9997027597264081</v>
      </c>
      <c r="L109" s="301">
        <v>8.273517963801357</v>
      </c>
      <c r="M109" s="301">
        <v>7.96325532315364</v>
      </c>
      <c r="N109" s="637">
        <v>8.348223689447126</v>
      </c>
      <c r="O109" s="637">
        <v>80.599999999999994</v>
      </c>
      <c r="P109" s="637">
        <v>8.477545132930187</v>
      </c>
      <c r="Q109" s="637">
        <v>8.6908029676776142</v>
      </c>
      <c r="R109" s="637">
        <v>8.7165495175389687</v>
      </c>
      <c r="S109" s="637">
        <v>8.8450936714631467</v>
      </c>
      <c r="T109" s="848">
        <v>9.1309644942587767</v>
      </c>
    </row>
    <row r="110" spans="1:20" ht="11.1" customHeight="1">
      <c r="A110" s="110"/>
      <c r="B110" s="275" t="s">
        <v>195</v>
      </c>
      <c r="C110" s="634">
        <v>8.935821705563491</v>
      </c>
      <c r="D110" s="634">
        <v>9.1984749209021768</v>
      </c>
      <c r="E110" s="634">
        <v>9.328457036514429</v>
      </c>
      <c r="F110" s="634">
        <v>9.4245439365624399</v>
      </c>
      <c r="G110" s="634">
        <v>9.6324699327067602</v>
      </c>
      <c r="H110" s="634">
        <v>9.6744365804514718</v>
      </c>
      <c r="I110" s="634">
        <v>9.7069828959373421</v>
      </c>
      <c r="J110" s="634">
        <v>9.9509217402572929</v>
      </c>
      <c r="K110" s="634">
        <v>10.031723701582212</v>
      </c>
      <c r="L110" s="634">
        <v>9.7327865257955821</v>
      </c>
      <c r="M110" s="634">
        <v>9.8023452925172574</v>
      </c>
      <c r="N110" s="637">
        <v>10.094518259223056</v>
      </c>
      <c r="O110" s="637">
        <v>10.1</v>
      </c>
      <c r="P110" s="637">
        <v>10.182978825922882</v>
      </c>
      <c r="Q110" s="637">
        <v>10.251380491397477</v>
      </c>
      <c r="R110" s="637">
        <v>9.9693458850193171</v>
      </c>
      <c r="S110" s="637">
        <v>10.266717916372356</v>
      </c>
      <c r="T110" s="846">
        <v>10.632392182150719</v>
      </c>
    </row>
    <row r="111" spans="1:20" ht="11.1" customHeight="1">
      <c r="A111" s="110"/>
      <c r="B111" s="220" t="s">
        <v>20</v>
      </c>
      <c r="C111" s="634"/>
      <c r="D111" s="634"/>
      <c r="E111" s="634"/>
      <c r="F111" s="634"/>
      <c r="G111" s="634"/>
      <c r="H111" s="634"/>
      <c r="I111" s="634"/>
      <c r="J111" s="634"/>
      <c r="K111" s="634"/>
      <c r="L111" s="634"/>
      <c r="M111" s="634"/>
      <c r="N111" s="637"/>
      <c r="O111" s="637"/>
      <c r="P111" s="637"/>
      <c r="Q111" s="637"/>
      <c r="R111" s="637"/>
      <c r="S111" s="637"/>
    </row>
    <row r="112" spans="1:20" ht="11.1" customHeight="1">
      <c r="A112" s="175"/>
      <c r="B112" s="275" t="s">
        <v>194</v>
      </c>
      <c r="C112" s="301">
        <v>7.2190883354418789</v>
      </c>
      <c r="D112" s="301">
        <v>7.3411467932568506</v>
      </c>
      <c r="E112" s="301">
        <v>7.7163745354818021</v>
      </c>
      <c r="F112" s="301">
        <v>7.8480765757479771</v>
      </c>
      <c r="G112" s="301">
        <v>7.8371769913453146</v>
      </c>
      <c r="H112" s="301">
        <v>8.3614223095425526</v>
      </c>
      <c r="I112" s="301">
        <v>7.9081978908748649</v>
      </c>
      <c r="J112" s="301">
        <v>7.9046567103393341</v>
      </c>
      <c r="K112" s="301">
        <v>7.5229423005186504</v>
      </c>
      <c r="L112" s="301">
        <v>7.5586600921098093</v>
      </c>
      <c r="M112" s="301">
        <v>7.7733994697319293</v>
      </c>
      <c r="N112" s="637">
        <v>8.0022285231687267</v>
      </c>
      <c r="O112" s="637">
        <v>7.9</v>
      </c>
      <c r="P112" s="637">
        <v>8.3251064139210094</v>
      </c>
      <c r="Q112" s="637">
        <v>7.7835833473964877</v>
      </c>
      <c r="R112" s="637">
        <v>7.6945490328804311</v>
      </c>
      <c r="S112" s="637">
        <v>7.7349205349935124</v>
      </c>
      <c r="T112" s="848">
        <v>8.0866767364101921</v>
      </c>
    </row>
    <row r="113" spans="1:20" ht="11.1" customHeight="1">
      <c r="A113" s="110"/>
      <c r="B113" s="275" t="s">
        <v>195</v>
      </c>
      <c r="C113" s="634">
        <v>7.8224967312446001</v>
      </c>
      <c r="D113" s="634">
        <v>7.7956334486651837</v>
      </c>
      <c r="E113" s="634">
        <v>8.4532524121515209</v>
      </c>
      <c r="F113" s="634">
        <v>8.5624621727895018</v>
      </c>
      <c r="G113" s="634">
        <v>8.4433638992657194</v>
      </c>
      <c r="H113" s="634">
        <v>8.7290024036738885</v>
      </c>
      <c r="I113" s="634">
        <v>8.8396266345047962</v>
      </c>
      <c r="J113" s="634">
        <v>8.7463818663793305</v>
      </c>
      <c r="K113" s="634">
        <v>8.3828499668856775</v>
      </c>
      <c r="L113" s="634">
        <v>8.4310324252936688</v>
      </c>
      <c r="M113" s="634">
        <v>8.5801423066822657</v>
      </c>
      <c r="N113" s="637">
        <v>8.3413971989549687</v>
      </c>
      <c r="O113" s="637">
        <v>8.5</v>
      </c>
      <c r="P113" s="637">
        <v>8.6729387008270766</v>
      </c>
      <c r="Q113" s="637">
        <v>8.3156241974899352</v>
      </c>
      <c r="R113" s="637">
        <v>8.1312472466003314</v>
      </c>
      <c r="S113" s="637">
        <v>8.5254722790537727</v>
      </c>
      <c r="T113" s="846">
        <v>8.5216763344542432</v>
      </c>
    </row>
    <row r="114" spans="1:20" ht="11.1" customHeight="1">
      <c r="A114" s="110"/>
      <c r="B114" s="220" t="s">
        <v>21</v>
      </c>
      <c r="C114" s="634"/>
      <c r="D114" s="634"/>
      <c r="E114" s="634"/>
      <c r="F114" s="634"/>
      <c r="G114" s="634"/>
      <c r="H114" s="634"/>
      <c r="I114" s="634"/>
      <c r="J114" s="634"/>
      <c r="K114" s="634"/>
      <c r="L114" s="634"/>
      <c r="M114" s="634"/>
      <c r="N114" s="637"/>
      <c r="O114" s="637"/>
      <c r="P114" s="637"/>
      <c r="Q114" s="637"/>
      <c r="R114" s="637"/>
      <c r="S114" s="637"/>
    </row>
    <row r="115" spans="1:20" ht="11.1" customHeight="1">
      <c r="A115" s="175"/>
      <c r="B115" s="275" t="s">
        <v>194</v>
      </c>
      <c r="C115" s="301">
        <v>9.3610910531680016</v>
      </c>
      <c r="D115" s="301">
        <v>9.3916881781291845</v>
      </c>
      <c r="E115" s="301">
        <v>9.8370740286444303</v>
      </c>
      <c r="F115" s="301">
        <v>10.049683070623345</v>
      </c>
      <c r="G115" s="301">
        <v>9.9572379013693961</v>
      </c>
      <c r="H115" s="301">
        <v>10.167563678061764</v>
      </c>
      <c r="I115" s="301">
        <v>9.5679966233894742</v>
      </c>
      <c r="J115" s="301">
        <v>10.156883415260374</v>
      </c>
      <c r="K115" s="301">
        <v>10.003992171649605</v>
      </c>
      <c r="L115" s="301">
        <v>9.7801385687056808</v>
      </c>
      <c r="M115" s="301">
        <v>10.200732245152947</v>
      </c>
      <c r="N115" s="637">
        <v>9.9545121907150094</v>
      </c>
      <c r="O115" s="637">
        <v>10.4</v>
      </c>
      <c r="P115" s="637">
        <v>10.211253498424643</v>
      </c>
      <c r="Q115" s="637">
        <v>10.71101614594718</v>
      </c>
      <c r="R115" s="637">
        <v>10.297868469572967</v>
      </c>
      <c r="S115" s="637">
        <v>10.357842129449695</v>
      </c>
      <c r="T115" s="848">
        <v>10.404870985308659</v>
      </c>
    </row>
    <row r="116" spans="1:20" ht="11.1" customHeight="1">
      <c r="A116" s="110"/>
      <c r="B116" s="275" t="s">
        <v>195</v>
      </c>
      <c r="C116" s="634">
        <v>10.278883201034352</v>
      </c>
      <c r="D116" s="634">
        <v>10.683622865939652</v>
      </c>
      <c r="E116" s="634">
        <v>10.596885911795063</v>
      </c>
      <c r="F116" s="634">
        <v>11.077341228565684</v>
      </c>
      <c r="G116" s="634">
        <v>11.066080206850666</v>
      </c>
      <c r="H116" s="634">
        <v>10.968604572313682</v>
      </c>
      <c r="I116" s="634">
        <v>10.601674611218982</v>
      </c>
      <c r="J116" s="634">
        <v>10.911279164285936</v>
      </c>
      <c r="K116" s="634">
        <v>10.644125413425851</v>
      </c>
      <c r="L116" s="634">
        <v>10.913648842682584</v>
      </c>
      <c r="M116" s="634">
        <v>11.116510518418096</v>
      </c>
      <c r="N116" s="637">
        <v>10.846893873676423</v>
      </c>
      <c r="O116" s="637">
        <v>11.1</v>
      </c>
      <c r="P116" s="637">
        <v>11.199011345673979</v>
      </c>
      <c r="Q116" s="637">
        <v>11.136032800408966</v>
      </c>
      <c r="R116" s="637">
        <v>11.000790327987614</v>
      </c>
      <c r="S116" s="637">
        <v>11.136508459364114</v>
      </c>
      <c r="T116" s="846">
        <v>11.150783457221653</v>
      </c>
    </row>
    <row r="117" spans="1:20" ht="11.1" customHeight="1">
      <c r="A117" s="110"/>
      <c r="B117" s="220" t="s">
        <v>22</v>
      </c>
      <c r="C117" s="634"/>
      <c r="D117" s="634"/>
      <c r="E117" s="634"/>
      <c r="F117" s="634"/>
      <c r="G117" s="634"/>
      <c r="H117" s="634"/>
      <c r="I117" s="634"/>
      <c r="J117" s="634"/>
      <c r="K117" s="634"/>
      <c r="L117" s="634"/>
      <c r="M117" s="634"/>
      <c r="N117" s="637"/>
      <c r="O117" s="637"/>
      <c r="P117" s="637"/>
      <c r="Q117" s="637"/>
      <c r="R117" s="637"/>
      <c r="S117" s="637"/>
    </row>
    <row r="118" spans="1:20" ht="11.1" customHeight="1">
      <c r="A118" s="175"/>
      <c r="B118" s="275" t="s">
        <v>194</v>
      </c>
      <c r="C118" s="301">
        <v>9.2073462606681922</v>
      </c>
      <c r="D118" s="301">
        <v>8.8240727901934939</v>
      </c>
      <c r="E118" s="301">
        <v>8.865177327240314</v>
      </c>
      <c r="F118" s="301">
        <v>9.1180988700218144</v>
      </c>
      <c r="G118" s="301">
        <v>9.0766228249241614</v>
      </c>
      <c r="H118" s="301">
        <v>9.1175685223281882</v>
      </c>
      <c r="I118" s="301">
        <v>9.4193192225957354</v>
      </c>
      <c r="J118" s="301">
        <v>9.135750178111179</v>
      </c>
      <c r="K118" s="301">
        <v>9.2622477326615318</v>
      </c>
      <c r="L118" s="301">
        <v>9.4572611108815074</v>
      </c>
      <c r="M118" s="301">
        <v>9.3620489820203385</v>
      </c>
      <c r="N118" s="637">
        <v>9.6944425099909637</v>
      </c>
      <c r="O118" s="637">
        <v>9.5</v>
      </c>
      <c r="P118" s="637">
        <v>9.4740796281462458</v>
      </c>
      <c r="Q118" s="637">
        <v>9.2625604731376825</v>
      </c>
      <c r="R118" s="637">
        <v>9.268358567415854</v>
      </c>
      <c r="S118" s="637">
        <v>9.7613968505010487</v>
      </c>
      <c r="T118" s="848">
        <v>9.6034637192336447</v>
      </c>
    </row>
    <row r="119" spans="1:20" ht="11.1" customHeight="1">
      <c r="A119" s="110"/>
      <c r="B119" s="275" t="s">
        <v>195</v>
      </c>
      <c r="C119" s="634">
        <v>9.419674121855623</v>
      </c>
      <c r="D119" s="634">
        <v>9.3070198333984475</v>
      </c>
      <c r="E119" s="634">
        <v>8.9335817103393236</v>
      </c>
      <c r="F119" s="634">
        <v>9.207818523422544</v>
      </c>
      <c r="G119" s="634">
        <v>9.5416327114436346</v>
      </c>
      <c r="H119" s="634">
        <v>9.6512530396881395</v>
      </c>
      <c r="I119" s="634">
        <v>9.6484404041603931</v>
      </c>
      <c r="J119" s="634">
        <v>9.6172542396574929</v>
      </c>
      <c r="K119" s="634">
        <v>9.7281152414710128</v>
      </c>
      <c r="L119" s="634">
        <v>9.700787031384305</v>
      </c>
      <c r="M119" s="634">
        <v>9.6856089787607829</v>
      </c>
      <c r="N119" s="637">
        <v>9.7285099305362053</v>
      </c>
      <c r="O119" s="637">
        <v>10</v>
      </c>
      <c r="P119" s="637">
        <v>9.9840869306705695</v>
      </c>
      <c r="Q119" s="637">
        <v>9.6283308331534432</v>
      </c>
      <c r="R119" s="637">
        <v>9.5382561633456504</v>
      </c>
      <c r="S119" s="637">
        <v>9.8312010234576803</v>
      </c>
      <c r="T119" s="846">
        <v>9.5616266434432244</v>
      </c>
    </row>
    <row r="120" spans="1:20" ht="11.1" customHeight="1">
      <c r="A120" s="110"/>
      <c r="B120" s="220" t="s">
        <v>23</v>
      </c>
      <c r="C120" s="634"/>
      <c r="D120" s="634"/>
      <c r="E120" s="634"/>
      <c r="F120" s="634"/>
      <c r="G120" s="634"/>
      <c r="H120" s="634"/>
      <c r="I120" s="634"/>
      <c r="J120" s="634"/>
      <c r="K120" s="634"/>
      <c r="L120" s="634"/>
      <c r="M120" s="634"/>
      <c r="N120" s="637"/>
      <c r="O120" s="637"/>
      <c r="P120" s="637"/>
      <c r="Q120" s="637"/>
      <c r="R120" s="637"/>
      <c r="S120" s="637"/>
    </row>
    <row r="121" spans="1:20" ht="11.1" customHeight="1">
      <c r="A121" s="175"/>
      <c r="B121" s="275" t="s">
        <v>194</v>
      </c>
      <c r="C121" s="301">
        <v>8.2574230188099111</v>
      </c>
      <c r="D121" s="301">
        <v>8.4224650314718339</v>
      </c>
      <c r="E121" s="301">
        <v>8.4565232246243571</v>
      </c>
      <c r="F121" s="301">
        <v>8.3333267005937106</v>
      </c>
      <c r="G121" s="301">
        <v>8.5128753657914427</v>
      </c>
      <c r="H121" s="301">
        <v>8.6193968559001064</v>
      </c>
      <c r="I121" s="301">
        <v>8.6972737462772507</v>
      </c>
      <c r="J121" s="301">
        <v>8.8442061031310875</v>
      </c>
      <c r="K121" s="301">
        <v>8.6938826484465181</v>
      </c>
      <c r="L121" s="301">
        <v>8.7589393723373572</v>
      </c>
      <c r="M121" s="301">
        <v>9.0020316624081875</v>
      </c>
      <c r="N121" s="637">
        <v>8.7645877061766768</v>
      </c>
      <c r="O121" s="637">
        <v>9.1</v>
      </c>
      <c r="P121" s="637">
        <v>8.9374119136253114</v>
      </c>
      <c r="Q121" s="637">
        <v>8.8130266866670635</v>
      </c>
      <c r="R121" s="637">
        <v>8.6342053363009192</v>
      </c>
      <c r="S121" s="637">
        <v>8.8198712761970537</v>
      </c>
      <c r="T121" s="848">
        <v>9.0682553291972248</v>
      </c>
    </row>
    <row r="122" spans="1:20" ht="11.1" customHeight="1">
      <c r="A122" s="110"/>
      <c r="B122" s="275" t="s">
        <v>195</v>
      </c>
      <c r="C122" s="634">
        <v>9.2844586846378192</v>
      </c>
      <c r="D122" s="634">
        <v>9.1293592345276888</v>
      </c>
      <c r="E122" s="634">
        <v>9.2223276323093888</v>
      </c>
      <c r="F122" s="634">
        <v>9.348181398151393</v>
      </c>
      <c r="G122" s="634">
        <v>9.339932839282886</v>
      </c>
      <c r="H122" s="634">
        <v>9.3597919520910615</v>
      </c>
      <c r="I122" s="634">
        <v>9.5165885309651603</v>
      </c>
      <c r="J122" s="634">
        <v>9.4641193432434942</v>
      </c>
      <c r="K122" s="634">
        <v>9.2889489489311519</v>
      </c>
      <c r="L122" s="634">
        <v>9.6724333161337537</v>
      </c>
      <c r="M122" s="634">
        <v>9.5475401715110877</v>
      </c>
      <c r="N122" s="637">
        <v>9.5514110976865947</v>
      </c>
      <c r="O122" s="637">
        <v>9.9</v>
      </c>
      <c r="P122" s="637">
        <v>9.7666689700930416</v>
      </c>
      <c r="Q122" s="637">
        <v>9.9760187168556627</v>
      </c>
      <c r="R122" s="637">
        <v>9.2433861560798878</v>
      </c>
      <c r="S122" s="637">
        <v>9.6602514015795897</v>
      </c>
      <c r="T122" s="846">
        <v>9.6413200471199421</v>
      </c>
    </row>
    <row r="123" spans="1:20" ht="11.1" customHeight="1" thickBot="1">
      <c r="A123" s="110"/>
      <c r="B123" s="772"/>
      <c r="C123" s="773"/>
      <c r="D123" s="773"/>
      <c r="E123" s="773"/>
      <c r="F123" s="773"/>
      <c r="G123" s="773"/>
      <c r="H123" s="773"/>
      <c r="I123" s="773"/>
      <c r="J123" s="773"/>
      <c r="K123" s="773"/>
      <c r="L123" s="773"/>
      <c r="M123" s="773"/>
      <c r="N123" s="773"/>
      <c r="O123" s="773"/>
      <c r="P123" s="773"/>
      <c r="Q123" s="771"/>
      <c r="R123" s="771"/>
      <c r="S123" s="771"/>
      <c r="T123" s="771"/>
    </row>
    <row r="124" spans="1:20" s="59" customFormat="1" ht="24.75" customHeight="1">
      <c r="A124" s="70"/>
      <c r="B124" s="890" t="s">
        <v>297</v>
      </c>
      <c r="C124" s="890"/>
      <c r="D124" s="890"/>
      <c r="E124" s="890"/>
      <c r="F124" s="890"/>
      <c r="G124" s="890"/>
      <c r="H124" s="890"/>
      <c r="I124" s="890"/>
      <c r="J124" s="890"/>
      <c r="K124" s="890"/>
      <c r="L124" s="890"/>
      <c r="M124" s="890"/>
      <c r="N124" s="890"/>
      <c r="O124" s="890"/>
      <c r="P124" s="890"/>
      <c r="Q124" s="890"/>
      <c r="R124" s="890"/>
      <c r="S124" s="890"/>
      <c r="T124" s="890"/>
    </row>
    <row r="125" spans="1:20" s="59" customFormat="1" ht="21" customHeight="1">
      <c r="A125" s="70"/>
      <c r="B125" s="888" t="s">
        <v>298</v>
      </c>
      <c r="C125" s="888"/>
      <c r="D125" s="888"/>
      <c r="E125" s="888"/>
      <c r="F125" s="888"/>
      <c r="G125" s="888"/>
      <c r="H125" s="888"/>
      <c r="I125" s="888"/>
      <c r="J125" s="888"/>
      <c r="K125" s="888"/>
      <c r="L125" s="888"/>
      <c r="M125" s="888"/>
      <c r="N125" s="888"/>
      <c r="O125" s="888"/>
      <c r="P125" s="888"/>
      <c r="Q125" s="888"/>
      <c r="R125" s="888"/>
      <c r="S125" s="888"/>
      <c r="T125" s="888"/>
    </row>
    <row r="126" spans="1:20" s="59" customFormat="1" ht="12" customHeight="1">
      <c r="B126" s="886" t="s">
        <v>24</v>
      </c>
      <c r="C126" s="886"/>
      <c r="D126" s="886"/>
      <c r="E126" s="886"/>
      <c r="F126" s="886"/>
      <c r="G126" s="886"/>
      <c r="H126" s="886"/>
      <c r="I126" s="886"/>
      <c r="J126" s="886"/>
      <c r="K126" s="886"/>
      <c r="L126" s="886"/>
      <c r="M126" s="886"/>
      <c r="N126" s="886"/>
      <c r="O126" s="886"/>
      <c r="P126" s="886"/>
      <c r="Q126" s="886"/>
      <c r="R126" s="886"/>
    </row>
    <row r="128" spans="1:20" ht="10.5" customHeight="1"/>
  </sheetData>
  <mergeCells count="5">
    <mergeCell ref="B1:T1"/>
    <mergeCell ref="B2:T2"/>
    <mergeCell ref="B126:R126"/>
    <mergeCell ref="B124:T124"/>
    <mergeCell ref="B125:T125"/>
  </mergeCells>
  <pageMargins left="0.51181102362204722" right="0.51181102362204722" top="0.55118110236220474" bottom="0.55118110236220474" header="0.31496062992125984" footer="0.31496062992125984"/>
  <pageSetup scale="80" orientation="portrait" r:id="rId1"/>
  <rowBreaks count="1" manualBreakCount="1">
    <brk id="62" max="13" man="1"/>
  </rowBreaks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7FF52F"/>
  </sheetPr>
  <dimension ref="A1:S52"/>
  <sheetViews>
    <sheetView showGridLines="0" topLeftCell="A28" zoomScaleNormal="100" zoomScaleSheetLayoutView="100" workbookViewId="0">
      <selection activeCell="L44" sqref="L44"/>
    </sheetView>
  </sheetViews>
  <sheetFormatPr baseColWidth="10" defaultColWidth="6.5703125" defaultRowHeight="12.75"/>
  <cols>
    <col min="1" max="1" width="4.5703125" style="2" customWidth="1"/>
    <col min="2" max="2" width="26.5703125" style="2" customWidth="1"/>
    <col min="3" max="3" width="6.140625" style="2" customWidth="1"/>
    <col min="4" max="8" width="6.7109375" style="2" hidden="1" customWidth="1"/>
    <col min="9" max="19" width="6.7109375" style="2" customWidth="1"/>
    <col min="20" max="21" width="7.28515625" style="2" customWidth="1"/>
    <col min="22" max="256" width="11.42578125" style="2" customWidth="1"/>
    <col min="257" max="257" width="20.42578125" style="2" customWidth="1"/>
    <col min="258" max="16384" width="6.5703125" style="2"/>
  </cols>
  <sheetData>
    <row r="1" spans="1:19" ht="23.25" customHeight="1">
      <c r="B1" s="424" t="s">
        <v>213</v>
      </c>
    </row>
    <row r="2" spans="1:19" ht="20.25" customHeight="1">
      <c r="A2" s="424"/>
      <c r="B2" s="424"/>
    </row>
    <row r="3" spans="1:19" ht="61.5" customHeight="1">
      <c r="A3" s="397" t="s">
        <v>26</v>
      </c>
      <c r="B3" s="398">
        <v>5.31</v>
      </c>
      <c r="D3" s="891" t="s">
        <v>209</v>
      </c>
      <c r="E3" s="891"/>
      <c r="F3" s="891"/>
      <c r="G3" s="891"/>
      <c r="H3" s="891"/>
      <c r="I3" s="891"/>
      <c r="J3" s="891"/>
      <c r="K3" s="891"/>
      <c r="L3" s="891"/>
      <c r="M3" s="891"/>
      <c r="N3" s="891"/>
      <c r="O3" s="891"/>
      <c r="P3" s="891"/>
      <c r="Q3" s="891"/>
      <c r="R3" s="891"/>
      <c r="S3" s="891"/>
    </row>
    <row r="4" spans="1:19" ht="16.5" customHeight="1">
      <c r="A4" s="310"/>
      <c r="B4" s="434"/>
      <c r="D4" s="913" t="s">
        <v>25</v>
      </c>
      <c r="E4" s="913"/>
      <c r="F4" s="913"/>
      <c r="G4" s="913"/>
      <c r="H4" s="913"/>
      <c r="I4" s="913"/>
      <c r="J4" s="913"/>
      <c r="K4" s="913"/>
      <c r="L4" s="913"/>
      <c r="M4" s="913"/>
      <c r="N4" s="913"/>
      <c r="O4" s="913"/>
      <c r="P4" s="913"/>
      <c r="Q4" s="913"/>
      <c r="R4" s="913"/>
      <c r="S4" s="913"/>
    </row>
    <row r="5" spans="1:19" ht="9" customHeight="1" thickBot="1">
      <c r="A5" s="121"/>
      <c r="B5" s="79"/>
      <c r="C5" s="79"/>
      <c r="D5" s="260"/>
      <c r="E5" s="260"/>
      <c r="F5" s="260"/>
      <c r="G5" s="260"/>
      <c r="H5" s="260"/>
      <c r="I5" s="260"/>
      <c r="J5" s="260"/>
      <c r="K5" s="260"/>
      <c r="L5" s="260"/>
    </row>
    <row r="6" spans="1:19" s="3" customFormat="1" ht="33.75" customHeight="1" thickBot="1">
      <c r="A6" s="79"/>
      <c r="B6" s="904" t="s">
        <v>263</v>
      </c>
      <c r="C6" s="904"/>
      <c r="D6" s="703">
        <v>2005</v>
      </c>
      <c r="E6" s="703">
        <v>2006</v>
      </c>
      <c r="F6" s="703">
        <v>2007</v>
      </c>
      <c r="G6" s="703">
        <v>2008</v>
      </c>
      <c r="H6" s="703">
        <v>2009</v>
      </c>
      <c r="I6" s="703">
        <v>2010</v>
      </c>
      <c r="J6" s="703">
        <v>2011</v>
      </c>
      <c r="K6" s="703">
        <v>2012</v>
      </c>
      <c r="L6" s="703">
        <v>2013</v>
      </c>
      <c r="M6" s="703">
        <v>2014</v>
      </c>
      <c r="N6" s="703">
        <v>2015</v>
      </c>
      <c r="O6" s="703">
        <v>2016</v>
      </c>
      <c r="P6" s="703">
        <v>2017</v>
      </c>
      <c r="Q6" s="703">
        <v>2018</v>
      </c>
      <c r="R6" s="703">
        <v>2019</v>
      </c>
      <c r="S6" s="703">
        <v>2020</v>
      </c>
    </row>
    <row r="7" spans="1:19" ht="6.75" customHeight="1">
      <c r="A7" s="79"/>
      <c r="B7" s="79"/>
      <c r="C7" s="79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</row>
    <row r="8" spans="1:19" ht="15" customHeight="1">
      <c r="A8" s="79"/>
      <c r="B8" s="532" t="s">
        <v>127</v>
      </c>
      <c r="C8" s="533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</row>
    <row r="9" spans="1:19" ht="15" customHeight="1">
      <c r="A9" s="79"/>
      <c r="B9" s="646" t="s">
        <v>194</v>
      </c>
      <c r="C9" s="647"/>
      <c r="D9" s="643">
        <v>13.107941828101429</v>
      </c>
      <c r="E9" s="643">
        <v>12.426762427351205</v>
      </c>
      <c r="F9" s="643">
        <v>11.631907039200192</v>
      </c>
      <c r="G9" s="643">
        <v>11.624373775082327</v>
      </c>
      <c r="H9" s="643">
        <v>11.065517953672884</v>
      </c>
      <c r="I9" s="643">
        <v>10.92747766019346</v>
      </c>
      <c r="J9" s="643">
        <v>10.201076673061833</v>
      </c>
      <c r="K9" s="643">
        <v>9.4743416716804916</v>
      </c>
      <c r="L9" s="643">
        <v>9.1715235541040308</v>
      </c>
      <c r="M9" s="643">
        <v>9.2070207538292568</v>
      </c>
      <c r="N9" s="643">
        <v>8.5776723225956317</v>
      </c>
      <c r="O9" s="643">
        <v>8.6611141185199809</v>
      </c>
      <c r="P9" s="642">
        <v>8.2869430319938839</v>
      </c>
      <c r="Q9" s="642">
        <v>7.8</v>
      </c>
      <c r="R9" s="642">
        <v>7.4801836551940974</v>
      </c>
      <c r="S9" s="642">
        <v>6.8887668270339235</v>
      </c>
    </row>
    <row r="10" spans="1:19" ht="15" customHeight="1">
      <c r="A10" s="105"/>
      <c r="B10" s="646" t="s">
        <v>195</v>
      </c>
      <c r="C10" s="647"/>
      <c r="D10" s="643">
        <v>3.3047587172241424</v>
      </c>
      <c r="E10" s="643">
        <v>2.939458086059243</v>
      </c>
      <c r="F10" s="643">
        <v>2.7851434604756129</v>
      </c>
      <c r="G10" s="643">
        <v>2.7287610084097413</v>
      </c>
      <c r="H10" s="643">
        <v>2.6214509397494101</v>
      </c>
      <c r="I10" s="643">
        <v>2.6754269241436783</v>
      </c>
      <c r="J10" s="643">
        <v>2.7383111736139369</v>
      </c>
      <c r="K10" s="643">
        <v>2.2669842850016808</v>
      </c>
      <c r="L10" s="643">
        <v>2.3686596951627279</v>
      </c>
      <c r="M10" s="643">
        <v>2.2016176232387346</v>
      </c>
      <c r="N10" s="643">
        <v>2.1867709976591447</v>
      </c>
      <c r="O10" s="643">
        <v>2.1987019905422902</v>
      </c>
      <c r="P10" s="642">
        <v>2.1391856550483781</v>
      </c>
      <c r="Q10" s="642">
        <v>1.9</v>
      </c>
      <c r="R10" s="642">
        <v>2.0450617548870134</v>
      </c>
      <c r="S10" s="642">
        <v>1.7364064988777062</v>
      </c>
    </row>
    <row r="11" spans="1:19" ht="15" customHeight="1">
      <c r="A11" s="105"/>
      <c r="B11" s="644" t="s">
        <v>281</v>
      </c>
      <c r="C11" s="645"/>
      <c r="D11" s="643"/>
      <c r="E11" s="643"/>
      <c r="F11" s="643"/>
      <c r="G11" s="643"/>
      <c r="H11" s="643"/>
      <c r="I11" s="643"/>
      <c r="J11" s="643"/>
      <c r="K11" s="643"/>
      <c r="L11" s="643"/>
      <c r="M11" s="643"/>
      <c r="N11" s="643"/>
      <c r="O11" s="643"/>
      <c r="P11" s="642"/>
      <c r="Q11" s="642"/>
      <c r="R11" s="642"/>
      <c r="S11" s="642"/>
    </row>
    <row r="12" spans="1:19" ht="15" customHeight="1">
      <c r="A12" s="79"/>
      <c r="B12" s="646" t="s">
        <v>194</v>
      </c>
      <c r="C12" s="647"/>
      <c r="D12" s="643">
        <v>32.574988554184472</v>
      </c>
      <c r="E12" s="643">
        <v>32.527660371550979</v>
      </c>
      <c r="F12" s="643">
        <v>31.415189940353695</v>
      </c>
      <c r="G12" s="643">
        <v>30.541141980701429</v>
      </c>
      <c r="H12" s="643">
        <v>30.658161555015084</v>
      </c>
      <c r="I12" s="643">
        <v>29.846534417918367</v>
      </c>
      <c r="J12" s="643">
        <v>29.895230800196781</v>
      </c>
      <c r="K12" s="643">
        <v>28.924551609390935</v>
      </c>
      <c r="L12" s="643">
        <v>29.704869995761946</v>
      </c>
      <c r="M12" s="643">
        <v>29.264856251711297</v>
      </c>
      <c r="N12" s="643">
        <v>28.82630207438195</v>
      </c>
      <c r="O12" s="643">
        <v>28.84098828993838</v>
      </c>
      <c r="P12" s="642">
        <v>28.332877827911005</v>
      </c>
      <c r="Q12" s="642">
        <v>28.3</v>
      </c>
      <c r="R12" s="642">
        <v>27.24056639076581</v>
      </c>
      <c r="S12" s="642">
        <v>27.197904947167086</v>
      </c>
    </row>
    <row r="13" spans="1:19" ht="15" customHeight="1">
      <c r="A13" s="105"/>
      <c r="B13" s="646" t="s">
        <v>195</v>
      </c>
      <c r="C13" s="647"/>
      <c r="D13" s="643">
        <v>30.263307236234596</v>
      </c>
      <c r="E13" s="643">
        <v>29.62874456103847</v>
      </c>
      <c r="F13" s="643">
        <v>27.821700047573927</v>
      </c>
      <c r="G13" s="643">
        <v>27.15654300347801</v>
      </c>
      <c r="H13" s="643">
        <v>26.202612407732943</v>
      </c>
      <c r="I13" s="643">
        <v>25.90657717867639</v>
      </c>
      <c r="J13" s="643">
        <v>25.938427665511504</v>
      </c>
      <c r="K13" s="643">
        <v>24.903054207794217</v>
      </c>
      <c r="L13" s="643">
        <v>24.865277158545176</v>
      </c>
      <c r="M13" s="643">
        <v>24.67734065900413</v>
      </c>
      <c r="N13" s="643">
        <v>24.303151089932104</v>
      </c>
      <c r="O13" s="643">
        <v>24.034219037614303</v>
      </c>
      <c r="P13" s="642">
        <v>23.661905011229159</v>
      </c>
      <c r="Q13" s="642">
        <v>22.8</v>
      </c>
      <c r="R13" s="642">
        <v>22.374667289563433</v>
      </c>
      <c r="S13" s="642">
        <v>21.907903493990087</v>
      </c>
    </row>
    <row r="14" spans="1:19" ht="15" customHeight="1">
      <c r="A14" s="105"/>
      <c r="B14" s="644" t="s">
        <v>128</v>
      </c>
      <c r="C14" s="645"/>
      <c r="D14" s="643"/>
      <c r="E14" s="643"/>
      <c r="F14" s="643"/>
      <c r="G14" s="643"/>
      <c r="H14" s="643"/>
      <c r="I14" s="643"/>
      <c r="J14" s="643"/>
      <c r="K14" s="643"/>
      <c r="L14" s="643"/>
      <c r="M14" s="643"/>
      <c r="N14" s="643"/>
      <c r="O14" s="643"/>
    </row>
    <row r="15" spans="1:19" ht="15" customHeight="1">
      <c r="A15" s="79"/>
      <c r="B15" s="646" t="s">
        <v>194</v>
      </c>
      <c r="C15" s="647"/>
      <c r="D15" s="643">
        <v>31.26325282139652</v>
      </c>
      <c r="E15" s="643">
        <v>30.653908026301554</v>
      </c>
      <c r="F15" s="643">
        <v>31.316071605651196</v>
      </c>
      <c r="G15" s="643">
        <v>31.634098944279977</v>
      </c>
      <c r="H15" s="643">
        <v>30.622669692461226</v>
      </c>
      <c r="I15" s="643">
        <v>31.921795092375639</v>
      </c>
      <c r="J15" s="643">
        <v>31.649605989806627</v>
      </c>
      <c r="K15" s="643">
        <v>32.286722007758186</v>
      </c>
      <c r="L15" s="643">
        <v>32.548287086647591</v>
      </c>
      <c r="M15" s="643">
        <v>33.225008669016987</v>
      </c>
      <c r="N15" s="643">
        <v>34.45414759147728</v>
      </c>
      <c r="O15" s="643">
        <v>33.495717391637193</v>
      </c>
      <c r="P15" s="642">
        <v>34.422442451802347</v>
      </c>
      <c r="Q15" s="642">
        <v>34.700000000000003</v>
      </c>
      <c r="R15" s="642">
        <v>34.109897440486655</v>
      </c>
      <c r="S15" s="642">
        <v>36.918414915253024</v>
      </c>
    </row>
    <row r="16" spans="1:19" ht="15" customHeight="1">
      <c r="A16" s="105"/>
      <c r="B16" s="646" t="s">
        <v>195</v>
      </c>
      <c r="C16" s="647"/>
      <c r="D16" s="643">
        <v>40.026187724851049</v>
      </c>
      <c r="E16" s="643">
        <v>39.241070363963438</v>
      </c>
      <c r="F16" s="643">
        <v>39.044914528773653</v>
      </c>
      <c r="G16" s="643">
        <v>39.27319129526493</v>
      </c>
      <c r="H16" s="643">
        <v>39.342568133265125</v>
      </c>
      <c r="I16" s="643">
        <v>39.465350838472432</v>
      </c>
      <c r="J16" s="643">
        <v>39.426866797527751</v>
      </c>
      <c r="K16" s="643">
        <v>40.300267910109078</v>
      </c>
      <c r="L16" s="643">
        <v>40.841839066078592</v>
      </c>
      <c r="M16" s="643">
        <v>42.505842318128664</v>
      </c>
      <c r="N16" s="643">
        <v>43.933845809537132</v>
      </c>
      <c r="O16" s="643">
        <v>42.513665679795366</v>
      </c>
      <c r="P16" s="642">
        <v>42.877009201301078</v>
      </c>
      <c r="Q16" s="642">
        <v>42.9</v>
      </c>
      <c r="R16" s="642">
        <v>42.353176668936278</v>
      </c>
      <c r="S16" s="642">
        <v>45.013949542971275</v>
      </c>
    </row>
    <row r="17" spans="1:19" ht="15" customHeight="1">
      <c r="A17" s="105"/>
      <c r="B17" s="644" t="s">
        <v>129</v>
      </c>
      <c r="C17" s="645"/>
      <c r="D17" s="643"/>
      <c r="E17" s="643"/>
      <c r="F17" s="643"/>
      <c r="G17" s="643"/>
      <c r="H17" s="643"/>
      <c r="I17" s="643"/>
      <c r="J17" s="643"/>
      <c r="K17" s="643"/>
      <c r="L17" s="643"/>
      <c r="M17" s="643"/>
      <c r="N17" s="643"/>
      <c r="O17" s="643"/>
    </row>
    <row r="18" spans="1:19" ht="15" customHeight="1">
      <c r="A18" s="79"/>
      <c r="B18" s="646" t="s">
        <v>194</v>
      </c>
      <c r="C18" s="647"/>
      <c r="D18" s="643">
        <v>11.983027090892895</v>
      </c>
      <c r="E18" s="643">
        <v>12.753110727160729</v>
      </c>
      <c r="F18" s="643">
        <v>12.882164565482659</v>
      </c>
      <c r="G18" s="643">
        <v>13.485259664902184</v>
      </c>
      <c r="H18" s="643">
        <v>14.081389777215046</v>
      </c>
      <c r="I18" s="643">
        <v>14.467194082856745</v>
      </c>
      <c r="J18" s="643">
        <v>15.098702104838061</v>
      </c>
      <c r="K18" s="643">
        <v>14.66770924167597</v>
      </c>
      <c r="L18" s="643">
        <v>14.230658464552324</v>
      </c>
      <c r="M18" s="643">
        <v>13.804529694619843</v>
      </c>
      <c r="N18" s="643">
        <v>13.6897966116737</v>
      </c>
      <c r="O18" s="643">
        <v>14.729948057763838</v>
      </c>
      <c r="P18" s="642">
        <v>14.440944503976208</v>
      </c>
      <c r="Q18" s="642">
        <v>14.2</v>
      </c>
      <c r="R18" s="642">
        <v>15.358420892398749</v>
      </c>
      <c r="S18" s="642">
        <v>14.483067363294536</v>
      </c>
    </row>
    <row r="19" spans="1:19" ht="15" customHeight="1">
      <c r="A19" s="105"/>
      <c r="B19" s="646" t="s">
        <v>195</v>
      </c>
      <c r="C19" s="647"/>
      <c r="D19" s="643">
        <v>11.91651568331511</v>
      </c>
      <c r="E19" s="643">
        <v>12.905064969079188</v>
      </c>
      <c r="F19" s="643">
        <v>12.994930145606366</v>
      </c>
      <c r="G19" s="643">
        <v>13.818033821386953</v>
      </c>
      <c r="H19" s="643">
        <v>14.475175881128779</v>
      </c>
      <c r="I19" s="643">
        <v>15.021108884188505</v>
      </c>
      <c r="J19" s="643">
        <v>15.189809488063439</v>
      </c>
      <c r="K19" s="643">
        <v>14.745890408125726</v>
      </c>
      <c r="L19" s="643">
        <v>14.261112701550035</v>
      </c>
      <c r="M19" s="643">
        <v>13.395280245090948</v>
      </c>
      <c r="N19" s="643">
        <v>12.538090943630415</v>
      </c>
      <c r="O19" s="643">
        <v>13.749669626331215</v>
      </c>
      <c r="P19" s="642">
        <v>13.379296692545317</v>
      </c>
      <c r="Q19" s="642">
        <v>14.2</v>
      </c>
      <c r="R19" s="642">
        <v>14.767019434161767</v>
      </c>
      <c r="S19" s="642">
        <v>14.715951440750926</v>
      </c>
    </row>
    <row r="20" spans="1:19" ht="15" customHeight="1">
      <c r="A20" s="105"/>
      <c r="B20" s="644" t="s">
        <v>282</v>
      </c>
      <c r="C20" s="645"/>
      <c r="D20" s="643"/>
      <c r="E20" s="643"/>
      <c r="F20" s="643"/>
      <c r="G20" s="643"/>
      <c r="H20" s="643"/>
      <c r="I20" s="643"/>
      <c r="J20" s="643"/>
      <c r="K20" s="643"/>
      <c r="L20" s="643"/>
      <c r="M20" s="643"/>
      <c r="N20" s="643"/>
      <c r="O20" s="643"/>
      <c r="P20" s="643"/>
      <c r="Q20" s="643"/>
      <c r="R20" s="643"/>
      <c r="S20" s="643"/>
    </row>
    <row r="21" spans="1:19" ht="15" customHeight="1">
      <c r="A21" s="79"/>
      <c r="B21" s="646" t="s">
        <v>194</v>
      </c>
      <c r="C21" s="647"/>
      <c r="D21" s="643">
        <v>11.070789705426781</v>
      </c>
      <c r="E21" s="643">
        <v>11.638558447632247</v>
      </c>
      <c r="F21" s="643">
        <v>12.754666849313377</v>
      </c>
      <c r="G21" s="643">
        <v>12.71512563503528</v>
      </c>
      <c r="H21" s="643">
        <v>13.572261021633127</v>
      </c>
      <c r="I21" s="643">
        <v>12.836998746656755</v>
      </c>
      <c r="J21" s="643">
        <v>13.155384432096193</v>
      </c>
      <c r="K21" s="643">
        <v>14.646675469492703</v>
      </c>
      <c r="L21" s="643">
        <v>14.344660898930309</v>
      </c>
      <c r="M21" s="643">
        <v>14.49858463082054</v>
      </c>
      <c r="N21" s="643">
        <v>14.452081399870192</v>
      </c>
      <c r="O21" s="643">
        <v>14.2722321421367</v>
      </c>
      <c r="P21" s="642">
        <v>14.516792184320371</v>
      </c>
      <c r="Q21" s="642">
        <v>15.1</v>
      </c>
      <c r="R21" s="642">
        <v>15.81093162115469</v>
      </c>
      <c r="S21" s="642">
        <v>14.51184594725143</v>
      </c>
    </row>
    <row r="22" spans="1:19" ht="15" customHeight="1">
      <c r="A22" s="105"/>
      <c r="B22" s="646" t="s">
        <v>195</v>
      </c>
      <c r="C22" s="647"/>
      <c r="D22" s="643">
        <v>14.489230638375554</v>
      </c>
      <c r="E22" s="643">
        <v>15.285662019858117</v>
      </c>
      <c r="F22" s="643">
        <v>17.353311817568589</v>
      </c>
      <c r="G22" s="643">
        <v>17.023470871460496</v>
      </c>
      <c r="H22" s="643">
        <v>17.358192638123786</v>
      </c>
      <c r="I22" s="643">
        <v>16.931536174518651</v>
      </c>
      <c r="J22" s="643">
        <v>16.706584875283891</v>
      </c>
      <c r="K22" s="643">
        <v>17.783803188967568</v>
      </c>
      <c r="L22" s="643">
        <v>17.663111378661682</v>
      </c>
      <c r="M22" s="643">
        <v>17.219919154536921</v>
      </c>
      <c r="N22" s="643">
        <v>17.038141159239355</v>
      </c>
      <c r="O22" s="643">
        <v>17.503743665719504</v>
      </c>
      <c r="P22" s="642">
        <v>17.942603439874276</v>
      </c>
      <c r="Q22" s="642">
        <v>18.2</v>
      </c>
      <c r="R22" s="642">
        <v>18.460074852451509</v>
      </c>
      <c r="S22" s="642">
        <v>16.625789023410004</v>
      </c>
    </row>
    <row r="23" spans="1:19" ht="12" customHeight="1" thickBot="1">
      <c r="A23" s="99"/>
      <c r="B23" s="749"/>
      <c r="C23" s="749"/>
      <c r="D23" s="750"/>
      <c r="E23" s="750"/>
      <c r="F23" s="750"/>
      <c r="G23" s="750"/>
      <c r="H23" s="750"/>
      <c r="I23" s="751"/>
      <c r="J23" s="751"/>
      <c r="K23" s="751"/>
      <c r="L23" s="751"/>
      <c r="M23" s="751"/>
      <c r="N23" s="751"/>
      <c r="O23" s="751"/>
      <c r="P23" s="751"/>
      <c r="Q23" s="751"/>
      <c r="R23" s="698"/>
      <c r="S23" s="698"/>
    </row>
    <row r="24" spans="1:19" ht="12" customHeight="1">
      <c r="A24" s="99"/>
      <c r="B24" s="99" t="s">
        <v>284</v>
      </c>
      <c r="C24" s="99"/>
      <c r="D24" s="604"/>
      <c r="E24" s="604"/>
      <c r="F24" s="604"/>
      <c r="G24" s="604"/>
      <c r="H24" s="604"/>
      <c r="I24" s="79"/>
      <c r="J24" s="79"/>
      <c r="K24" s="79"/>
      <c r="L24" s="79"/>
      <c r="M24" s="79"/>
      <c r="N24" s="79"/>
      <c r="O24" s="79"/>
      <c r="P24" s="79"/>
      <c r="Q24" s="79"/>
    </row>
    <row r="25" spans="1:19" ht="12" customHeight="1">
      <c r="A25" s="79"/>
      <c r="B25" s="99" t="s">
        <v>283</v>
      </c>
      <c r="C25" s="494"/>
      <c r="D25" s="495"/>
      <c r="E25" s="495"/>
      <c r="F25" s="495"/>
      <c r="G25" s="495"/>
      <c r="H25" s="495"/>
      <c r="I25" s="495"/>
      <c r="J25" s="495"/>
      <c r="K25" s="495"/>
      <c r="L25" s="495"/>
      <c r="M25" s="495"/>
      <c r="N25" s="495"/>
      <c r="O25" s="495"/>
      <c r="P25" s="495"/>
      <c r="Q25" s="495"/>
    </row>
    <row r="26" spans="1:19" ht="12" customHeight="1">
      <c r="A26" s="79"/>
      <c r="B26" s="113" t="s">
        <v>24</v>
      </c>
      <c r="C26" s="93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</row>
    <row r="27" spans="1:19" ht="27" customHeight="1">
      <c r="A27" s="1"/>
      <c r="B27" s="1"/>
      <c r="C27" s="1"/>
    </row>
    <row r="28" spans="1:19" ht="30.75" customHeight="1">
      <c r="B28" s="917" t="s">
        <v>299</v>
      </c>
      <c r="C28" s="917"/>
      <c r="D28" s="917"/>
      <c r="E28" s="917"/>
      <c r="F28" s="917"/>
      <c r="G28" s="917"/>
      <c r="H28" s="917"/>
      <c r="I28" s="917"/>
      <c r="J28" s="917"/>
      <c r="K28" s="917"/>
      <c r="L28" s="917"/>
      <c r="M28" s="917"/>
      <c r="N28" s="675"/>
      <c r="O28" s="675"/>
      <c r="P28" s="675"/>
      <c r="Q28" s="675"/>
    </row>
    <row r="29" spans="1:19" ht="21.75" customHeight="1">
      <c r="B29" s="918" t="s">
        <v>27</v>
      </c>
      <c r="C29" s="918"/>
      <c r="D29" s="918"/>
      <c r="E29" s="918"/>
      <c r="F29" s="918"/>
      <c r="G29" s="918"/>
      <c r="H29" s="918"/>
      <c r="I29" s="918"/>
      <c r="J29" s="918"/>
      <c r="K29" s="918"/>
      <c r="L29" s="918"/>
      <c r="M29" s="918"/>
      <c r="N29" s="676"/>
      <c r="O29" s="676"/>
      <c r="P29" s="676"/>
      <c r="Q29" s="676"/>
    </row>
    <row r="30" spans="1:19" ht="11.25" customHeight="1"/>
    <row r="31" spans="1:19" ht="11.25" customHeight="1"/>
    <row r="32" spans="1:19" ht="14.1" customHeight="1">
      <c r="B32"/>
      <c r="G32" s="914" t="s">
        <v>127</v>
      </c>
      <c r="J32" s="915" t="s">
        <v>291</v>
      </c>
      <c r="K32" s="403" t="s">
        <v>194</v>
      </c>
      <c r="L32" s="642">
        <v>6.8887668270339235</v>
      </c>
      <c r="M32"/>
    </row>
    <row r="33" spans="2:13" ht="14.1" customHeight="1">
      <c r="B33"/>
      <c r="G33" s="914"/>
      <c r="J33" s="916"/>
      <c r="K33" s="403" t="s">
        <v>195</v>
      </c>
      <c r="L33" s="642">
        <v>1.7364064988777062</v>
      </c>
      <c r="M33"/>
    </row>
    <row r="34" spans="2:13" ht="14.1" customHeight="1">
      <c r="B34"/>
      <c r="G34" s="914" t="s">
        <v>281</v>
      </c>
      <c r="J34" s="915" t="s">
        <v>281</v>
      </c>
      <c r="K34" s="403" t="s">
        <v>194</v>
      </c>
      <c r="L34" s="642">
        <v>27.197904947167086</v>
      </c>
      <c r="M34"/>
    </row>
    <row r="35" spans="2:13" ht="14.1" customHeight="1">
      <c r="B35"/>
      <c r="G35" s="914"/>
      <c r="J35" s="919"/>
      <c r="K35" s="403" t="s">
        <v>195</v>
      </c>
      <c r="L35" s="642">
        <v>21.907903493990087</v>
      </c>
      <c r="M35"/>
    </row>
    <row r="36" spans="2:13" ht="14.1" customHeight="1">
      <c r="B36"/>
      <c r="G36" s="914" t="s">
        <v>128</v>
      </c>
      <c r="J36" s="915" t="s">
        <v>128</v>
      </c>
      <c r="K36" s="403" t="s">
        <v>194</v>
      </c>
      <c r="L36" s="642">
        <v>36.918414915253024</v>
      </c>
      <c r="M36"/>
    </row>
    <row r="37" spans="2:13" ht="14.1" customHeight="1">
      <c r="B37"/>
      <c r="G37" s="914"/>
      <c r="J37" s="916"/>
      <c r="K37" s="403" t="s">
        <v>195</v>
      </c>
      <c r="L37" s="642">
        <v>45.013949542971275</v>
      </c>
      <c r="M37"/>
    </row>
    <row r="38" spans="2:13" ht="14.1" customHeight="1">
      <c r="B38"/>
      <c r="G38" s="914" t="s">
        <v>272</v>
      </c>
      <c r="J38" s="915" t="s">
        <v>292</v>
      </c>
      <c r="K38" s="403" t="s">
        <v>194</v>
      </c>
      <c r="L38" s="642">
        <v>14.483067363294536</v>
      </c>
      <c r="M38"/>
    </row>
    <row r="39" spans="2:13" ht="14.1" customHeight="1">
      <c r="B39"/>
      <c r="G39" s="914"/>
      <c r="J39" s="916"/>
      <c r="K39" s="403" t="s">
        <v>195</v>
      </c>
      <c r="L39" s="642">
        <v>14.715951440750926</v>
      </c>
      <c r="M39"/>
    </row>
    <row r="40" spans="2:13" ht="14.1" customHeight="1">
      <c r="B40"/>
      <c r="G40" s="914" t="s">
        <v>285</v>
      </c>
      <c r="J40" s="915" t="s">
        <v>294</v>
      </c>
      <c r="K40" s="403" t="s">
        <v>194</v>
      </c>
      <c r="L40" s="642">
        <v>14.51184594725143</v>
      </c>
      <c r="M40"/>
    </row>
    <row r="41" spans="2:13" ht="14.1" customHeight="1">
      <c r="B41"/>
      <c r="G41" s="914"/>
      <c r="J41" s="916"/>
      <c r="K41" s="403" t="s">
        <v>195</v>
      </c>
      <c r="L41" s="642">
        <v>16.625789023410004</v>
      </c>
      <c r="M41"/>
    </row>
    <row r="42" spans="2:13" ht="15">
      <c r="F42" s="536"/>
    </row>
    <row r="43" spans="2:13" ht="15.75">
      <c r="F43" s="534"/>
      <c r="L43" s="643"/>
    </row>
    <row r="44" spans="2:13" ht="15">
      <c r="F44" s="535"/>
    </row>
    <row r="45" spans="2:13" ht="15">
      <c r="F45" s="536"/>
    </row>
    <row r="50" spans="1:17">
      <c r="B50" s="32" t="s">
        <v>286</v>
      </c>
    </row>
    <row r="51" spans="1:17" ht="12" customHeight="1">
      <c r="A51" s="79"/>
      <c r="B51" s="99" t="s">
        <v>283</v>
      </c>
      <c r="C51" s="494"/>
      <c r="D51" s="495"/>
      <c r="E51" s="495"/>
      <c r="F51" s="495"/>
      <c r="G51" s="495"/>
      <c r="H51" s="495"/>
      <c r="I51" s="495"/>
      <c r="J51" s="495"/>
      <c r="K51" s="495"/>
      <c r="L51" s="495"/>
      <c r="M51" s="495"/>
      <c r="N51" s="495"/>
      <c r="O51" s="495"/>
      <c r="P51" s="495"/>
      <c r="Q51" s="495"/>
    </row>
    <row r="52" spans="1:17">
      <c r="B52" s="86" t="s">
        <v>24</v>
      </c>
    </row>
  </sheetData>
  <mergeCells count="15">
    <mergeCell ref="D3:S3"/>
    <mergeCell ref="D4:S4"/>
    <mergeCell ref="B6:C6"/>
    <mergeCell ref="G32:G33"/>
    <mergeCell ref="J40:J41"/>
    <mergeCell ref="B28:M28"/>
    <mergeCell ref="B29:M29"/>
    <mergeCell ref="G40:G41"/>
    <mergeCell ref="J32:J33"/>
    <mergeCell ref="J34:J35"/>
    <mergeCell ref="J36:J37"/>
    <mergeCell ref="J38:J39"/>
    <mergeCell ref="G34:G35"/>
    <mergeCell ref="G36:G37"/>
    <mergeCell ref="G38:G39"/>
  </mergeCells>
  <printOptions horizontalCentered="1" verticalCentered="1"/>
  <pageMargins left="0.19685039370078741" right="0.19685039370078741" top="0.98425196850393704" bottom="0.98425196850393704" header="0" footer="0"/>
  <pageSetup paperSize="9" scale="75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U27"/>
  <sheetViews>
    <sheetView showGridLines="0" zoomScaleNormal="100" zoomScaleSheetLayoutView="100" workbookViewId="0">
      <selection activeCell="K23" sqref="K23"/>
    </sheetView>
  </sheetViews>
  <sheetFormatPr baseColWidth="10" defaultColWidth="6.5703125" defaultRowHeight="12.75"/>
  <cols>
    <col min="1" max="1" width="4.5703125" style="2" customWidth="1"/>
    <col min="2" max="2" width="26.5703125" style="2" customWidth="1"/>
    <col min="3" max="3" width="6.140625" style="2" customWidth="1"/>
    <col min="4" max="10" width="6.7109375" style="2" hidden="1" customWidth="1"/>
    <col min="11" max="21" width="6.7109375" style="2" customWidth="1"/>
    <col min="22" max="22" width="11.42578125" style="2" customWidth="1"/>
    <col min="23" max="23" width="8.42578125" style="2" customWidth="1"/>
    <col min="24" max="24" width="8.140625" style="2" customWidth="1"/>
    <col min="25" max="252" width="11.42578125" style="2" customWidth="1"/>
    <col min="253" max="253" width="20.42578125" style="2" customWidth="1"/>
    <col min="254" max="16384" width="6.5703125" style="2"/>
  </cols>
  <sheetData>
    <row r="1" spans="1:21" ht="23.25" customHeight="1">
      <c r="B1" s="424" t="s">
        <v>213</v>
      </c>
    </row>
    <row r="2" spans="1:21" ht="20.25" customHeight="1">
      <c r="A2" s="424"/>
      <c r="B2" s="424"/>
    </row>
    <row r="3" spans="1:21" ht="61.5" customHeight="1">
      <c r="A3" s="397"/>
      <c r="B3" s="921" t="s">
        <v>334</v>
      </c>
      <c r="C3" s="921"/>
      <c r="D3" s="921"/>
      <c r="E3" s="921"/>
      <c r="F3" s="921"/>
      <c r="G3" s="921"/>
      <c r="H3" s="921"/>
      <c r="I3" s="921"/>
      <c r="J3" s="921"/>
      <c r="K3" s="921"/>
      <c r="L3" s="921"/>
      <c r="M3" s="921"/>
      <c r="N3" s="921"/>
      <c r="O3" s="921"/>
      <c r="P3" s="921"/>
      <c r="Q3" s="921"/>
      <c r="R3" s="921"/>
      <c r="S3" s="921"/>
      <c r="T3" s="921"/>
      <c r="U3" s="921"/>
    </row>
    <row r="4" spans="1:21" ht="16.5" customHeight="1">
      <c r="A4" s="310"/>
      <c r="B4" s="892" t="s">
        <v>25</v>
      </c>
      <c r="C4" s="892"/>
      <c r="D4" s="892"/>
      <c r="E4" s="892"/>
      <c r="F4" s="892"/>
      <c r="G4" s="892"/>
      <c r="H4" s="892"/>
      <c r="I4" s="892"/>
      <c r="J4" s="892"/>
      <c r="K4" s="892"/>
      <c r="L4" s="892"/>
      <c r="M4" s="892"/>
      <c r="N4" s="892"/>
      <c r="O4" s="892"/>
      <c r="P4" s="892"/>
      <c r="Q4" s="892"/>
      <c r="R4" s="892"/>
      <c r="S4" s="892"/>
      <c r="T4" s="892"/>
      <c r="U4" s="892"/>
    </row>
    <row r="5" spans="1:21" ht="9" customHeight="1" thickBot="1">
      <c r="A5" s="121"/>
      <c r="B5" s="79"/>
      <c r="C5" s="79"/>
      <c r="D5" s="260"/>
      <c r="E5" s="260"/>
      <c r="F5" s="260"/>
      <c r="G5" s="260"/>
      <c r="H5" s="260"/>
      <c r="I5" s="260"/>
      <c r="J5" s="260"/>
      <c r="K5" s="260"/>
      <c r="L5" s="260"/>
    </row>
    <row r="6" spans="1:21" s="3" customFormat="1" ht="33.75" customHeight="1" thickBot="1">
      <c r="A6" s="79"/>
      <c r="B6" s="920" t="s">
        <v>263</v>
      </c>
      <c r="C6" s="920"/>
      <c r="D6" s="752">
        <v>2005</v>
      </c>
      <c r="E6" s="752">
        <v>2006</v>
      </c>
      <c r="F6" s="752">
        <v>2007</v>
      </c>
      <c r="G6" s="752">
        <v>2008</v>
      </c>
      <c r="H6" s="752">
        <v>2009</v>
      </c>
      <c r="I6" s="752">
        <v>2010</v>
      </c>
      <c r="J6" s="752">
        <v>2011</v>
      </c>
      <c r="K6" s="702">
        <v>2013</v>
      </c>
      <c r="L6" s="702">
        <v>2014</v>
      </c>
      <c r="M6" s="702">
        <v>2015</v>
      </c>
      <c r="N6" s="702">
        <v>2016</v>
      </c>
      <c r="O6" s="702">
        <v>2017</v>
      </c>
      <c r="P6" s="702">
        <v>2018</v>
      </c>
      <c r="Q6" s="702">
        <v>2019</v>
      </c>
      <c r="R6" s="702">
        <v>2020</v>
      </c>
      <c r="S6" s="702">
        <v>2021</v>
      </c>
      <c r="T6" s="702">
        <v>2022</v>
      </c>
      <c r="U6" s="702">
        <v>2023</v>
      </c>
    </row>
    <row r="7" spans="1:21" ht="6.75" customHeight="1">
      <c r="A7" s="79"/>
      <c r="B7" s="79"/>
      <c r="C7" s="79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</row>
    <row r="8" spans="1:21" ht="15" customHeight="1">
      <c r="A8" s="79"/>
      <c r="B8" s="532" t="s">
        <v>127</v>
      </c>
      <c r="C8" s="533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</row>
    <row r="9" spans="1:21" ht="15" customHeight="1">
      <c r="A9" s="79"/>
      <c r="B9" s="646" t="s">
        <v>194</v>
      </c>
      <c r="C9" s="647"/>
      <c r="D9" s="643">
        <v>13.107941828101429</v>
      </c>
      <c r="E9" s="643">
        <v>12.426762427351205</v>
      </c>
      <c r="F9" s="643">
        <v>11.631907039200192</v>
      </c>
      <c r="G9" s="643">
        <v>11.624373775082327</v>
      </c>
      <c r="H9" s="643">
        <v>11.065517953672884</v>
      </c>
      <c r="I9" s="643">
        <v>10.92747766019346</v>
      </c>
      <c r="J9" s="643">
        <v>10.201076673061833</v>
      </c>
      <c r="K9" s="643">
        <v>9.1715235541040308</v>
      </c>
      <c r="L9" s="643">
        <v>9.2070207538292568</v>
      </c>
      <c r="M9" s="643">
        <v>8.5776723225956317</v>
      </c>
      <c r="N9" s="643">
        <v>8.6611141185199809</v>
      </c>
      <c r="O9" s="642">
        <v>8.2869430319938839</v>
      </c>
      <c r="P9" s="642">
        <v>7.8</v>
      </c>
      <c r="Q9" s="642">
        <v>7.4801836551940974</v>
      </c>
      <c r="R9" s="642">
        <v>6.8887668270339235</v>
      </c>
      <c r="S9" s="642">
        <v>7.1099470695397269</v>
      </c>
      <c r="T9" s="642">
        <v>6.9046352211368962</v>
      </c>
      <c r="U9" s="642">
        <v>6.5068124003322954</v>
      </c>
    </row>
    <row r="10" spans="1:21" ht="15" customHeight="1">
      <c r="A10" s="105"/>
      <c r="B10" s="646" t="s">
        <v>195</v>
      </c>
      <c r="C10" s="647"/>
      <c r="D10" s="643">
        <v>3.3047587172241424</v>
      </c>
      <c r="E10" s="643">
        <v>2.939458086059243</v>
      </c>
      <c r="F10" s="643">
        <v>2.7851434604756129</v>
      </c>
      <c r="G10" s="643">
        <v>2.7287610084097413</v>
      </c>
      <c r="H10" s="643">
        <v>2.6214509397494101</v>
      </c>
      <c r="I10" s="643">
        <v>2.6754269241436783</v>
      </c>
      <c r="J10" s="643">
        <v>2.7383111736139369</v>
      </c>
      <c r="K10" s="643">
        <v>2.3686596951627279</v>
      </c>
      <c r="L10" s="643">
        <v>2.2016176232387346</v>
      </c>
      <c r="M10" s="643">
        <v>2.1867709976591447</v>
      </c>
      <c r="N10" s="643">
        <v>2.1987019905422902</v>
      </c>
      <c r="O10" s="642">
        <v>2.1391856550483781</v>
      </c>
      <c r="P10" s="642">
        <v>1.9</v>
      </c>
      <c r="Q10" s="642">
        <v>2.0450617548870134</v>
      </c>
      <c r="R10" s="642">
        <v>1.7364064988777062</v>
      </c>
      <c r="S10" s="642">
        <v>1.6587078100285111</v>
      </c>
      <c r="T10" s="642">
        <v>1.7645120729552668</v>
      </c>
      <c r="U10" s="642">
        <v>1.7625322862052859</v>
      </c>
    </row>
    <row r="11" spans="1:21" ht="15" customHeight="1">
      <c r="A11" s="105"/>
      <c r="B11" s="644" t="s">
        <v>281</v>
      </c>
      <c r="C11" s="645"/>
      <c r="D11" s="643"/>
      <c r="E11" s="643"/>
      <c r="F11" s="643"/>
      <c r="G11" s="643"/>
      <c r="H11" s="643"/>
      <c r="I11" s="643"/>
      <c r="J11" s="643"/>
      <c r="K11" s="643"/>
      <c r="L11" s="643"/>
      <c r="M11" s="643"/>
      <c r="N11" s="643"/>
      <c r="O11" s="642"/>
      <c r="P11" s="642"/>
      <c r="Q11" s="642"/>
      <c r="R11" s="642"/>
      <c r="S11" s="642"/>
      <c r="T11" s="642"/>
      <c r="U11" s="642"/>
    </row>
    <row r="12" spans="1:21" ht="15" customHeight="1">
      <c r="A12" s="79"/>
      <c r="B12" s="646" t="s">
        <v>194</v>
      </c>
      <c r="C12" s="647"/>
      <c r="D12" s="643">
        <v>32.574988554184472</v>
      </c>
      <c r="E12" s="643">
        <v>32.527660371550979</v>
      </c>
      <c r="F12" s="643">
        <v>31.415189940353695</v>
      </c>
      <c r="G12" s="643">
        <v>30.541141980701429</v>
      </c>
      <c r="H12" s="643">
        <v>30.658161555015084</v>
      </c>
      <c r="I12" s="643">
        <v>29.846534417918367</v>
      </c>
      <c r="J12" s="643">
        <v>29.895230800196781</v>
      </c>
      <c r="K12" s="643">
        <v>29.704869995761946</v>
      </c>
      <c r="L12" s="643">
        <v>29.264856251711297</v>
      </c>
      <c r="M12" s="643">
        <v>28.82630207438195</v>
      </c>
      <c r="N12" s="643">
        <v>28.84098828993838</v>
      </c>
      <c r="O12" s="642">
        <v>28.332877827911005</v>
      </c>
      <c r="P12" s="642">
        <v>28.3</v>
      </c>
      <c r="Q12" s="642">
        <v>27.24056639076581</v>
      </c>
      <c r="R12" s="642">
        <v>27.197904947167086</v>
      </c>
      <c r="S12" s="642">
        <v>27.244994184417301</v>
      </c>
      <c r="T12" s="642">
        <v>25.624386692866754</v>
      </c>
      <c r="U12" s="642">
        <v>25.70306130612332</v>
      </c>
    </row>
    <row r="13" spans="1:21" ht="15" customHeight="1">
      <c r="A13" s="105"/>
      <c r="B13" s="646" t="s">
        <v>195</v>
      </c>
      <c r="C13" s="647"/>
      <c r="D13" s="643">
        <v>30.263307236234596</v>
      </c>
      <c r="E13" s="643">
        <v>29.62874456103847</v>
      </c>
      <c r="F13" s="643">
        <v>27.821700047573927</v>
      </c>
      <c r="G13" s="643">
        <v>27.15654300347801</v>
      </c>
      <c r="H13" s="643">
        <v>26.202612407732943</v>
      </c>
      <c r="I13" s="643">
        <v>25.90657717867639</v>
      </c>
      <c r="J13" s="643">
        <v>25.938427665511504</v>
      </c>
      <c r="K13" s="643">
        <v>24.865277158545176</v>
      </c>
      <c r="L13" s="643">
        <v>24.67734065900413</v>
      </c>
      <c r="M13" s="643">
        <v>24.303151089932104</v>
      </c>
      <c r="N13" s="643">
        <v>24.034219037614303</v>
      </c>
      <c r="O13" s="642">
        <v>23.661905011229159</v>
      </c>
      <c r="P13" s="642">
        <v>22.8</v>
      </c>
      <c r="Q13" s="642">
        <v>22.374667289563433</v>
      </c>
      <c r="R13" s="642">
        <v>21.907903493990087</v>
      </c>
      <c r="S13" s="642">
        <v>22.212551771951599</v>
      </c>
      <c r="T13" s="642">
        <v>21.181957223650095</v>
      </c>
      <c r="U13" s="642">
        <v>20.361285156432029</v>
      </c>
    </row>
    <row r="14" spans="1:21" ht="15" customHeight="1">
      <c r="A14" s="105"/>
      <c r="B14" s="644" t="s">
        <v>128</v>
      </c>
      <c r="C14" s="645"/>
      <c r="D14" s="643"/>
      <c r="E14" s="643"/>
      <c r="F14" s="643"/>
      <c r="G14" s="643"/>
      <c r="H14" s="643"/>
      <c r="I14" s="643"/>
      <c r="J14" s="643"/>
      <c r="K14" s="643"/>
      <c r="L14" s="643"/>
      <c r="M14" s="643"/>
      <c r="N14" s="643"/>
    </row>
    <row r="15" spans="1:21" ht="15" customHeight="1">
      <c r="A15" s="79"/>
      <c r="B15" s="646" t="s">
        <v>194</v>
      </c>
      <c r="C15" s="647"/>
      <c r="D15" s="643">
        <v>31.26325282139652</v>
      </c>
      <c r="E15" s="643">
        <v>30.653908026301554</v>
      </c>
      <c r="F15" s="643">
        <v>31.316071605651196</v>
      </c>
      <c r="G15" s="643">
        <v>31.634098944279977</v>
      </c>
      <c r="H15" s="643">
        <v>30.622669692461226</v>
      </c>
      <c r="I15" s="643">
        <v>31.921795092375639</v>
      </c>
      <c r="J15" s="643">
        <v>31.649605989806627</v>
      </c>
      <c r="K15" s="643">
        <v>32.548287086647591</v>
      </c>
      <c r="L15" s="643">
        <v>33.225008669016987</v>
      </c>
      <c r="M15" s="643">
        <v>34.45414759147728</v>
      </c>
      <c r="N15" s="643">
        <v>33.495717391637193</v>
      </c>
      <c r="O15" s="642">
        <v>34.422442451802347</v>
      </c>
      <c r="P15" s="642">
        <v>34.700000000000003</v>
      </c>
      <c r="Q15" s="642">
        <v>34.109897440486655</v>
      </c>
      <c r="R15" s="642">
        <v>36.918414915253024</v>
      </c>
      <c r="S15" s="642">
        <v>36.393307621586736</v>
      </c>
      <c r="T15" s="642">
        <v>37.661663168671161</v>
      </c>
      <c r="U15" s="642">
        <v>36.272585700444623</v>
      </c>
    </row>
    <row r="16" spans="1:21" ht="15" customHeight="1">
      <c r="A16" s="105"/>
      <c r="B16" s="646" t="s">
        <v>195</v>
      </c>
      <c r="C16" s="647"/>
      <c r="D16" s="643">
        <v>40.026187724851049</v>
      </c>
      <c r="E16" s="643">
        <v>39.241070363963438</v>
      </c>
      <c r="F16" s="643">
        <v>39.044914528773653</v>
      </c>
      <c r="G16" s="643">
        <v>39.27319129526493</v>
      </c>
      <c r="H16" s="643">
        <v>39.342568133265125</v>
      </c>
      <c r="I16" s="643">
        <v>39.465350838472432</v>
      </c>
      <c r="J16" s="643">
        <v>39.426866797527751</v>
      </c>
      <c r="K16" s="643">
        <v>40.841839066078592</v>
      </c>
      <c r="L16" s="643">
        <v>42.505842318128664</v>
      </c>
      <c r="M16" s="643">
        <v>43.933845809537132</v>
      </c>
      <c r="N16" s="643">
        <v>42.513665679795366</v>
      </c>
      <c r="O16" s="642">
        <v>42.877009201301078</v>
      </c>
      <c r="P16" s="642">
        <v>42.9</v>
      </c>
      <c r="Q16" s="642">
        <v>42.353176668936278</v>
      </c>
      <c r="R16" s="642">
        <v>45.013949542971275</v>
      </c>
      <c r="S16" s="642">
        <v>45.284865965889288</v>
      </c>
      <c r="T16" s="642">
        <v>45.258391247154094</v>
      </c>
      <c r="U16" s="642">
        <v>45.398833506613265</v>
      </c>
    </row>
    <row r="17" spans="1:21" ht="15" customHeight="1">
      <c r="A17" s="105"/>
      <c r="B17" s="644" t="s">
        <v>129</v>
      </c>
      <c r="C17" s="645"/>
      <c r="D17" s="643"/>
      <c r="E17" s="643"/>
      <c r="F17" s="643"/>
      <c r="G17" s="643"/>
      <c r="H17" s="643"/>
      <c r="I17" s="643"/>
      <c r="J17" s="643"/>
      <c r="K17" s="643"/>
      <c r="L17" s="643"/>
      <c r="M17" s="643"/>
      <c r="N17" s="643"/>
    </row>
    <row r="18" spans="1:21" ht="15" customHeight="1">
      <c r="A18" s="79"/>
      <c r="B18" s="646" t="s">
        <v>194</v>
      </c>
      <c r="C18" s="647"/>
      <c r="D18" s="643">
        <v>11.983027090892895</v>
      </c>
      <c r="E18" s="643">
        <v>12.753110727160729</v>
      </c>
      <c r="F18" s="643">
        <v>12.882164565482659</v>
      </c>
      <c r="G18" s="643">
        <v>13.485259664902184</v>
      </c>
      <c r="H18" s="643">
        <v>14.081389777215046</v>
      </c>
      <c r="I18" s="643">
        <v>14.467194082856745</v>
      </c>
      <c r="J18" s="643">
        <v>15.098702104838061</v>
      </c>
      <c r="K18" s="643">
        <v>14.230658464552324</v>
      </c>
      <c r="L18" s="643">
        <v>13.804529694619843</v>
      </c>
      <c r="M18" s="643">
        <v>13.6897966116737</v>
      </c>
      <c r="N18" s="643">
        <v>14.729948057763838</v>
      </c>
      <c r="O18" s="642">
        <v>14.440944503976208</v>
      </c>
      <c r="P18" s="642">
        <v>14.2</v>
      </c>
      <c r="Q18" s="642">
        <v>15.358420892398749</v>
      </c>
      <c r="R18" s="642">
        <v>14.483067363294536</v>
      </c>
      <c r="S18" s="642">
        <v>14.839017461507476</v>
      </c>
      <c r="T18" s="642">
        <v>15.012634464876557</v>
      </c>
      <c r="U18" s="642">
        <v>15.962361556295617</v>
      </c>
    </row>
    <row r="19" spans="1:21" ht="15" customHeight="1">
      <c r="A19" s="105"/>
      <c r="B19" s="646" t="s">
        <v>195</v>
      </c>
      <c r="C19" s="647"/>
      <c r="D19" s="643">
        <v>11.91651568331511</v>
      </c>
      <c r="E19" s="643">
        <v>12.905064969079188</v>
      </c>
      <c r="F19" s="643">
        <v>12.994930145606366</v>
      </c>
      <c r="G19" s="643">
        <v>13.818033821386953</v>
      </c>
      <c r="H19" s="643">
        <v>14.475175881128779</v>
      </c>
      <c r="I19" s="643">
        <v>15.021108884188505</v>
      </c>
      <c r="J19" s="643">
        <v>15.189809488063439</v>
      </c>
      <c r="K19" s="643">
        <v>14.261112701550035</v>
      </c>
      <c r="L19" s="643">
        <v>13.395280245090948</v>
      </c>
      <c r="M19" s="643">
        <v>12.538090943630415</v>
      </c>
      <c r="N19" s="643">
        <v>13.749669626331215</v>
      </c>
      <c r="O19" s="642">
        <v>13.379296692545317</v>
      </c>
      <c r="P19" s="642">
        <v>14.2</v>
      </c>
      <c r="Q19" s="642">
        <v>14.767019434161767</v>
      </c>
      <c r="R19" s="642">
        <v>14.715951440750926</v>
      </c>
      <c r="S19" s="642">
        <v>14.742968149187069</v>
      </c>
      <c r="T19" s="642">
        <v>15.332819064117469</v>
      </c>
      <c r="U19" s="642">
        <v>15.062081890394488</v>
      </c>
    </row>
    <row r="20" spans="1:21" ht="15" customHeight="1">
      <c r="A20" s="105"/>
      <c r="B20" s="644" t="s">
        <v>282</v>
      </c>
      <c r="C20" s="645"/>
      <c r="D20" s="643"/>
      <c r="E20" s="643"/>
      <c r="F20" s="643"/>
      <c r="G20" s="643"/>
      <c r="H20" s="643"/>
      <c r="I20" s="643"/>
      <c r="J20" s="643"/>
      <c r="K20" s="643"/>
      <c r="L20" s="643"/>
      <c r="M20" s="643"/>
      <c r="N20" s="643"/>
      <c r="O20" s="643"/>
      <c r="P20" s="643"/>
      <c r="Q20" s="643"/>
      <c r="R20" s="643"/>
      <c r="S20" s="643"/>
      <c r="T20" s="643"/>
      <c r="U20" s="643"/>
    </row>
    <row r="21" spans="1:21" ht="15" customHeight="1">
      <c r="A21" s="79"/>
      <c r="B21" s="646" t="s">
        <v>194</v>
      </c>
      <c r="C21" s="647"/>
      <c r="D21" s="643">
        <v>11.070789705426781</v>
      </c>
      <c r="E21" s="643">
        <v>11.638558447632247</v>
      </c>
      <c r="F21" s="643">
        <v>12.754666849313377</v>
      </c>
      <c r="G21" s="643">
        <v>12.71512563503528</v>
      </c>
      <c r="H21" s="643">
        <v>13.572261021633127</v>
      </c>
      <c r="I21" s="643">
        <v>12.836998746656755</v>
      </c>
      <c r="J21" s="643">
        <v>13.155384432096193</v>
      </c>
      <c r="K21" s="643">
        <v>14.344660898930309</v>
      </c>
      <c r="L21" s="643">
        <v>14.49858463082054</v>
      </c>
      <c r="M21" s="643">
        <v>14.452081399870192</v>
      </c>
      <c r="N21" s="643">
        <v>14.2722321421367</v>
      </c>
      <c r="O21" s="642">
        <v>14.516792184320371</v>
      </c>
      <c r="P21" s="642">
        <v>15.1</v>
      </c>
      <c r="Q21" s="642">
        <v>15.81093162115469</v>
      </c>
      <c r="R21" s="642">
        <v>14.51184594725143</v>
      </c>
      <c r="S21" s="642">
        <v>14.412733662948764</v>
      </c>
      <c r="T21" s="642">
        <v>14.796680452448632</v>
      </c>
      <c r="U21" s="642">
        <v>15.555179036804148</v>
      </c>
    </row>
    <row r="22" spans="1:21" ht="15" customHeight="1">
      <c r="A22" s="105"/>
      <c r="B22" s="646" t="s">
        <v>195</v>
      </c>
      <c r="C22" s="647"/>
      <c r="D22" s="643">
        <v>14.489230638375554</v>
      </c>
      <c r="E22" s="643">
        <v>15.285662019858117</v>
      </c>
      <c r="F22" s="643">
        <v>17.353311817568589</v>
      </c>
      <c r="G22" s="643">
        <v>17.023470871460496</v>
      </c>
      <c r="H22" s="643">
        <v>17.358192638123786</v>
      </c>
      <c r="I22" s="643">
        <v>16.931536174518651</v>
      </c>
      <c r="J22" s="643">
        <v>16.706584875283891</v>
      </c>
      <c r="K22" s="643">
        <v>17.663111378661682</v>
      </c>
      <c r="L22" s="643">
        <v>17.219919154536921</v>
      </c>
      <c r="M22" s="643">
        <v>17.038141159239355</v>
      </c>
      <c r="N22" s="643">
        <v>17.503743665719504</v>
      </c>
      <c r="O22" s="642">
        <v>17.942603439874276</v>
      </c>
      <c r="P22" s="642">
        <v>18.2</v>
      </c>
      <c r="Q22" s="642">
        <v>18.460074852451509</v>
      </c>
      <c r="R22" s="642">
        <v>16.625789023410004</v>
      </c>
      <c r="S22" s="642">
        <v>16.100906302943535</v>
      </c>
      <c r="T22" s="642">
        <v>16.462320392123075</v>
      </c>
      <c r="U22" s="642">
        <v>17.415267160354929</v>
      </c>
    </row>
    <row r="23" spans="1:21" ht="12" customHeight="1" thickBot="1">
      <c r="A23" s="99"/>
      <c r="B23" s="749"/>
      <c r="C23" s="749"/>
      <c r="D23" s="750"/>
      <c r="E23" s="750"/>
      <c r="F23" s="750"/>
      <c r="G23" s="750"/>
      <c r="H23" s="750"/>
      <c r="I23" s="751"/>
      <c r="J23" s="751"/>
      <c r="K23" s="751"/>
      <c r="L23" s="751"/>
      <c r="M23" s="751"/>
      <c r="N23" s="751"/>
      <c r="O23" s="751"/>
      <c r="P23" s="751"/>
      <c r="Q23" s="751"/>
      <c r="R23" s="698"/>
      <c r="S23" s="698"/>
      <c r="T23" s="698"/>
      <c r="U23" s="698"/>
    </row>
    <row r="24" spans="1:21" ht="12" customHeight="1">
      <c r="A24" s="99"/>
      <c r="B24" s="99" t="s">
        <v>284</v>
      </c>
      <c r="C24" s="99"/>
      <c r="D24" s="604"/>
      <c r="E24" s="604"/>
      <c r="F24" s="604"/>
      <c r="G24" s="604"/>
      <c r="H24" s="604"/>
      <c r="I24" s="79"/>
      <c r="J24" s="79"/>
      <c r="K24" s="79"/>
      <c r="L24" s="79"/>
      <c r="M24" s="79"/>
      <c r="N24" s="79"/>
      <c r="O24" s="79"/>
      <c r="P24" s="79"/>
      <c r="Q24" s="79"/>
    </row>
    <row r="25" spans="1:21" ht="12" customHeight="1">
      <c r="A25" s="79"/>
      <c r="B25" s="99" t="s">
        <v>283</v>
      </c>
      <c r="C25" s="494"/>
      <c r="D25" s="495"/>
      <c r="E25" s="495"/>
      <c r="F25" s="495"/>
      <c r="G25" s="495"/>
      <c r="H25" s="495"/>
      <c r="I25" s="495"/>
      <c r="J25" s="495"/>
      <c r="K25" s="495"/>
      <c r="L25" s="495"/>
      <c r="M25" s="495"/>
      <c r="N25" s="495"/>
      <c r="O25" s="495"/>
      <c r="P25" s="495"/>
      <c r="Q25" s="495"/>
    </row>
    <row r="26" spans="1:21" ht="12" customHeight="1">
      <c r="A26" s="79"/>
      <c r="B26" s="113" t="s">
        <v>24</v>
      </c>
      <c r="C26" s="93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</row>
    <row r="27" spans="1:21" ht="27" customHeight="1">
      <c r="A27" s="1"/>
      <c r="B27" s="1"/>
      <c r="C27" s="1"/>
    </row>
  </sheetData>
  <mergeCells count="3">
    <mergeCell ref="B4:U4"/>
    <mergeCell ref="B6:C6"/>
    <mergeCell ref="B3:U3"/>
  </mergeCells>
  <printOptions horizontalCentered="1" verticalCentered="1"/>
  <pageMargins left="0.19685039370078741" right="0.19685039370078741" top="0.98425196850393704" bottom="0.98425196850393704" header="0" footer="0"/>
  <pageSetup paperSize="9" scale="7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DL163"/>
  <sheetViews>
    <sheetView showGridLines="0" zoomScaleNormal="100" zoomScaleSheetLayoutView="100" workbookViewId="0">
      <selection activeCell="AA29" sqref="AA29"/>
    </sheetView>
  </sheetViews>
  <sheetFormatPr baseColWidth="10" defaultColWidth="11.42578125" defaultRowHeight="12.75"/>
  <cols>
    <col min="1" max="1" width="4.5703125" style="20" customWidth="1"/>
    <col min="2" max="2" width="20.85546875" style="20" customWidth="1"/>
    <col min="3" max="3" width="4.42578125" style="20" hidden="1" customWidth="1"/>
    <col min="4" max="8" width="8.28515625" style="20" hidden="1" customWidth="1"/>
    <col min="9" max="19" width="6.7109375" style="20" customWidth="1"/>
    <col min="20" max="16384" width="11.42578125" style="20"/>
  </cols>
  <sheetData>
    <row r="1" spans="1:19" ht="72.75" customHeight="1">
      <c r="A1" s="397"/>
      <c r="B1" s="922" t="s">
        <v>335</v>
      </c>
      <c r="C1" s="922"/>
      <c r="D1" s="922"/>
      <c r="E1" s="922"/>
      <c r="F1" s="922"/>
      <c r="G1" s="922"/>
      <c r="H1" s="922"/>
      <c r="I1" s="922"/>
      <c r="J1" s="922"/>
      <c r="K1" s="922"/>
      <c r="L1" s="922"/>
      <c r="M1" s="922"/>
      <c r="N1" s="922"/>
      <c r="O1" s="922"/>
      <c r="P1" s="922"/>
      <c r="Q1" s="922"/>
      <c r="R1" s="922"/>
      <c r="S1" s="922"/>
    </row>
    <row r="2" spans="1:19" ht="17.25" customHeight="1">
      <c r="A2" s="377"/>
      <c r="B2" s="923" t="s">
        <v>27</v>
      </c>
      <c r="C2" s="923"/>
      <c r="D2" s="923"/>
      <c r="E2" s="923"/>
      <c r="F2" s="923"/>
      <c r="G2" s="923"/>
      <c r="H2" s="923"/>
      <c r="I2" s="923"/>
      <c r="J2" s="923"/>
      <c r="K2" s="923"/>
      <c r="L2" s="923"/>
      <c r="M2" s="923"/>
      <c r="N2" s="923"/>
      <c r="O2" s="923"/>
      <c r="P2" s="923"/>
      <c r="Q2" s="923"/>
      <c r="R2" s="923"/>
      <c r="S2" s="923"/>
    </row>
    <row r="3" spans="1:19" ht="3.75" customHeight="1" thickBot="1">
      <c r="A3" s="177"/>
      <c r="B3" s="177"/>
      <c r="C3" s="378"/>
      <c r="D3" s="378"/>
      <c r="E3" s="378"/>
      <c r="F3" s="378"/>
      <c r="G3" s="378"/>
      <c r="H3" s="378"/>
      <c r="I3" s="378"/>
      <c r="J3" s="378"/>
    </row>
    <row r="4" spans="1:19" ht="27.75" customHeight="1" thickBot="1">
      <c r="A4" s="177"/>
      <c r="B4" s="925" t="s">
        <v>256</v>
      </c>
      <c r="C4" s="925"/>
      <c r="D4" s="760">
        <v>2007</v>
      </c>
      <c r="E4" s="760">
        <v>2008</v>
      </c>
      <c r="F4" s="760">
        <v>2009</v>
      </c>
      <c r="G4" s="760">
        <v>2010</v>
      </c>
      <c r="H4" s="760">
        <v>2011</v>
      </c>
      <c r="I4" s="702">
        <v>2013</v>
      </c>
      <c r="J4" s="702">
        <v>2014</v>
      </c>
      <c r="K4" s="702">
        <v>2015</v>
      </c>
      <c r="L4" s="702">
        <v>2016</v>
      </c>
      <c r="M4" s="702">
        <v>2017</v>
      </c>
      <c r="N4" s="702">
        <v>2018</v>
      </c>
      <c r="O4" s="702">
        <v>2019</v>
      </c>
      <c r="P4" s="702">
        <v>2020</v>
      </c>
      <c r="Q4" s="702">
        <v>2021</v>
      </c>
      <c r="R4" s="702">
        <v>2022</v>
      </c>
      <c r="S4" s="702">
        <v>2023</v>
      </c>
    </row>
    <row r="5" spans="1:19" ht="11.25" customHeight="1">
      <c r="A5" s="177"/>
      <c r="B5" s="147"/>
      <c r="C5" s="147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</row>
    <row r="6" spans="1:19" ht="11.25" customHeight="1">
      <c r="A6" s="177"/>
      <c r="B6" s="420" t="s">
        <v>104</v>
      </c>
      <c r="C6" s="381"/>
      <c r="D6" s="382">
        <v>53.401810488133691</v>
      </c>
      <c r="E6" s="382">
        <v>54.085013436346919</v>
      </c>
      <c r="F6" s="382">
        <v>54.601214688259681</v>
      </c>
      <c r="G6" s="382">
        <v>54.922414928872122</v>
      </c>
      <c r="H6" s="382">
        <v>55.297036015283666</v>
      </c>
      <c r="I6" s="383">
        <v>59.71588717346642</v>
      </c>
      <c r="J6" s="383">
        <v>60.191034170103997</v>
      </c>
      <c r="K6" s="383">
        <v>60.55743554573656</v>
      </c>
      <c r="L6" s="383">
        <v>60.748540838947996</v>
      </c>
      <c r="M6" s="383">
        <v>61.859445168731924</v>
      </c>
      <c r="N6" s="383">
        <v>62.931928343228236</v>
      </c>
      <c r="O6" s="383">
        <v>63.604814933703636</v>
      </c>
      <c r="P6" s="383">
        <v>64.119959808466362</v>
      </c>
      <c r="Q6" s="383">
        <v>63.724529469335664</v>
      </c>
      <c r="R6" s="383">
        <v>65.352645197395276</v>
      </c>
      <c r="S6" s="383">
        <v>65.98267561964289</v>
      </c>
    </row>
    <row r="7" spans="1:19" ht="11.25" customHeight="1">
      <c r="A7" s="177"/>
      <c r="B7" s="384" t="s">
        <v>194</v>
      </c>
      <c r="C7" s="385"/>
      <c r="D7" s="386">
        <v>49.578529091466514</v>
      </c>
      <c r="E7" s="386">
        <v>50.129588878823242</v>
      </c>
      <c r="F7" s="386">
        <v>50.367890212372615</v>
      </c>
      <c r="G7" s="386">
        <v>50.561783966429786</v>
      </c>
      <c r="H7" s="386">
        <v>51.090503029387122</v>
      </c>
      <c r="I7" s="387">
        <v>55.787400003583429</v>
      </c>
      <c r="J7" s="387">
        <v>56.389704227436731</v>
      </c>
      <c r="K7" s="387">
        <v>56.996949928929531</v>
      </c>
      <c r="L7" s="387">
        <v>56.860685104051498</v>
      </c>
      <c r="M7" s="387">
        <v>58.327828089964925</v>
      </c>
      <c r="N7" s="387">
        <v>59.023001594733266</v>
      </c>
      <c r="O7" s="387">
        <v>59.911929795645477</v>
      </c>
      <c r="P7" s="387">
        <v>60.293624751322106</v>
      </c>
      <c r="Q7" s="387">
        <v>59.958079004025805</v>
      </c>
      <c r="R7" s="387">
        <v>61.758896966846486</v>
      </c>
      <c r="S7" s="387">
        <v>62.053201329755467</v>
      </c>
    </row>
    <row r="8" spans="1:19" ht="11.25" customHeight="1">
      <c r="A8" s="177"/>
      <c r="B8" s="384" t="s">
        <v>195</v>
      </c>
      <c r="C8" s="385"/>
      <c r="D8" s="386">
        <v>57.447808730100178</v>
      </c>
      <c r="E8" s="386">
        <v>58.305752513663315</v>
      </c>
      <c r="F8" s="386">
        <v>59.068558870190614</v>
      </c>
      <c r="G8" s="386">
        <v>59.557723071312552</v>
      </c>
      <c r="H8" s="386">
        <v>59.759540233561218</v>
      </c>
      <c r="I8" s="387">
        <v>63.614598940344457</v>
      </c>
      <c r="J8" s="387">
        <v>63.972522521353348</v>
      </c>
      <c r="K8" s="387">
        <v>64.109793571724822</v>
      </c>
      <c r="L8" s="387">
        <v>64.657002472421681</v>
      </c>
      <c r="M8" s="387">
        <v>65.416968008679788</v>
      </c>
      <c r="N8" s="387">
        <v>66.853366605411452</v>
      </c>
      <c r="O8" s="387">
        <v>67.318313181123429</v>
      </c>
      <c r="P8" s="387">
        <v>67.980605370637363</v>
      </c>
      <c r="Q8" s="387">
        <v>67.51235485462955</v>
      </c>
      <c r="R8" s="387">
        <v>68.956777690003094</v>
      </c>
      <c r="S8" s="387">
        <v>69.920073428359103</v>
      </c>
    </row>
    <row r="9" spans="1:19" ht="11.25" customHeight="1">
      <c r="A9" s="177"/>
      <c r="B9" s="384"/>
      <c r="C9" s="385"/>
      <c r="D9" s="386"/>
      <c r="E9" s="386"/>
      <c r="F9" s="386"/>
      <c r="G9" s="386"/>
      <c r="H9" s="386"/>
      <c r="I9" s="387"/>
      <c r="J9" s="387"/>
      <c r="K9" s="387"/>
      <c r="L9" s="387"/>
      <c r="M9" s="387"/>
      <c r="N9" s="387"/>
      <c r="O9" s="387"/>
      <c r="P9" s="387"/>
      <c r="Q9" s="387"/>
      <c r="R9" s="387"/>
      <c r="S9" s="387"/>
    </row>
    <row r="10" spans="1:19" ht="11.25" customHeight="1">
      <c r="A10" s="177"/>
      <c r="B10" s="420" t="s">
        <v>257</v>
      </c>
      <c r="C10" s="385"/>
      <c r="D10" s="386"/>
      <c r="E10" s="386"/>
      <c r="F10" s="386"/>
      <c r="G10" s="386"/>
      <c r="H10" s="386"/>
      <c r="I10" s="387"/>
      <c r="J10" s="387"/>
      <c r="K10" s="387"/>
      <c r="L10" s="387"/>
      <c r="M10" s="387"/>
      <c r="N10" s="387"/>
      <c r="O10" s="387"/>
      <c r="P10" s="387"/>
      <c r="Q10" s="387"/>
      <c r="R10" s="387"/>
      <c r="S10" s="387"/>
    </row>
    <row r="11" spans="1:19" ht="11.25" customHeight="1">
      <c r="A11" s="177"/>
      <c r="B11" s="380" t="s">
        <v>105</v>
      </c>
      <c r="C11" s="381"/>
      <c r="D11" s="382">
        <v>63.942470418741124</v>
      </c>
      <c r="E11" s="382">
        <v>64.498196433530779</v>
      </c>
      <c r="F11" s="382">
        <v>64.804050285470041</v>
      </c>
      <c r="G11" s="382">
        <v>64.858249370164657</v>
      </c>
      <c r="H11" s="382">
        <v>64.96649594025358</v>
      </c>
      <c r="I11" s="383">
        <v>68.450878151003252</v>
      </c>
      <c r="J11" s="383">
        <v>68.622922393108894</v>
      </c>
      <c r="K11" s="383">
        <v>68.832644842628213</v>
      </c>
      <c r="L11" s="383">
        <v>68.693732725026962</v>
      </c>
      <c r="M11" s="383">
        <v>69.760150221778957</v>
      </c>
      <c r="N11" s="383">
        <v>70.460417005994955</v>
      </c>
      <c r="O11" s="383">
        <v>70.824997961035407</v>
      </c>
      <c r="P11" s="383">
        <v>70.344363179106082</v>
      </c>
      <c r="Q11" s="383">
        <v>69.638979956865754</v>
      </c>
      <c r="R11" s="383">
        <v>71.10390435029521</v>
      </c>
      <c r="S11" s="383">
        <v>71.283734703647539</v>
      </c>
    </row>
    <row r="12" spans="1:19" ht="11.25" customHeight="1">
      <c r="A12" s="177"/>
      <c r="B12" s="384" t="s">
        <v>194</v>
      </c>
      <c r="C12" s="385"/>
      <c r="D12" s="386">
        <v>60.298120228353248</v>
      </c>
      <c r="E12" s="386">
        <v>60.592860529683165</v>
      </c>
      <c r="F12" s="386">
        <v>60.602640424032607</v>
      </c>
      <c r="G12" s="386">
        <v>60.543757477130491</v>
      </c>
      <c r="H12" s="386">
        <v>60.749985573889276</v>
      </c>
      <c r="I12" s="387">
        <v>64.516952916004811</v>
      </c>
      <c r="J12" s="387">
        <v>64.727141242299638</v>
      </c>
      <c r="K12" s="387">
        <v>65.197188758220676</v>
      </c>
      <c r="L12" s="387">
        <v>64.844394749452093</v>
      </c>
      <c r="M12" s="387">
        <v>66.17635982578463</v>
      </c>
      <c r="N12" s="387">
        <v>66.533969760307571</v>
      </c>
      <c r="O12" s="387">
        <v>67.18249363103655</v>
      </c>
      <c r="P12" s="387">
        <v>66.686325976164028</v>
      </c>
      <c r="Q12" s="387">
        <v>66.001246966273044</v>
      </c>
      <c r="R12" s="387">
        <v>67.68067773126829</v>
      </c>
      <c r="S12" s="387">
        <v>67.496020360006071</v>
      </c>
    </row>
    <row r="13" spans="1:19" ht="11.25" customHeight="1">
      <c r="A13" s="177"/>
      <c r="B13" s="384" t="s">
        <v>195</v>
      </c>
      <c r="C13" s="385"/>
      <c r="D13" s="386">
        <v>67.880952281406849</v>
      </c>
      <c r="E13" s="386">
        <v>68.770945507484456</v>
      </c>
      <c r="F13" s="386">
        <v>69.320810157956359</v>
      </c>
      <c r="G13" s="386">
        <v>69.528977256370311</v>
      </c>
      <c r="H13" s="386">
        <v>69.514503013015585</v>
      </c>
      <c r="I13" s="387">
        <v>72.481497351831706</v>
      </c>
      <c r="J13" s="387">
        <v>72.629740608947429</v>
      </c>
      <c r="K13" s="387">
        <v>72.586642105725417</v>
      </c>
      <c r="L13" s="387">
        <v>72.697388600915829</v>
      </c>
      <c r="M13" s="387">
        <v>73.49450363092167</v>
      </c>
      <c r="N13" s="387">
        <v>74.537439460241828</v>
      </c>
      <c r="O13" s="387">
        <v>74.612662985179554</v>
      </c>
      <c r="P13" s="387">
        <v>74.164061080058161</v>
      </c>
      <c r="Q13" s="387">
        <v>73.418773721810226</v>
      </c>
      <c r="R13" s="387">
        <v>74.659526806322233</v>
      </c>
      <c r="S13" s="387">
        <v>75.210985815231069</v>
      </c>
    </row>
    <row r="14" spans="1:19" ht="11.25" customHeight="1">
      <c r="A14" s="177"/>
      <c r="B14" s="384"/>
      <c r="C14" s="385"/>
      <c r="D14" s="386"/>
      <c r="E14" s="386"/>
      <c r="F14" s="386"/>
      <c r="G14" s="386"/>
      <c r="H14" s="386"/>
      <c r="I14" s="387"/>
      <c r="J14" s="387"/>
      <c r="K14" s="387"/>
      <c r="L14" s="387"/>
      <c r="M14" s="387"/>
      <c r="N14" s="387"/>
      <c r="O14" s="387"/>
      <c r="P14" s="387"/>
      <c r="Q14" s="387"/>
      <c r="R14" s="387"/>
      <c r="S14" s="387"/>
    </row>
    <row r="15" spans="1:19" ht="11.25" customHeight="1">
      <c r="A15" s="177"/>
      <c r="B15" s="380" t="s">
        <v>106</v>
      </c>
      <c r="C15" s="381"/>
      <c r="D15" s="382">
        <v>21.125726644883027</v>
      </c>
      <c r="E15" s="382">
        <v>21.449231748502232</v>
      </c>
      <c r="F15" s="382">
        <v>22.194952391867204</v>
      </c>
      <c r="G15" s="382">
        <v>22.214277010162789</v>
      </c>
      <c r="H15" s="382">
        <v>22.933362621516331</v>
      </c>
      <c r="I15" s="383">
        <v>28.139097285486937</v>
      </c>
      <c r="J15" s="383">
        <v>28.959459257883481</v>
      </c>
      <c r="K15" s="383">
        <v>29.162179132923562</v>
      </c>
      <c r="L15" s="383">
        <v>29.39449442674902</v>
      </c>
      <c r="M15" s="383">
        <v>29.794157137850839</v>
      </c>
      <c r="N15" s="383">
        <v>31.161486991981612</v>
      </c>
      <c r="O15" s="383">
        <v>32.324717175772491</v>
      </c>
      <c r="P15" s="383">
        <v>36.687833461578087</v>
      </c>
      <c r="Q15" s="383">
        <v>36.909038407730073</v>
      </c>
      <c r="R15" s="383">
        <v>38.848603053157092</v>
      </c>
      <c r="S15" s="383">
        <v>41.090451422138287</v>
      </c>
    </row>
    <row r="16" spans="1:19" ht="11.25" customHeight="1">
      <c r="A16" s="177"/>
      <c r="B16" s="384" t="s">
        <v>194</v>
      </c>
      <c r="C16" s="385"/>
      <c r="D16" s="386">
        <v>15.350926088650443</v>
      </c>
      <c r="E16" s="386">
        <v>15.634041076911872</v>
      </c>
      <c r="F16" s="386">
        <v>16.597889643374611</v>
      </c>
      <c r="G16" s="386">
        <v>16.417148641777839</v>
      </c>
      <c r="H16" s="386">
        <v>17.596424772571122</v>
      </c>
      <c r="I16" s="387">
        <v>21.75614400073108</v>
      </c>
      <c r="J16" s="387">
        <v>22.920228989964048</v>
      </c>
      <c r="K16" s="387">
        <v>23.141073095816271</v>
      </c>
      <c r="L16" s="387">
        <v>22.52150648481572</v>
      </c>
      <c r="M16" s="387">
        <v>23.558411838013978</v>
      </c>
      <c r="N16" s="387">
        <v>24.260130951758061</v>
      </c>
      <c r="O16" s="387">
        <v>25.388518781448255</v>
      </c>
      <c r="P16" s="387">
        <v>29.306113426867451</v>
      </c>
      <c r="Q16" s="387">
        <v>29.894467771353725</v>
      </c>
      <c r="R16" s="387">
        <v>31.555099472286667</v>
      </c>
      <c r="S16" s="387">
        <v>33.795251012954338</v>
      </c>
    </row>
    <row r="17" spans="1:19" ht="11.25" customHeight="1">
      <c r="A17" s="177"/>
      <c r="B17" s="384" t="s">
        <v>195</v>
      </c>
      <c r="C17" s="385"/>
      <c r="D17" s="386">
        <v>26.856690191695797</v>
      </c>
      <c r="E17" s="386">
        <v>27.187550430213818</v>
      </c>
      <c r="F17" s="386">
        <v>27.763409138187711</v>
      </c>
      <c r="G17" s="386">
        <v>28.017584364116129</v>
      </c>
      <c r="H17" s="386">
        <v>28.289140723029472</v>
      </c>
      <c r="I17" s="387">
        <v>33.783072530599597</v>
      </c>
      <c r="J17" s="387">
        <v>34.268408618113185</v>
      </c>
      <c r="K17" s="387">
        <v>34.434113726318181</v>
      </c>
      <c r="L17" s="387">
        <v>35.43489498348962</v>
      </c>
      <c r="M17" s="387">
        <v>35.268570137340184</v>
      </c>
      <c r="N17" s="387">
        <v>37.147169107591317</v>
      </c>
      <c r="O17" s="387">
        <v>38.355820140151835</v>
      </c>
      <c r="P17" s="387">
        <v>43.08898479324926</v>
      </c>
      <c r="Q17" s="387">
        <v>42.991431384913803</v>
      </c>
      <c r="R17" s="387">
        <v>45.069913119380949</v>
      </c>
      <c r="S17" s="387">
        <v>47.314993353659162</v>
      </c>
    </row>
    <row r="18" spans="1:19" ht="11.25" customHeight="1">
      <c r="A18" s="177"/>
      <c r="B18" s="384"/>
      <c r="C18" s="385"/>
      <c r="D18" s="386"/>
      <c r="E18" s="386"/>
      <c r="F18" s="386"/>
      <c r="G18" s="386"/>
      <c r="H18" s="386"/>
      <c r="I18" s="387"/>
      <c r="J18" s="387"/>
      <c r="K18" s="387"/>
      <c r="L18" s="387"/>
      <c r="M18" s="387"/>
      <c r="N18" s="387"/>
      <c r="O18" s="387"/>
      <c r="P18" s="387"/>
      <c r="Q18" s="387"/>
      <c r="R18" s="387"/>
      <c r="S18" s="387"/>
    </row>
    <row r="19" spans="1:19" ht="11.25" customHeight="1">
      <c r="A19" s="177"/>
      <c r="B19" s="420" t="s">
        <v>258</v>
      </c>
      <c r="C19" s="385"/>
      <c r="D19" s="386"/>
      <c r="E19" s="386"/>
      <c r="F19" s="386"/>
      <c r="G19" s="386"/>
      <c r="H19" s="386"/>
      <c r="I19" s="387"/>
      <c r="J19" s="387"/>
      <c r="K19" s="387"/>
      <c r="L19" s="387"/>
      <c r="M19" s="387"/>
      <c r="N19" s="387"/>
      <c r="O19" s="387"/>
      <c r="P19" s="387"/>
      <c r="Q19" s="387"/>
      <c r="R19" s="387"/>
      <c r="S19" s="387"/>
    </row>
    <row r="20" spans="1:19" ht="11.25" customHeight="1">
      <c r="A20" s="177"/>
      <c r="B20" s="380" t="s">
        <v>107</v>
      </c>
      <c r="C20" s="381"/>
      <c r="D20" s="382">
        <v>63.680629215417042</v>
      </c>
      <c r="E20" s="382">
        <v>64.011517623309871</v>
      </c>
      <c r="F20" s="382">
        <v>64.461973794540825</v>
      </c>
      <c r="G20" s="382">
        <v>64.610528351134278</v>
      </c>
      <c r="H20" s="382">
        <v>65.060804020529275</v>
      </c>
      <c r="I20" s="383">
        <v>68.359837640859482</v>
      </c>
      <c r="J20" s="383">
        <v>69.472812270847314</v>
      </c>
      <c r="K20" s="383">
        <v>69.778552134294372</v>
      </c>
      <c r="L20" s="383">
        <v>69.862568777042497</v>
      </c>
      <c r="M20" s="383">
        <v>70.954904746395712</v>
      </c>
      <c r="N20" s="383">
        <v>71.762921266292736</v>
      </c>
      <c r="O20" s="383">
        <v>71.942948955997096</v>
      </c>
      <c r="P20" s="383">
        <v>71.54415398204533</v>
      </c>
      <c r="Q20" s="383">
        <v>71.399816356149216</v>
      </c>
      <c r="R20" s="383">
        <v>72.713603961024845</v>
      </c>
      <c r="S20" s="383">
        <v>72.825300917652797</v>
      </c>
    </row>
    <row r="21" spans="1:19" ht="11.25" customHeight="1">
      <c r="A21" s="177"/>
      <c r="B21" s="384" t="s">
        <v>194</v>
      </c>
      <c r="C21" s="385"/>
      <c r="D21" s="386">
        <v>60.839137313481928</v>
      </c>
      <c r="E21" s="386">
        <v>60.740845695471876</v>
      </c>
      <c r="F21" s="386">
        <v>60.942487573552697</v>
      </c>
      <c r="G21" s="386">
        <v>60.850454041455627</v>
      </c>
      <c r="H21" s="386">
        <v>61.289945972939009</v>
      </c>
      <c r="I21" s="387">
        <v>65.052545622534538</v>
      </c>
      <c r="J21" s="387">
        <v>66.322841830721146</v>
      </c>
      <c r="K21" s="387">
        <v>66.916748381626533</v>
      </c>
      <c r="L21" s="387">
        <v>66.857184895959278</v>
      </c>
      <c r="M21" s="387">
        <v>68.126732698342337</v>
      </c>
      <c r="N21" s="387">
        <v>68.437859338510648</v>
      </c>
      <c r="O21" s="387">
        <v>68.91463373546091</v>
      </c>
      <c r="P21" s="387">
        <v>68.563549553522549</v>
      </c>
      <c r="Q21" s="387">
        <v>68.302175818344651</v>
      </c>
      <c r="R21" s="387">
        <v>69.998710843623172</v>
      </c>
      <c r="S21" s="387">
        <v>69.594795415511769</v>
      </c>
    </row>
    <row r="22" spans="1:19" ht="11.25" customHeight="1">
      <c r="A22" s="177"/>
      <c r="B22" s="384" t="s">
        <v>195</v>
      </c>
      <c r="C22" s="385"/>
      <c r="D22" s="386">
        <v>66.758557855991356</v>
      </c>
      <c r="E22" s="386">
        <v>67.583369605812663</v>
      </c>
      <c r="F22" s="386">
        <v>68.216535623255396</v>
      </c>
      <c r="G22" s="386">
        <v>68.64725867687892</v>
      </c>
      <c r="H22" s="386">
        <v>69.10400900388197</v>
      </c>
      <c r="I22" s="387">
        <v>71.789620744722669</v>
      </c>
      <c r="J22" s="387">
        <v>72.743150348945889</v>
      </c>
      <c r="K22" s="387">
        <v>72.76591252461651</v>
      </c>
      <c r="L22" s="387">
        <v>73.019730695739284</v>
      </c>
      <c r="M22" s="387">
        <v>73.927452533144987</v>
      </c>
      <c r="N22" s="387">
        <v>75.251078212264446</v>
      </c>
      <c r="O22" s="387">
        <v>75.130672115176793</v>
      </c>
      <c r="P22" s="387">
        <v>74.704998892507334</v>
      </c>
      <c r="Q22" s="387">
        <v>74.66955709413682</v>
      </c>
      <c r="R22" s="387">
        <v>75.574444969686283</v>
      </c>
      <c r="S22" s="387">
        <v>76.235815386047307</v>
      </c>
    </row>
    <row r="23" spans="1:19" ht="11.25" customHeight="1">
      <c r="A23" s="177"/>
      <c r="B23" s="384"/>
      <c r="C23" s="385"/>
      <c r="D23" s="386"/>
      <c r="E23" s="386"/>
      <c r="F23" s="386"/>
      <c r="G23" s="386"/>
      <c r="H23" s="386"/>
      <c r="I23" s="387"/>
      <c r="J23" s="387"/>
      <c r="K23" s="387"/>
      <c r="L23" s="387"/>
      <c r="M23" s="387"/>
      <c r="N23" s="387"/>
      <c r="O23" s="387"/>
      <c r="P23" s="387"/>
      <c r="Q23" s="387"/>
      <c r="R23" s="387"/>
      <c r="S23" s="387"/>
    </row>
    <row r="24" spans="1:19" ht="11.25" customHeight="1">
      <c r="A24" s="177"/>
      <c r="B24" s="380" t="s">
        <v>108</v>
      </c>
      <c r="C24" s="381"/>
      <c r="D24" s="382">
        <v>41.117261467825308</v>
      </c>
      <c r="E24" s="382">
        <v>42.201347056793431</v>
      </c>
      <c r="F24" s="382">
        <v>42.895010444063068</v>
      </c>
      <c r="G24" s="382">
        <v>42.855089935995196</v>
      </c>
      <c r="H24" s="382">
        <v>43.457847844276074</v>
      </c>
      <c r="I24" s="383">
        <v>50.13214671397197</v>
      </c>
      <c r="J24" s="383">
        <v>49.52198748052141</v>
      </c>
      <c r="K24" s="383">
        <v>50.102769838836835</v>
      </c>
      <c r="L24" s="383">
        <v>50.497435405558477</v>
      </c>
      <c r="M24" s="383">
        <v>51.616180359236509</v>
      </c>
      <c r="N24" s="383">
        <v>52.994921206636782</v>
      </c>
      <c r="O24" s="383">
        <v>54.163665998586417</v>
      </c>
      <c r="P24" s="383">
        <v>56.088840403667419</v>
      </c>
      <c r="Q24" s="383">
        <v>55.965188273762138</v>
      </c>
      <c r="R24" s="383">
        <v>57.553911471388808</v>
      </c>
      <c r="S24" s="383">
        <v>58.989969019939657</v>
      </c>
    </row>
    <row r="25" spans="1:19" ht="11.25" customHeight="1">
      <c r="A25" s="177"/>
      <c r="B25" s="384" t="s">
        <v>194</v>
      </c>
      <c r="C25" s="385"/>
      <c r="D25" s="386">
        <v>34.949020205069253</v>
      </c>
      <c r="E25" s="386">
        <v>36.619399492992564</v>
      </c>
      <c r="F25" s="386">
        <v>37.024817720388747</v>
      </c>
      <c r="G25" s="386">
        <v>37.254766008984994</v>
      </c>
      <c r="H25" s="386">
        <v>38.013886742900759</v>
      </c>
      <c r="I25" s="387">
        <v>44.294688558858333</v>
      </c>
      <c r="J25" s="387">
        <v>43.493766683277393</v>
      </c>
      <c r="K25" s="387">
        <v>44.425367050028953</v>
      </c>
      <c r="L25" s="387">
        <v>44.013951912449286</v>
      </c>
      <c r="M25" s="387">
        <v>45.584979027228847</v>
      </c>
      <c r="N25" s="387">
        <v>46.786971585505988</v>
      </c>
      <c r="O25" s="387">
        <v>48.203641007281625</v>
      </c>
      <c r="P25" s="387">
        <v>49.556823250686755</v>
      </c>
      <c r="Q25" s="387">
        <v>49.489945143488704</v>
      </c>
      <c r="R25" s="387">
        <v>51.094027090741946</v>
      </c>
      <c r="S25" s="387">
        <v>52.763446074561671</v>
      </c>
    </row>
    <row r="26" spans="1:19" ht="11.25" customHeight="1">
      <c r="A26" s="177"/>
      <c r="B26" s="384" t="s">
        <v>195</v>
      </c>
      <c r="C26" s="385"/>
      <c r="D26" s="386">
        <v>47.647361771627949</v>
      </c>
      <c r="E26" s="386">
        <v>48.215963852162893</v>
      </c>
      <c r="F26" s="386">
        <v>49.228663371571812</v>
      </c>
      <c r="G26" s="386">
        <v>48.97789784236052</v>
      </c>
      <c r="H26" s="386">
        <v>49.338459869325902</v>
      </c>
      <c r="I26" s="387">
        <v>55.885189483631812</v>
      </c>
      <c r="J26" s="387">
        <v>55.459757303751758</v>
      </c>
      <c r="K26" s="387">
        <v>55.69234489140581</v>
      </c>
      <c r="L26" s="387">
        <v>56.897059225292324</v>
      </c>
      <c r="M26" s="387">
        <v>57.60359816658876</v>
      </c>
      <c r="N26" s="387">
        <v>59.104953190962405</v>
      </c>
      <c r="O26" s="387">
        <v>60.047803629329131</v>
      </c>
      <c r="P26" s="387">
        <v>62.469152692748551</v>
      </c>
      <c r="Q26" s="387">
        <v>62.277126794005511</v>
      </c>
      <c r="R26" s="387">
        <v>63.882689860441076</v>
      </c>
      <c r="S26" s="387">
        <v>65.043641998389162</v>
      </c>
    </row>
    <row r="27" spans="1:19" ht="11.25" customHeight="1">
      <c r="A27" s="177"/>
      <c r="B27" s="384"/>
      <c r="C27" s="385"/>
      <c r="D27" s="386"/>
      <c r="E27" s="386"/>
      <c r="F27" s="386"/>
      <c r="G27" s="386"/>
      <c r="H27" s="386"/>
      <c r="I27" s="387"/>
      <c r="J27" s="387"/>
      <c r="K27" s="387"/>
      <c r="L27" s="387"/>
      <c r="M27" s="387"/>
      <c r="N27" s="387"/>
      <c r="O27" s="387"/>
      <c r="P27" s="387"/>
      <c r="Q27" s="387"/>
      <c r="R27" s="387"/>
      <c r="S27" s="387"/>
    </row>
    <row r="28" spans="1:19" ht="11.25" customHeight="1">
      <c r="A28" s="177"/>
      <c r="B28" s="380" t="s">
        <v>109</v>
      </c>
      <c r="C28" s="381"/>
      <c r="D28" s="382">
        <v>36.474081350829621</v>
      </c>
      <c r="E28" s="382">
        <v>38.288594284885583</v>
      </c>
      <c r="F28" s="382">
        <v>38.912895565735148</v>
      </c>
      <c r="G28" s="382">
        <v>40.610988992937109</v>
      </c>
      <c r="H28" s="382">
        <v>39.937071760493723</v>
      </c>
      <c r="I28" s="383">
        <v>43.395903843472304</v>
      </c>
      <c r="J28" s="383">
        <v>43.330713664018432</v>
      </c>
      <c r="K28" s="383">
        <v>43.418523864007135</v>
      </c>
      <c r="L28" s="383">
        <v>42.587682214591297</v>
      </c>
      <c r="M28" s="383">
        <v>43.735819071895193</v>
      </c>
      <c r="N28" s="383">
        <v>44.908497033578563</v>
      </c>
      <c r="O28" s="383">
        <v>46.588312833851944</v>
      </c>
      <c r="P28" s="383">
        <v>48.290260626698419</v>
      </c>
      <c r="Q28" s="383">
        <v>45.422830256296209</v>
      </c>
      <c r="R28" s="383">
        <v>48.819394061647827</v>
      </c>
      <c r="S28" s="383">
        <v>50.125561032229903</v>
      </c>
    </row>
    <row r="29" spans="1:19" ht="11.25" customHeight="1">
      <c r="A29" s="177"/>
      <c r="B29" s="384" t="s">
        <v>194</v>
      </c>
      <c r="C29" s="385"/>
      <c r="D29" s="386">
        <v>32.632459904967028</v>
      </c>
      <c r="E29" s="386">
        <v>33.942555481582097</v>
      </c>
      <c r="F29" s="386">
        <v>34.93644778049412</v>
      </c>
      <c r="G29" s="386">
        <v>36.066784763530691</v>
      </c>
      <c r="H29" s="386">
        <v>36.28967446491702</v>
      </c>
      <c r="I29" s="387">
        <v>38.705492347605052</v>
      </c>
      <c r="J29" s="387">
        <v>39.40906126237963</v>
      </c>
      <c r="K29" s="387">
        <v>39.012574081069012</v>
      </c>
      <c r="L29" s="387">
        <v>38.07168754334166</v>
      </c>
      <c r="M29" s="387">
        <v>40.340661778564254</v>
      </c>
      <c r="N29" s="387">
        <v>41.07618617147849</v>
      </c>
      <c r="O29" s="387">
        <v>42.508949093233255</v>
      </c>
      <c r="P29" s="387">
        <v>44.435176028950778</v>
      </c>
      <c r="Q29" s="387">
        <v>42.321468999235528</v>
      </c>
      <c r="R29" s="387">
        <v>45.193338051571921</v>
      </c>
      <c r="S29" s="387">
        <v>45.737278691748017</v>
      </c>
    </row>
    <row r="30" spans="1:19" ht="11.25" customHeight="1">
      <c r="A30" s="177"/>
      <c r="B30" s="384" t="s">
        <v>195</v>
      </c>
      <c r="C30" s="385"/>
      <c r="D30" s="386">
        <v>40.100451008851145</v>
      </c>
      <c r="E30" s="386">
        <v>42.327800598706979</v>
      </c>
      <c r="F30" s="386">
        <v>42.669377282788879</v>
      </c>
      <c r="G30" s="386">
        <v>44.881306607575084</v>
      </c>
      <c r="H30" s="386">
        <v>43.4372012715179</v>
      </c>
      <c r="I30" s="387">
        <v>47.246743209276744</v>
      </c>
      <c r="J30" s="387">
        <v>46.598482039488751</v>
      </c>
      <c r="K30" s="387">
        <v>47.089011352444729</v>
      </c>
      <c r="L30" s="387">
        <v>46.431286202327641</v>
      </c>
      <c r="M30" s="387">
        <v>46.626721260144571</v>
      </c>
      <c r="N30" s="387">
        <v>48.154628647469139</v>
      </c>
      <c r="O30" s="387">
        <v>50.026200339750922</v>
      </c>
      <c r="P30" s="387">
        <v>51.606064271709087</v>
      </c>
      <c r="Q30" s="387">
        <v>48.08122557842578</v>
      </c>
      <c r="R30" s="387">
        <v>51.848859709269512</v>
      </c>
      <c r="S30" s="387">
        <v>53.80312800518405</v>
      </c>
    </row>
    <row r="31" spans="1:19" ht="11.25" customHeight="1">
      <c r="A31" s="177"/>
      <c r="B31" s="384"/>
      <c r="C31" s="385"/>
      <c r="D31" s="386"/>
      <c r="E31" s="386"/>
      <c r="F31" s="386"/>
      <c r="G31" s="386"/>
      <c r="H31" s="386"/>
      <c r="I31" s="387"/>
      <c r="J31" s="387"/>
      <c r="K31" s="387"/>
      <c r="L31" s="387"/>
      <c r="M31" s="387"/>
      <c r="N31" s="387"/>
      <c r="O31" s="387"/>
      <c r="P31" s="387"/>
      <c r="Q31" s="387"/>
      <c r="R31" s="387"/>
      <c r="S31" s="387"/>
    </row>
    <row r="32" spans="1:19" ht="11.25" customHeight="1">
      <c r="A32" s="177"/>
      <c r="B32" s="420" t="s">
        <v>132</v>
      </c>
      <c r="C32" s="385"/>
      <c r="D32" s="386"/>
      <c r="E32" s="386"/>
      <c r="F32" s="386"/>
      <c r="G32" s="386"/>
      <c r="H32" s="386"/>
      <c r="I32" s="387"/>
      <c r="J32" s="387"/>
      <c r="K32" s="387"/>
      <c r="L32" s="387"/>
      <c r="M32" s="387"/>
      <c r="N32" s="387"/>
      <c r="O32" s="387"/>
      <c r="P32" s="387"/>
      <c r="Q32" s="387"/>
      <c r="R32" s="387"/>
      <c r="S32" s="387"/>
    </row>
    <row r="33" spans="1:19" ht="11.25" customHeight="1">
      <c r="A33" s="177"/>
      <c r="B33" s="587" t="s">
        <v>0</v>
      </c>
      <c r="C33" s="381"/>
      <c r="D33" s="382">
        <v>30.357054618001804</v>
      </c>
      <c r="E33" s="382">
        <v>31.263635324320166</v>
      </c>
      <c r="F33" s="382">
        <v>32.682172110969397</v>
      </c>
      <c r="G33" s="382">
        <v>31.729867874939032</v>
      </c>
      <c r="H33" s="382">
        <v>31.893155342752124</v>
      </c>
      <c r="I33" s="383">
        <v>37.245932856273811</v>
      </c>
      <c r="J33" s="383">
        <v>38.967749759293802</v>
      </c>
      <c r="K33" s="383">
        <v>39.870867921991589</v>
      </c>
      <c r="L33" s="383">
        <v>38.994785775320437</v>
      </c>
      <c r="M33" s="383">
        <v>42.534360895828641</v>
      </c>
      <c r="N33" s="653">
        <v>43.63429970099655</v>
      </c>
      <c r="O33" s="653">
        <v>46.035930879891538</v>
      </c>
      <c r="P33" s="653">
        <v>45.580027385968904</v>
      </c>
      <c r="Q33" s="653">
        <v>48.443191731127456</v>
      </c>
      <c r="R33" s="653">
        <v>48.521735726174477</v>
      </c>
      <c r="S33" s="653">
        <v>49.558015292233996</v>
      </c>
    </row>
    <row r="34" spans="1:19" ht="11.25" customHeight="1">
      <c r="A34" s="177"/>
      <c r="B34" s="384" t="s">
        <v>194</v>
      </c>
      <c r="C34" s="656"/>
      <c r="D34" s="386">
        <v>26.00104481012762</v>
      </c>
      <c r="E34" s="386">
        <v>27.389972250214605</v>
      </c>
      <c r="F34" s="386">
        <v>28.535435894178846</v>
      </c>
      <c r="G34" s="386">
        <v>28.231097690622565</v>
      </c>
      <c r="H34" s="386">
        <v>27.467451911305851</v>
      </c>
      <c r="I34" s="387">
        <v>33.991771007826713</v>
      </c>
      <c r="J34" s="387">
        <v>33.396918354232248</v>
      </c>
      <c r="K34" s="387">
        <v>34.948910877273967</v>
      </c>
      <c r="L34" s="387">
        <v>34.903679668922308</v>
      </c>
      <c r="M34" s="387">
        <v>37.947791168171698</v>
      </c>
      <c r="N34" s="661">
        <v>40.044240982591383</v>
      </c>
      <c r="O34" s="661">
        <v>40.990307517058788</v>
      </c>
      <c r="P34" s="661">
        <v>40.949225383346359</v>
      </c>
      <c r="Q34" s="661">
        <v>42.705006306519671</v>
      </c>
      <c r="R34" s="661">
        <v>43.47288262282234</v>
      </c>
      <c r="S34" s="661">
        <v>44.400109379984194</v>
      </c>
    </row>
    <row r="35" spans="1:19" ht="11.25" customHeight="1">
      <c r="A35" s="177"/>
      <c r="B35" s="384" t="s">
        <v>195</v>
      </c>
      <c r="C35" s="652"/>
      <c r="D35" s="386">
        <v>34.502110211294408</v>
      </c>
      <c r="E35" s="386">
        <v>34.963695095056075</v>
      </c>
      <c r="F35" s="386">
        <v>36.51731245686296</v>
      </c>
      <c r="G35" s="386">
        <v>35.119210443350461</v>
      </c>
      <c r="H35" s="386">
        <v>36.138435917264985</v>
      </c>
      <c r="I35" s="387">
        <v>39.981777980318292</v>
      </c>
      <c r="J35" s="387">
        <v>43.713024461406754</v>
      </c>
      <c r="K35" s="387">
        <v>44.085049179335968</v>
      </c>
      <c r="L35" s="387">
        <v>42.540635896395372</v>
      </c>
      <c r="M35" s="387">
        <v>46.493025134867437</v>
      </c>
      <c r="N35" s="661">
        <v>46.758215188214272</v>
      </c>
      <c r="O35" s="661">
        <v>50.470558891740509</v>
      </c>
      <c r="P35" s="661">
        <v>49.626012515903071</v>
      </c>
      <c r="Q35" s="661">
        <v>53.35797926024415</v>
      </c>
      <c r="R35" s="661">
        <v>52.817891679625738</v>
      </c>
      <c r="S35" s="661">
        <v>53.912823070944484</v>
      </c>
    </row>
    <row r="36" spans="1:19" ht="11.25" customHeight="1">
      <c r="A36" s="177"/>
      <c r="B36" s="384"/>
      <c r="C36" s="385"/>
      <c r="D36" s="386"/>
      <c r="E36" s="386"/>
      <c r="F36" s="386"/>
      <c r="G36" s="386"/>
      <c r="H36" s="386"/>
      <c r="I36" s="387"/>
      <c r="J36" s="387"/>
      <c r="K36" s="387"/>
      <c r="L36" s="387"/>
      <c r="M36" s="387"/>
      <c r="N36" s="387"/>
      <c r="O36" s="387"/>
      <c r="P36" s="387"/>
      <c r="Q36" s="387"/>
      <c r="R36" s="387"/>
      <c r="S36" s="387"/>
    </row>
    <row r="37" spans="1:19" ht="11.25" customHeight="1">
      <c r="A37" s="177"/>
      <c r="B37" s="587" t="s">
        <v>1</v>
      </c>
      <c r="C37" s="381"/>
      <c r="D37" s="382">
        <v>43.410714394759069</v>
      </c>
      <c r="E37" s="382">
        <v>42.539945836581815</v>
      </c>
      <c r="F37" s="382">
        <v>45.532848005049622</v>
      </c>
      <c r="G37" s="382">
        <v>46.587610263299496</v>
      </c>
      <c r="H37" s="382">
        <v>46.133204114035024</v>
      </c>
      <c r="I37" s="383">
        <v>52.73168628888353</v>
      </c>
      <c r="J37" s="383">
        <v>51.70130477908458</v>
      </c>
      <c r="K37" s="383">
        <v>50.134114146991216</v>
      </c>
      <c r="L37" s="383">
        <v>53.247024239768749</v>
      </c>
      <c r="M37" s="383">
        <v>52.4137030749337</v>
      </c>
      <c r="N37" s="653">
        <v>53.985307931057385</v>
      </c>
      <c r="O37" s="653">
        <v>56.404843986107821</v>
      </c>
      <c r="P37" s="653">
        <v>55.201859713822387</v>
      </c>
      <c r="Q37" s="653">
        <v>57.141567466031375</v>
      </c>
      <c r="R37" s="653">
        <v>57.314363192480009</v>
      </c>
      <c r="S37" s="653">
        <v>59.365505999543814</v>
      </c>
    </row>
    <row r="38" spans="1:19" ht="11.25" customHeight="1">
      <c r="A38" s="177"/>
      <c r="B38" s="384" t="s">
        <v>194</v>
      </c>
      <c r="C38" s="385"/>
      <c r="D38" s="386">
        <v>37.82552731619807</v>
      </c>
      <c r="E38" s="386">
        <v>37.415490807061055</v>
      </c>
      <c r="F38" s="386">
        <v>40.122273216397311</v>
      </c>
      <c r="G38" s="386">
        <v>40.659524573277153</v>
      </c>
      <c r="H38" s="386">
        <v>39.821672213504392</v>
      </c>
      <c r="I38" s="387">
        <v>49.037503131213725</v>
      </c>
      <c r="J38" s="387">
        <v>47.205265620169207</v>
      </c>
      <c r="K38" s="387">
        <v>45.337443763836589</v>
      </c>
      <c r="L38" s="387">
        <v>48.862984697244151</v>
      </c>
      <c r="M38" s="387">
        <v>47.909957342851122</v>
      </c>
      <c r="N38" s="661">
        <v>48.638301232104737</v>
      </c>
      <c r="O38" s="661">
        <v>52.228454903024158</v>
      </c>
      <c r="P38" s="661">
        <v>50.315348022616945</v>
      </c>
      <c r="Q38" s="661">
        <v>52.622247719432437</v>
      </c>
      <c r="R38" s="661">
        <v>53.277775467849096</v>
      </c>
      <c r="S38" s="661">
        <v>54.629939134314384</v>
      </c>
    </row>
    <row r="39" spans="1:19" ht="11.25" customHeight="1">
      <c r="A39" s="177"/>
      <c r="B39" s="384" t="s">
        <v>195</v>
      </c>
      <c r="C39" s="385"/>
      <c r="D39" s="386">
        <v>48.947725659097266</v>
      </c>
      <c r="E39" s="386">
        <v>48.019788496879123</v>
      </c>
      <c r="F39" s="386">
        <v>50.99617202763136</v>
      </c>
      <c r="G39" s="386">
        <v>52.770535691723609</v>
      </c>
      <c r="H39" s="386">
        <v>52.699744960112547</v>
      </c>
      <c r="I39" s="387">
        <v>56.362126905156217</v>
      </c>
      <c r="J39" s="387">
        <v>56.054041556794218</v>
      </c>
      <c r="K39" s="387">
        <v>54.620051865317961</v>
      </c>
      <c r="L39" s="387">
        <v>57.474319364894178</v>
      </c>
      <c r="M39" s="387">
        <v>56.711194130522422</v>
      </c>
      <c r="N39" s="661">
        <v>59.047050834813597</v>
      </c>
      <c r="O39" s="661">
        <v>60.393382992256271</v>
      </c>
      <c r="P39" s="661">
        <v>59.838380486463137</v>
      </c>
      <c r="Q39" s="661">
        <v>61.454978528766581</v>
      </c>
      <c r="R39" s="661">
        <v>61.166176903522341</v>
      </c>
      <c r="S39" s="661">
        <v>63.905167918079172</v>
      </c>
    </row>
    <row r="40" spans="1:19" ht="11.25" customHeight="1">
      <c r="A40" s="177"/>
      <c r="B40" s="384"/>
      <c r="C40" s="385"/>
      <c r="D40" s="386"/>
      <c r="E40" s="386"/>
      <c r="F40" s="386"/>
      <c r="G40" s="386"/>
      <c r="H40" s="386"/>
      <c r="I40" s="387"/>
      <c r="J40" s="387"/>
      <c r="K40" s="387"/>
      <c r="L40" s="387"/>
      <c r="M40" s="387"/>
      <c r="N40" s="651"/>
      <c r="O40" s="651"/>
      <c r="P40" s="651"/>
      <c r="Q40" s="651"/>
      <c r="R40" s="651"/>
      <c r="S40" s="651"/>
    </row>
    <row r="41" spans="1:19" ht="11.25" customHeight="1">
      <c r="A41" s="177"/>
      <c r="B41" s="587" t="s">
        <v>2</v>
      </c>
      <c r="C41" s="381"/>
      <c r="D41" s="382">
        <v>34.188471718735549</v>
      </c>
      <c r="E41" s="382">
        <v>33.901230159965586</v>
      </c>
      <c r="F41" s="382">
        <v>35.511498027169793</v>
      </c>
      <c r="G41" s="382">
        <v>37.586340671471397</v>
      </c>
      <c r="H41" s="382">
        <v>35.780356357817041</v>
      </c>
      <c r="I41" s="383">
        <v>43.858355858720003</v>
      </c>
      <c r="J41" s="383">
        <v>43.591331069708254</v>
      </c>
      <c r="K41" s="383">
        <v>48.09926510881948</v>
      </c>
      <c r="L41" s="383">
        <v>46.547009838334283</v>
      </c>
      <c r="M41" s="383">
        <v>47.006253920759498</v>
      </c>
      <c r="N41" s="653">
        <v>46.404157800064091</v>
      </c>
      <c r="O41" s="653">
        <v>51.977685864876236</v>
      </c>
      <c r="P41" s="653">
        <v>53.239656150409928</v>
      </c>
      <c r="Q41" s="653">
        <v>53.209673161487871</v>
      </c>
      <c r="R41" s="653">
        <v>54.863044731115515</v>
      </c>
      <c r="S41" s="653">
        <v>57.207720148910049</v>
      </c>
    </row>
    <row r="42" spans="1:19" ht="11.25" customHeight="1">
      <c r="A42" s="177"/>
      <c r="B42" s="384" t="s">
        <v>194</v>
      </c>
      <c r="C42" s="385"/>
      <c r="D42" s="386">
        <v>28.875468547483692</v>
      </c>
      <c r="E42" s="386">
        <v>26.883335163777431</v>
      </c>
      <c r="F42" s="386">
        <v>30.757284658799588</v>
      </c>
      <c r="G42" s="386">
        <v>31.210580376577891</v>
      </c>
      <c r="H42" s="386">
        <v>28.986777904488449</v>
      </c>
      <c r="I42" s="387">
        <v>36.798256544918111</v>
      </c>
      <c r="J42" s="387">
        <v>37.712862124224529</v>
      </c>
      <c r="K42" s="387">
        <v>41.085974498497322</v>
      </c>
      <c r="L42" s="387">
        <v>39.656125314175185</v>
      </c>
      <c r="M42" s="387">
        <v>39.860659005358009</v>
      </c>
      <c r="N42" s="661">
        <v>39.631594629313952</v>
      </c>
      <c r="O42" s="661">
        <v>43.856981479468963</v>
      </c>
      <c r="P42" s="661">
        <v>44.260288718617652</v>
      </c>
      <c r="Q42" s="661">
        <v>46.406679260760029</v>
      </c>
      <c r="R42" s="661">
        <v>47.598129235386907</v>
      </c>
      <c r="S42" s="661">
        <v>49.687924110631599</v>
      </c>
    </row>
    <row r="43" spans="1:19" ht="11.25" customHeight="1">
      <c r="A43" s="177"/>
      <c r="B43" s="384" t="s">
        <v>195</v>
      </c>
      <c r="C43" s="385"/>
      <c r="D43" s="386">
        <v>40.034098502204372</v>
      </c>
      <c r="E43" s="386">
        <v>41.108151856886877</v>
      </c>
      <c r="F43" s="386">
        <v>40.860817946135271</v>
      </c>
      <c r="G43" s="386">
        <v>44.135819787399036</v>
      </c>
      <c r="H43" s="386">
        <v>43.130768934030343</v>
      </c>
      <c r="I43" s="387">
        <v>50.578907000998022</v>
      </c>
      <c r="J43" s="387">
        <v>49.259650203391892</v>
      </c>
      <c r="K43" s="387">
        <v>54.859135462261442</v>
      </c>
      <c r="L43" s="387">
        <v>53.231003789061269</v>
      </c>
      <c r="M43" s="387">
        <v>53.803579071845434</v>
      </c>
      <c r="N43" s="661">
        <v>52.905005100104901</v>
      </c>
      <c r="O43" s="661">
        <v>59.543334949990779</v>
      </c>
      <c r="P43" s="661">
        <v>61.643384466112252</v>
      </c>
      <c r="Q43" s="661">
        <v>59.535253255999862</v>
      </c>
      <c r="R43" s="661">
        <v>61.672587246686327</v>
      </c>
      <c r="S43" s="661">
        <v>64.358833941490943</v>
      </c>
    </row>
    <row r="44" spans="1:19" ht="11.25" customHeight="1">
      <c r="A44" s="177"/>
      <c r="B44" s="384"/>
      <c r="C44" s="385"/>
      <c r="D44" s="386"/>
      <c r="E44" s="386"/>
      <c r="F44" s="386"/>
      <c r="G44" s="386"/>
      <c r="H44" s="386"/>
      <c r="I44" s="387"/>
      <c r="J44" s="387"/>
      <c r="K44" s="387"/>
      <c r="L44" s="387"/>
      <c r="M44" s="387"/>
      <c r="N44" s="651"/>
      <c r="O44" s="651"/>
      <c r="P44" s="651"/>
      <c r="Q44" s="651"/>
      <c r="R44" s="651"/>
      <c r="S44" s="651"/>
    </row>
    <row r="45" spans="1:19" ht="11.25" customHeight="1">
      <c r="A45" s="177"/>
      <c r="B45" s="587" t="s">
        <v>3</v>
      </c>
      <c r="C45" s="381"/>
      <c r="D45" s="382">
        <v>64.782229348604943</v>
      </c>
      <c r="E45" s="382">
        <v>68.002963363990887</v>
      </c>
      <c r="F45" s="382">
        <v>65.760639632469704</v>
      </c>
      <c r="G45" s="382">
        <v>66.282009347497393</v>
      </c>
      <c r="H45" s="382">
        <v>63.218632619679326</v>
      </c>
      <c r="I45" s="383">
        <v>69.488437056276382</v>
      </c>
      <c r="J45" s="383">
        <v>68.518118648930283</v>
      </c>
      <c r="K45" s="383">
        <v>69.942447131888272</v>
      </c>
      <c r="L45" s="383">
        <v>71.245580161663455</v>
      </c>
      <c r="M45" s="383">
        <v>70.987859708634701</v>
      </c>
      <c r="N45" s="653">
        <v>71.52952890524071</v>
      </c>
      <c r="O45" s="653">
        <v>73.463975726003184</v>
      </c>
      <c r="P45" s="653">
        <v>74.192244251255474</v>
      </c>
      <c r="Q45" s="653">
        <v>74.121475298674028</v>
      </c>
      <c r="R45" s="653">
        <v>74.941815962869953</v>
      </c>
      <c r="S45" s="653">
        <v>74.277793667380692</v>
      </c>
    </row>
    <row r="46" spans="1:19" ht="11.25" customHeight="1">
      <c r="A46" s="177"/>
      <c r="B46" s="384" t="s">
        <v>194</v>
      </c>
      <c r="C46" s="385"/>
      <c r="D46" s="386">
        <v>60.375528049088587</v>
      </c>
      <c r="E46" s="386">
        <v>64.398014893179607</v>
      </c>
      <c r="F46" s="386">
        <v>61.680007983842501</v>
      </c>
      <c r="G46" s="386">
        <v>62.413103030157714</v>
      </c>
      <c r="H46" s="386">
        <v>60.193431455442571</v>
      </c>
      <c r="I46" s="387">
        <v>65.262601175819896</v>
      </c>
      <c r="J46" s="387">
        <v>64.136890591849721</v>
      </c>
      <c r="K46" s="387">
        <v>65.554558259731209</v>
      </c>
      <c r="L46" s="387">
        <v>66.987799281668174</v>
      </c>
      <c r="M46" s="387">
        <v>65.754196138191546</v>
      </c>
      <c r="N46" s="661">
        <v>65.602810276048046</v>
      </c>
      <c r="O46" s="661">
        <v>69.308540997644045</v>
      </c>
      <c r="P46" s="661">
        <v>70.323888929763555</v>
      </c>
      <c r="Q46" s="661">
        <v>68.203274874182554</v>
      </c>
      <c r="R46" s="661">
        <v>69.549463182661455</v>
      </c>
      <c r="S46" s="661">
        <v>69.692558065827285</v>
      </c>
    </row>
    <row r="47" spans="1:19" ht="11.25" customHeight="1">
      <c r="A47" s="177"/>
      <c r="B47" s="384" t="s">
        <v>195</v>
      </c>
      <c r="C47" s="385"/>
      <c r="D47" s="386">
        <v>69.279039031210459</v>
      </c>
      <c r="E47" s="386">
        <v>71.938246036357782</v>
      </c>
      <c r="F47" s="386">
        <v>70.214550244662149</v>
      </c>
      <c r="G47" s="386">
        <v>70.381564588759332</v>
      </c>
      <c r="H47" s="386">
        <v>66.293870355711121</v>
      </c>
      <c r="I47" s="387">
        <v>73.768868593216553</v>
      </c>
      <c r="J47" s="387">
        <v>73.06665643430054</v>
      </c>
      <c r="K47" s="387">
        <v>74.521711437676302</v>
      </c>
      <c r="L47" s="387">
        <v>75.608229986774731</v>
      </c>
      <c r="M47" s="387">
        <v>76.42026254757252</v>
      </c>
      <c r="N47" s="661">
        <v>77.702788783214501</v>
      </c>
      <c r="O47" s="661">
        <v>77.812491769611043</v>
      </c>
      <c r="P47" s="661">
        <v>78.221052056582536</v>
      </c>
      <c r="Q47" s="661">
        <v>80.287939193959133</v>
      </c>
      <c r="R47" s="661">
        <v>80.487790131653568</v>
      </c>
      <c r="S47" s="661">
        <v>79.037645194479794</v>
      </c>
    </row>
    <row r="48" spans="1:19" ht="11.25" customHeight="1">
      <c r="A48" s="177"/>
      <c r="B48" s="384"/>
      <c r="C48" s="385"/>
      <c r="D48" s="386"/>
      <c r="E48" s="386"/>
      <c r="F48" s="386"/>
      <c r="G48" s="386"/>
      <c r="H48" s="386"/>
      <c r="I48" s="387"/>
      <c r="J48" s="387"/>
      <c r="K48" s="387"/>
      <c r="L48" s="387"/>
      <c r="M48" s="387"/>
      <c r="N48" s="387"/>
      <c r="O48" s="387"/>
      <c r="P48" s="387"/>
      <c r="Q48" s="387"/>
      <c r="R48" s="387"/>
      <c r="S48" s="387"/>
    </row>
    <row r="49" spans="1:19" ht="11.25" customHeight="1">
      <c r="A49" s="177"/>
      <c r="B49" s="587" t="s">
        <v>110</v>
      </c>
      <c r="C49" s="381"/>
      <c r="D49" s="382">
        <v>34.255451070187412</v>
      </c>
      <c r="E49" s="382">
        <v>35.584552695414729</v>
      </c>
      <c r="F49" s="382">
        <v>35.921100480299572</v>
      </c>
      <c r="G49" s="382">
        <v>38.660382821238457</v>
      </c>
      <c r="H49" s="382">
        <v>37.67520346352272</v>
      </c>
      <c r="I49" s="383">
        <v>42.593566187452716</v>
      </c>
      <c r="J49" s="383">
        <v>43.03797572402506</v>
      </c>
      <c r="K49" s="383">
        <v>45.684800213843452</v>
      </c>
      <c r="L49" s="383">
        <v>45.370742690951253</v>
      </c>
      <c r="M49" s="383">
        <v>47.495027241335542</v>
      </c>
      <c r="N49" s="653">
        <v>48.854168158802999</v>
      </c>
      <c r="O49" s="653">
        <v>49.208615278023984</v>
      </c>
      <c r="P49" s="653">
        <v>51.643385548562868</v>
      </c>
      <c r="Q49" s="653">
        <v>51.143267089245249</v>
      </c>
      <c r="R49" s="653">
        <v>54.253237559604614</v>
      </c>
      <c r="S49" s="653">
        <v>57.785600784111104</v>
      </c>
    </row>
    <row r="50" spans="1:19" ht="11.25" customHeight="1">
      <c r="A50" s="177"/>
      <c r="B50" s="384" t="s">
        <v>194</v>
      </c>
      <c r="C50" s="385"/>
      <c r="D50" s="386">
        <v>28.270296204598811</v>
      </c>
      <c r="E50" s="386">
        <v>29.605896680533096</v>
      </c>
      <c r="F50" s="386">
        <v>29.586609398826418</v>
      </c>
      <c r="G50" s="386">
        <v>33.474798026265503</v>
      </c>
      <c r="H50" s="386">
        <v>31.428371206413452</v>
      </c>
      <c r="I50" s="387">
        <v>36.798665279399145</v>
      </c>
      <c r="J50" s="387">
        <v>38.848639268532999</v>
      </c>
      <c r="K50" s="387">
        <v>38.967837438580467</v>
      </c>
      <c r="L50" s="387">
        <v>40.164554873637378</v>
      </c>
      <c r="M50" s="387">
        <v>42.914147012806446</v>
      </c>
      <c r="N50" s="661">
        <v>42.621803684432564</v>
      </c>
      <c r="O50" s="661">
        <v>43.428041916248333</v>
      </c>
      <c r="P50" s="661">
        <v>46.000025044711542</v>
      </c>
      <c r="Q50" s="661">
        <v>45.205664905927705</v>
      </c>
      <c r="R50" s="661">
        <v>49.481258942467839</v>
      </c>
      <c r="S50" s="661">
        <v>53.733711342045567</v>
      </c>
    </row>
    <row r="51" spans="1:19" ht="11.25" customHeight="1">
      <c r="A51" s="177"/>
      <c r="B51" s="384" t="s">
        <v>195</v>
      </c>
      <c r="C51" s="385"/>
      <c r="D51" s="386">
        <v>40.574244635922476</v>
      </c>
      <c r="E51" s="386">
        <v>41.954893863263734</v>
      </c>
      <c r="F51" s="386">
        <v>43.132959086894409</v>
      </c>
      <c r="G51" s="386">
        <v>44.449203810819178</v>
      </c>
      <c r="H51" s="386">
        <v>44.638824630277838</v>
      </c>
      <c r="I51" s="387">
        <v>48.110971487997325</v>
      </c>
      <c r="J51" s="387">
        <v>46.947147769000139</v>
      </c>
      <c r="K51" s="387">
        <v>51.86340742516915</v>
      </c>
      <c r="L51" s="387">
        <v>50.336984353510339</v>
      </c>
      <c r="M51" s="387">
        <v>51.979513123677684</v>
      </c>
      <c r="N51" s="661">
        <v>54.568252046624899</v>
      </c>
      <c r="O51" s="661">
        <v>54.598428148486754</v>
      </c>
      <c r="P51" s="661">
        <v>56.890125544120451</v>
      </c>
      <c r="Q51" s="661">
        <v>56.704931517893144</v>
      </c>
      <c r="R51" s="661">
        <v>58.581633523204971</v>
      </c>
      <c r="S51" s="661">
        <v>61.511277516254793</v>
      </c>
    </row>
    <row r="52" spans="1:19" ht="11.25" customHeight="1">
      <c r="A52" s="177"/>
      <c r="B52" s="384"/>
      <c r="C52" s="385"/>
      <c r="D52" s="386"/>
      <c r="E52" s="386"/>
      <c r="F52" s="386"/>
      <c r="G52" s="386"/>
      <c r="H52" s="386"/>
      <c r="I52" s="387"/>
      <c r="J52" s="387"/>
      <c r="K52" s="387"/>
      <c r="L52" s="387"/>
      <c r="M52" s="387"/>
      <c r="N52" s="387"/>
      <c r="O52" s="387"/>
      <c r="P52" s="387"/>
      <c r="Q52" s="387"/>
      <c r="R52" s="387"/>
      <c r="S52" s="387"/>
    </row>
    <row r="53" spans="1:19" ht="11.25" customHeight="1">
      <c r="A53" s="177"/>
      <c r="B53" s="587" t="s">
        <v>5</v>
      </c>
      <c r="C53" s="381"/>
      <c r="D53" s="382">
        <v>31.027016068381165</v>
      </c>
      <c r="E53" s="382">
        <v>29.550221071803399</v>
      </c>
      <c r="F53" s="382">
        <v>31.798061072521644</v>
      </c>
      <c r="G53" s="382">
        <v>31.612704950450489</v>
      </c>
      <c r="H53" s="382">
        <v>32.989399414807082</v>
      </c>
      <c r="I53" s="383">
        <v>37.069731776649164</v>
      </c>
      <c r="J53" s="383">
        <v>36.567393058387829</v>
      </c>
      <c r="K53" s="383">
        <v>36.542123239507355</v>
      </c>
      <c r="L53" s="383">
        <v>34.732463009940837</v>
      </c>
      <c r="M53" s="383">
        <v>36.387628067567888</v>
      </c>
      <c r="N53" s="653">
        <v>37.733253933249415</v>
      </c>
      <c r="O53" s="653">
        <v>39.393616415010243</v>
      </c>
      <c r="P53" s="653">
        <v>42.415934742905293</v>
      </c>
      <c r="Q53" s="653">
        <v>44.809206663549865</v>
      </c>
      <c r="R53" s="653">
        <v>44.125304190074907</v>
      </c>
      <c r="S53" s="653">
        <v>46.335251979956922</v>
      </c>
    </row>
    <row r="54" spans="1:19" ht="11.25" customHeight="1">
      <c r="A54" s="177"/>
      <c r="B54" s="384" t="s">
        <v>194</v>
      </c>
      <c r="C54" s="385"/>
      <c r="D54" s="386">
        <v>26.057414001852607</v>
      </c>
      <c r="E54" s="386">
        <v>25.872347978484949</v>
      </c>
      <c r="F54" s="386">
        <v>27.403918661553288</v>
      </c>
      <c r="G54" s="386">
        <v>26.801529684687608</v>
      </c>
      <c r="H54" s="386">
        <v>29.719503683959708</v>
      </c>
      <c r="I54" s="387">
        <v>32.25561334119719</v>
      </c>
      <c r="J54" s="387">
        <v>32.036796656124352</v>
      </c>
      <c r="K54" s="387">
        <v>32.464095292534147</v>
      </c>
      <c r="L54" s="387">
        <v>28.567071004886422</v>
      </c>
      <c r="M54" s="387">
        <v>30.407455421289587</v>
      </c>
      <c r="N54" s="661">
        <v>31.243188862886985</v>
      </c>
      <c r="O54" s="661">
        <v>33.533224756040937</v>
      </c>
      <c r="P54" s="661">
        <v>36.254186867953976</v>
      </c>
      <c r="Q54" s="661">
        <v>38.51706042878655</v>
      </c>
      <c r="R54" s="661">
        <v>38.472914165457453</v>
      </c>
      <c r="S54" s="661">
        <v>39.593439098746394</v>
      </c>
    </row>
    <row r="55" spans="1:19" ht="11.25" customHeight="1">
      <c r="A55" s="177"/>
      <c r="B55" s="384" t="s">
        <v>195</v>
      </c>
      <c r="C55" s="385"/>
      <c r="D55" s="386">
        <v>36.239894192335896</v>
      </c>
      <c r="E55" s="386">
        <v>33.421816980664076</v>
      </c>
      <c r="F55" s="386">
        <v>36.446289804726575</v>
      </c>
      <c r="G55" s="386">
        <v>36.75087720714987</v>
      </c>
      <c r="H55" s="386">
        <v>36.6613704003069</v>
      </c>
      <c r="I55" s="387">
        <v>41.892732345992798</v>
      </c>
      <c r="J55" s="387">
        <v>41.100065040785758</v>
      </c>
      <c r="K55" s="387">
        <v>40.692609939339441</v>
      </c>
      <c r="L55" s="387">
        <v>40.89274420483153</v>
      </c>
      <c r="M55" s="387">
        <v>42.470867209305162</v>
      </c>
      <c r="N55" s="661">
        <v>44.151617868308719</v>
      </c>
      <c r="O55" s="661">
        <v>45.092094950561631</v>
      </c>
      <c r="P55" s="661">
        <v>48.510806230536915</v>
      </c>
      <c r="Q55" s="661">
        <v>51.101799123404966</v>
      </c>
      <c r="R55" s="661">
        <v>49.665302989821107</v>
      </c>
      <c r="S55" s="661">
        <v>52.975471271764441</v>
      </c>
    </row>
    <row r="56" spans="1:19" ht="11.25" customHeight="1">
      <c r="A56" s="177"/>
      <c r="B56" s="384"/>
      <c r="C56" s="385"/>
      <c r="D56" s="386"/>
      <c r="E56" s="386"/>
      <c r="F56" s="386"/>
      <c r="G56" s="386"/>
      <c r="H56" s="386"/>
      <c r="I56" s="387"/>
      <c r="J56" s="387"/>
      <c r="K56" s="387"/>
      <c r="L56" s="387"/>
      <c r="M56" s="387"/>
      <c r="N56" s="387"/>
      <c r="O56" s="387"/>
      <c r="P56" s="387"/>
      <c r="Q56" s="387"/>
      <c r="R56" s="387"/>
      <c r="S56" s="387"/>
    </row>
    <row r="57" spans="1:19" ht="11.25" customHeight="1">
      <c r="A57" s="177"/>
      <c r="B57" s="106" t="s">
        <v>275</v>
      </c>
      <c r="C57" s="381"/>
      <c r="D57" s="382">
        <v>68.416848921052733</v>
      </c>
      <c r="E57" s="382">
        <v>67.779661270875849</v>
      </c>
      <c r="F57" s="382">
        <v>68.248517189853047</v>
      </c>
      <c r="G57" s="382">
        <v>70.266483424304099</v>
      </c>
      <c r="H57" s="382">
        <v>66.369032016697531</v>
      </c>
      <c r="I57" s="383">
        <v>71.526847439962154</v>
      </c>
      <c r="J57" s="383">
        <v>72.648963604158183</v>
      </c>
      <c r="K57" s="383">
        <v>72.777627246746746</v>
      </c>
      <c r="L57" s="383">
        <v>74.384548237642292</v>
      </c>
      <c r="M57" s="383">
        <v>74.956058190154451</v>
      </c>
      <c r="N57" s="653">
        <v>75.710484253404758</v>
      </c>
      <c r="O57" s="653">
        <v>77.426906389205342</v>
      </c>
      <c r="P57" s="653">
        <v>73.216044557888466</v>
      </c>
      <c r="Q57" s="653">
        <v>75.173096460898705</v>
      </c>
      <c r="R57" s="653">
        <v>74.272257300774058</v>
      </c>
      <c r="S57" s="653">
        <v>76.36061249381774</v>
      </c>
    </row>
    <row r="58" spans="1:19" ht="11.25" customHeight="1">
      <c r="A58" s="177"/>
      <c r="B58" s="384" t="s">
        <v>194</v>
      </c>
      <c r="C58" s="385"/>
      <c r="D58" s="386">
        <v>65.03134359228136</v>
      </c>
      <c r="E58" s="386">
        <v>62.247958883665156</v>
      </c>
      <c r="F58" s="386">
        <v>64.969130331894377</v>
      </c>
      <c r="G58" s="386">
        <v>65.757214601012279</v>
      </c>
      <c r="H58" s="386">
        <v>62.27468564549509</v>
      </c>
      <c r="I58" s="387">
        <v>65.846944474003379</v>
      </c>
      <c r="J58" s="387">
        <v>67.271687698765263</v>
      </c>
      <c r="K58" s="387">
        <v>69.332420715491011</v>
      </c>
      <c r="L58" s="387">
        <v>71.243120334871762</v>
      </c>
      <c r="M58" s="387">
        <v>70.37808208717918</v>
      </c>
      <c r="N58" s="661">
        <v>70.980470556601816</v>
      </c>
      <c r="O58" s="661">
        <v>73.592553502528332</v>
      </c>
      <c r="P58" s="661">
        <v>69.931337259984417</v>
      </c>
      <c r="Q58" s="661">
        <v>71.694579641210439</v>
      </c>
      <c r="R58" s="661">
        <v>70.071786221249269</v>
      </c>
      <c r="S58" s="661">
        <v>73.058574422778946</v>
      </c>
    </row>
    <row r="59" spans="1:19" ht="11.25" customHeight="1">
      <c r="A59" s="177"/>
      <c r="B59" s="384" t="s">
        <v>195</v>
      </c>
      <c r="C59" s="385"/>
      <c r="D59" s="386">
        <v>71.873090977949829</v>
      </c>
      <c r="E59" s="386">
        <v>73.983505204776975</v>
      </c>
      <c r="F59" s="386">
        <v>71.829537002413417</v>
      </c>
      <c r="G59" s="386">
        <v>75.061402950084371</v>
      </c>
      <c r="H59" s="386">
        <v>70.77326898328667</v>
      </c>
      <c r="I59" s="387">
        <v>77.195198747844074</v>
      </c>
      <c r="J59" s="387">
        <v>78.035134491021878</v>
      </c>
      <c r="K59" s="387">
        <v>76.264875668732586</v>
      </c>
      <c r="L59" s="387">
        <v>77.548647582213832</v>
      </c>
      <c r="M59" s="387">
        <v>79.616031743612368</v>
      </c>
      <c r="N59" s="661">
        <v>80.590025274086798</v>
      </c>
      <c r="O59" s="661">
        <v>81.372474475746444</v>
      </c>
      <c r="P59" s="661">
        <v>76.562764477986192</v>
      </c>
      <c r="Q59" s="661">
        <v>78.706570392724458</v>
      </c>
      <c r="R59" s="661">
        <v>78.582886609074663</v>
      </c>
      <c r="S59" s="661">
        <v>79.808736159902693</v>
      </c>
    </row>
    <row r="60" spans="1:19" ht="11.25" customHeight="1">
      <c r="A60" s="177"/>
      <c r="B60" s="384"/>
      <c r="C60" s="385"/>
      <c r="D60" s="386"/>
      <c r="E60" s="386"/>
      <c r="F60" s="386"/>
      <c r="G60" s="386"/>
      <c r="H60" s="386"/>
      <c r="I60" s="387"/>
      <c r="J60" s="387"/>
      <c r="K60" s="387"/>
      <c r="L60" s="387"/>
      <c r="M60" s="387"/>
      <c r="N60" s="387"/>
      <c r="O60" s="387"/>
      <c r="P60" s="387"/>
      <c r="Q60" s="387"/>
      <c r="R60" s="387"/>
      <c r="S60" s="387"/>
    </row>
    <row r="61" spans="1:19" ht="11.25" customHeight="1">
      <c r="A61" s="177"/>
      <c r="B61" s="587" t="s">
        <v>7</v>
      </c>
      <c r="C61" s="381"/>
      <c r="D61" s="382">
        <v>45.664079357048841</v>
      </c>
      <c r="E61" s="382">
        <v>44.472944247440203</v>
      </c>
      <c r="F61" s="382">
        <v>45.39850328681306</v>
      </c>
      <c r="G61" s="382">
        <v>46.355483319739349</v>
      </c>
      <c r="H61" s="382">
        <v>48.96671304075533</v>
      </c>
      <c r="I61" s="383">
        <v>54.238887825616736</v>
      </c>
      <c r="J61" s="383">
        <v>50.670317501728277</v>
      </c>
      <c r="K61" s="383">
        <v>51.873059671080554</v>
      </c>
      <c r="L61" s="383">
        <v>53.416306227103263</v>
      </c>
      <c r="M61" s="383">
        <v>53.36444989852631</v>
      </c>
      <c r="N61" s="653">
        <v>55.279756000675349</v>
      </c>
      <c r="O61" s="653">
        <v>56.122176966870981</v>
      </c>
      <c r="P61" s="653">
        <v>56.638821709024278</v>
      </c>
      <c r="Q61" s="653">
        <v>58.411865193558285</v>
      </c>
      <c r="R61" s="653">
        <v>60.322339600415276</v>
      </c>
      <c r="S61" s="653">
        <v>60.407575530088394</v>
      </c>
    </row>
    <row r="62" spans="1:19" ht="11.25" customHeight="1">
      <c r="A62" s="177"/>
      <c r="B62" s="384" t="s">
        <v>194</v>
      </c>
      <c r="C62" s="385"/>
      <c r="D62" s="386">
        <v>41.491115977600344</v>
      </c>
      <c r="E62" s="386">
        <v>38.707914520890711</v>
      </c>
      <c r="F62" s="386">
        <v>41.301819099724639</v>
      </c>
      <c r="G62" s="386">
        <v>41.391268957239035</v>
      </c>
      <c r="H62" s="386">
        <v>43.759276127843272</v>
      </c>
      <c r="I62" s="387">
        <v>48.99681425146882</v>
      </c>
      <c r="J62" s="387">
        <v>44.416527549448752</v>
      </c>
      <c r="K62" s="387">
        <v>46.246581773617699</v>
      </c>
      <c r="L62" s="387">
        <v>47.44935439338991</v>
      </c>
      <c r="M62" s="387">
        <v>47.228047114235579</v>
      </c>
      <c r="N62" s="661">
        <v>49.07177100848579</v>
      </c>
      <c r="O62" s="661">
        <v>49.586592511606561</v>
      </c>
      <c r="P62" s="661">
        <v>49.074762645023299</v>
      </c>
      <c r="Q62" s="661">
        <v>51.622030916680231</v>
      </c>
      <c r="R62" s="661">
        <v>55.045054221714572</v>
      </c>
      <c r="S62" s="661">
        <v>54.319614906968205</v>
      </c>
    </row>
    <row r="63" spans="1:19" ht="11.25" customHeight="1">
      <c r="A63" s="177"/>
      <c r="B63" s="384" t="s">
        <v>195</v>
      </c>
      <c r="C63" s="385"/>
      <c r="D63" s="386">
        <v>50.166655283312089</v>
      </c>
      <c r="E63" s="386">
        <v>50.670304780434215</v>
      </c>
      <c r="F63" s="386">
        <v>49.779242933024761</v>
      </c>
      <c r="G63" s="386">
        <v>51.637790579865403</v>
      </c>
      <c r="H63" s="386">
        <v>54.490555055189184</v>
      </c>
      <c r="I63" s="387">
        <v>59.234231213794828</v>
      </c>
      <c r="J63" s="387">
        <v>56.572560411208826</v>
      </c>
      <c r="K63" s="387">
        <v>57.353233787256173</v>
      </c>
      <c r="L63" s="387">
        <v>59.109323491639785</v>
      </c>
      <c r="M63" s="387">
        <v>59.348898846187772</v>
      </c>
      <c r="N63" s="661">
        <v>61.261240991660763</v>
      </c>
      <c r="O63" s="661">
        <v>62.551821932369563</v>
      </c>
      <c r="P63" s="661">
        <v>63.964500041671776</v>
      </c>
      <c r="Q63" s="661">
        <v>64.958562498949959</v>
      </c>
      <c r="R63" s="661">
        <v>65.346203715900302</v>
      </c>
      <c r="S63" s="661">
        <v>66.157666484848448</v>
      </c>
    </row>
    <row r="64" spans="1:19" ht="11.25" customHeight="1">
      <c r="A64" s="177"/>
      <c r="B64" s="384"/>
      <c r="C64" s="385"/>
      <c r="D64" s="386"/>
      <c r="E64" s="386"/>
      <c r="F64" s="386"/>
      <c r="G64" s="386"/>
      <c r="H64" s="386"/>
      <c r="I64" s="387"/>
      <c r="J64" s="387"/>
      <c r="K64" s="387"/>
      <c r="L64" s="387"/>
      <c r="M64" s="387"/>
      <c r="N64" s="387"/>
      <c r="O64" s="387"/>
      <c r="P64" s="387"/>
      <c r="Q64" s="387"/>
      <c r="R64" s="387"/>
      <c r="S64" s="387"/>
    </row>
    <row r="65" spans="1:19" ht="11.25" customHeight="1">
      <c r="A65" s="177"/>
      <c r="B65" s="587" t="s">
        <v>8</v>
      </c>
      <c r="C65" s="381"/>
      <c r="D65" s="382">
        <v>26.565455455694973</v>
      </c>
      <c r="E65" s="382">
        <v>27.953391319644588</v>
      </c>
      <c r="F65" s="382">
        <v>30.378933454333463</v>
      </c>
      <c r="G65" s="382">
        <v>27.915038640122308</v>
      </c>
      <c r="H65" s="382">
        <v>29.437862057368701</v>
      </c>
      <c r="I65" s="383">
        <v>38.154468658779592</v>
      </c>
      <c r="J65" s="383">
        <v>35.568002951321645</v>
      </c>
      <c r="K65" s="383">
        <v>38.658109559953189</v>
      </c>
      <c r="L65" s="383">
        <v>41.951421149622504</v>
      </c>
      <c r="M65" s="383">
        <v>40.994940681243612</v>
      </c>
      <c r="N65" s="653">
        <v>41.291423543427321</v>
      </c>
      <c r="O65" s="653">
        <v>44.833537087438764</v>
      </c>
      <c r="P65" s="653">
        <v>51.519698949709657</v>
      </c>
      <c r="Q65" s="653">
        <v>51.474163722005656</v>
      </c>
      <c r="R65" s="653">
        <v>55.232833321965622</v>
      </c>
      <c r="S65" s="653">
        <v>55.694125821175156</v>
      </c>
    </row>
    <row r="66" spans="1:19" ht="11.25" customHeight="1">
      <c r="A66" s="177"/>
      <c r="B66" s="384" t="s">
        <v>194</v>
      </c>
      <c r="C66" s="385"/>
      <c r="D66" s="386">
        <v>19.972707529145172</v>
      </c>
      <c r="E66" s="386">
        <v>22.79799997885527</v>
      </c>
      <c r="F66" s="386">
        <v>23.055390201797575</v>
      </c>
      <c r="G66" s="386">
        <v>22.152466504246103</v>
      </c>
      <c r="H66" s="386">
        <v>23.948146805114668</v>
      </c>
      <c r="I66" s="387">
        <v>29.318283723786127</v>
      </c>
      <c r="J66" s="387">
        <v>28.439746205579524</v>
      </c>
      <c r="K66" s="387">
        <v>29.704097998820572</v>
      </c>
      <c r="L66" s="387">
        <v>32.924337817342341</v>
      </c>
      <c r="M66" s="387">
        <v>32.328416485854376</v>
      </c>
      <c r="N66" s="661">
        <v>35.933730878005306</v>
      </c>
      <c r="O66" s="661">
        <v>37.108487989558867</v>
      </c>
      <c r="P66" s="661">
        <v>43.159259476153984</v>
      </c>
      <c r="Q66" s="661">
        <v>41.884267535743724</v>
      </c>
      <c r="R66" s="661">
        <v>47.152831428890899</v>
      </c>
      <c r="S66" s="661">
        <v>47.99986771193236</v>
      </c>
    </row>
    <row r="67" spans="1:19" ht="11.25" customHeight="1">
      <c r="A67" s="177"/>
      <c r="B67" s="384" t="s">
        <v>195</v>
      </c>
      <c r="C67" s="385"/>
      <c r="D67" s="386">
        <v>33.81304982101878</v>
      </c>
      <c r="E67" s="386">
        <v>33.700069996746116</v>
      </c>
      <c r="F67" s="386">
        <v>38.319747488365188</v>
      </c>
      <c r="G67" s="386">
        <v>34.591860075703629</v>
      </c>
      <c r="H67" s="386">
        <v>35.816524929049251</v>
      </c>
      <c r="I67" s="387">
        <v>47.211088111349348</v>
      </c>
      <c r="J67" s="387">
        <v>42.746026139279792</v>
      </c>
      <c r="K67" s="387">
        <v>47.426705064029214</v>
      </c>
      <c r="L67" s="387">
        <v>51.049049109811065</v>
      </c>
      <c r="M67" s="387">
        <v>49.795514935832202</v>
      </c>
      <c r="N67" s="661">
        <v>46.805305682393602</v>
      </c>
      <c r="O67" s="661">
        <v>52.646634275041365</v>
      </c>
      <c r="P67" s="661">
        <v>59.772403249044125</v>
      </c>
      <c r="Q67" s="661">
        <v>60.812480010330539</v>
      </c>
      <c r="R67" s="661">
        <v>62.995047945502975</v>
      </c>
      <c r="S67" s="661">
        <v>63.1181173797426</v>
      </c>
    </row>
    <row r="68" spans="1:19" ht="11.25" customHeight="1">
      <c r="A68" s="177"/>
      <c r="B68" s="384"/>
      <c r="C68" s="385"/>
      <c r="D68" s="386"/>
      <c r="E68" s="386"/>
      <c r="F68" s="386"/>
      <c r="G68" s="386"/>
      <c r="H68" s="386"/>
      <c r="I68" s="387"/>
      <c r="J68" s="387"/>
      <c r="K68" s="387"/>
      <c r="L68" s="387"/>
      <c r="M68" s="387"/>
      <c r="N68" s="387"/>
      <c r="O68" s="387"/>
      <c r="P68" s="387"/>
      <c r="Q68" s="387"/>
      <c r="R68" s="387"/>
      <c r="S68" s="387"/>
    </row>
    <row r="69" spans="1:19" ht="11.25" customHeight="1">
      <c r="A69" s="177"/>
      <c r="B69" s="587" t="s">
        <v>9</v>
      </c>
      <c r="C69" s="381"/>
      <c r="D69" s="382">
        <v>30.500560573153539</v>
      </c>
      <c r="E69" s="382">
        <v>33.215048143009732</v>
      </c>
      <c r="F69" s="382">
        <v>32.411546170333331</v>
      </c>
      <c r="G69" s="382">
        <v>33.528743195204996</v>
      </c>
      <c r="H69" s="382">
        <v>35.632469414447172</v>
      </c>
      <c r="I69" s="383">
        <v>40.727181153385231</v>
      </c>
      <c r="J69" s="383">
        <v>38.171273564033818</v>
      </c>
      <c r="K69" s="383">
        <v>39.128165058952916</v>
      </c>
      <c r="L69" s="383">
        <v>38.425579060829868</v>
      </c>
      <c r="M69" s="383">
        <v>41.1080550201088</v>
      </c>
      <c r="N69" s="653">
        <v>42.43780568916808</v>
      </c>
      <c r="O69" s="653">
        <v>42.837188403394727</v>
      </c>
      <c r="P69" s="653">
        <v>45.59584020364548</v>
      </c>
      <c r="Q69" s="653">
        <v>42.512543594260677</v>
      </c>
      <c r="R69" s="653">
        <v>42.762598252663693</v>
      </c>
      <c r="S69" s="653">
        <v>45.401611687178686</v>
      </c>
    </row>
    <row r="70" spans="1:19" ht="11.25" customHeight="1">
      <c r="A70" s="177"/>
      <c r="B70" s="384" t="s">
        <v>194</v>
      </c>
      <c r="C70" s="385"/>
      <c r="D70" s="386">
        <v>25.945940726692662</v>
      </c>
      <c r="E70" s="386">
        <v>28.269913445561379</v>
      </c>
      <c r="F70" s="386">
        <v>28.477724837447504</v>
      </c>
      <c r="G70" s="386">
        <v>28.929479079588894</v>
      </c>
      <c r="H70" s="386">
        <v>31.822933286507809</v>
      </c>
      <c r="I70" s="387">
        <v>36.16509405862319</v>
      </c>
      <c r="J70" s="387">
        <v>33.491874552219471</v>
      </c>
      <c r="K70" s="387">
        <v>34.673374184704983</v>
      </c>
      <c r="L70" s="387">
        <v>35.094896606292664</v>
      </c>
      <c r="M70" s="387">
        <v>36.647710293645268</v>
      </c>
      <c r="N70" s="661">
        <v>39.375765218832669</v>
      </c>
      <c r="O70" s="661">
        <v>39.802869238563758</v>
      </c>
      <c r="P70" s="661">
        <v>39.956978010771607</v>
      </c>
      <c r="Q70" s="661">
        <v>38.526632174942804</v>
      </c>
      <c r="R70" s="661">
        <v>38.164816725664728</v>
      </c>
      <c r="S70" s="661">
        <v>40.763785676219051</v>
      </c>
    </row>
    <row r="71" spans="1:19" ht="11.25" customHeight="1">
      <c r="A71" s="177"/>
      <c r="B71" s="384" t="s">
        <v>195</v>
      </c>
      <c r="C71" s="385"/>
      <c r="D71" s="386">
        <v>35.259318256985821</v>
      </c>
      <c r="E71" s="386">
        <v>38.12484118512495</v>
      </c>
      <c r="F71" s="386">
        <v>36.45192112600963</v>
      </c>
      <c r="G71" s="386">
        <v>38.392167527489569</v>
      </c>
      <c r="H71" s="386">
        <v>39.592055163116861</v>
      </c>
      <c r="I71" s="387">
        <v>45.069693703907006</v>
      </c>
      <c r="J71" s="387">
        <v>42.695556813639826</v>
      </c>
      <c r="K71" s="387">
        <v>43.41793167669357</v>
      </c>
      <c r="L71" s="387">
        <v>41.685082444255968</v>
      </c>
      <c r="M71" s="387">
        <v>45.395275833270652</v>
      </c>
      <c r="N71" s="661">
        <v>45.41460562827956</v>
      </c>
      <c r="O71" s="661">
        <v>45.808706960442564</v>
      </c>
      <c r="P71" s="661">
        <v>51.072000051583558</v>
      </c>
      <c r="Q71" s="661">
        <v>46.303038424753339</v>
      </c>
      <c r="R71" s="661">
        <v>47.220604217778643</v>
      </c>
      <c r="S71" s="661">
        <v>49.873260053279928</v>
      </c>
    </row>
    <row r="72" spans="1:19" ht="12" customHeight="1">
      <c r="A72" s="177"/>
      <c r="B72" s="384"/>
      <c r="C72" s="385"/>
      <c r="D72" s="386"/>
      <c r="E72" s="386"/>
      <c r="F72" s="386"/>
      <c r="G72" s="386"/>
      <c r="H72" s="386"/>
      <c r="I72" s="387"/>
      <c r="J72" s="387"/>
      <c r="K72" s="387"/>
      <c r="L72" s="387"/>
      <c r="M72" s="387"/>
      <c r="N72" s="387"/>
      <c r="O72" s="387"/>
      <c r="P72" s="387"/>
      <c r="Q72" s="387"/>
      <c r="R72" s="387"/>
      <c r="S72" s="387"/>
    </row>
    <row r="73" spans="1:19" ht="12.75" customHeight="1">
      <c r="A73" s="177"/>
      <c r="B73" s="587" t="s">
        <v>10</v>
      </c>
      <c r="C73" s="381"/>
      <c r="D73" s="382">
        <v>61.891303300005106</v>
      </c>
      <c r="E73" s="382">
        <v>62.016160710185773</v>
      </c>
      <c r="F73" s="382">
        <v>63.673768560834532</v>
      </c>
      <c r="G73" s="382">
        <v>62.090179103889966</v>
      </c>
      <c r="H73" s="382">
        <v>64.575765857574112</v>
      </c>
      <c r="I73" s="383">
        <v>69.562035811580259</v>
      </c>
      <c r="J73" s="383">
        <v>70.951128859170112</v>
      </c>
      <c r="K73" s="383">
        <v>73.028291000472137</v>
      </c>
      <c r="L73" s="383">
        <v>73.186633975430595</v>
      </c>
      <c r="M73" s="383">
        <v>74.667956074262506</v>
      </c>
      <c r="N73" s="653">
        <v>75.827312666049878</v>
      </c>
      <c r="O73" s="653">
        <v>76.867716671181796</v>
      </c>
      <c r="P73" s="653">
        <v>72.540081456685783</v>
      </c>
      <c r="Q73" s="653">
        <v>71.17873368794325</v>
      </c>
      <c r="R73" s="653">
        <v>71.784543833465548</v>
      </c>
      <c r="S73" s="653">
        <v>74.292196955466324</v>
      </c>
    </row>
    <row r="74" spans="1:19" ht="11.25" customHeight="1">
      <c r="A74" s="177"/>
      <c r="B74" s="384" t="s">
        <v>194</v>
      </c>
      <c r="C74" s="385"/>
      <c r="D74" s="386">
        <v>57.83950690957186</v>
      </c>
      <c r="E74" s="386">
        <v>57.794631919271232</v>
      </c>
      <c r="F74" s="386">
        <v>59.675367840329926</v>
      </c>
      <c r="G74" s="386">
        <v>56.704799942243554</v>
      </c>
      <c r="H74" s="386">
        <v>62.128308392515549</v>
      </c>
      <c r="I74" s="387">
        <v>66.671018213841634</v>
      </c>
      <c r="J74" s="387">
        <v>67.541140748128186</v>
      </c>
      <c r="K74" s="387">
        <v>70.186660931162564</v>
      </c>
      <c r="L74" s="387">
        <v>70.756354476133964</v>
      </c>
      <c r="M74" s="387">
        <v>70.641672652613778</v>
      </c>
      <c r="N74" s="661">
        <v>72.770095140168024</v>
      </c>
      <c r="O74" s="661">
        <v>74.208038899878332</v>
      </c>
      <c r="P74" s="661">
        <v>69.288039457041123</v>
      </c>
      <c r="Q74" s="661">
        <v>66.955633997344066</v>
      </c>
      <c r="R74" s="661">
        <v>68.165761701889352</v>
      </c>
      <c r="S74" s="661">
        <v>69.79189483463648</v>
      </c>
    </row>
    <row r="75" spans="1:19" ht="11.25" customHeight="1">
      <c r="A75" s="177"/>
      <c r="B75" s="384" t="s">
        <v>195</v>
      </c>
      <c r="C75" s="385"/>
      <c r="D75" s="386">
        <v>66.120846312800055</v>
      </c>
      <c r="E75" s="386">
        <v>66.528504439236286</v>
      </c>
      <c r="F75" s="386">
        <v>67.903148632572552</v>
      </c>
      <c r="G75" s="386">
        <v>68.098684416813214</v>
      </c>
      <c r="H75" s="386">
        <v>67.346368730597163</v>
      </c>
      <c r="I75" s="387">
        <v>72.482016269529979</v>
      </c>
      <c r="J75" s="387">
        <v>74.324084406926858</v>
      </c>
      <c r="K75" s="387">
        <v>75.817137357269402</v>
      </c>
      <c r="L75" s="387">
        <v>75.594830522198976</v>
      </c>
      <c r="M75" s="387">
        <v>78.733521045119844</v>
      </c>
      <c r="N75" s="661">
        <v>78.91487656282716</v>
      </c>
      <c r="O75" s="661">
        <v>79.506935088240297</v>
      </c>
      <c r="P75" s="661">
        <v>75.825313950484357</v>
      </c>
      <c r="Q75" s="661">
        <v>75.364542751937364</v>
      </c>
      <c r="R75" s="661">
        <v>75.409627168233115</v>
      </c>
      <c r="S75" s="661">
        <v>78.767211999695476</v>
      </c>
    </row>
    <row r="76" spans="1:19" ht="13.5" customHeight="1" thickBot="1">
      <c r="A76" s="177"/>
      <c r="B76" s="819"/>
      <c r="C76" s="820"/>
      <c r="D76" s="821"/>
      <c r="E76" s="821"/>
      <c r="F76" s="821"/>
      <c r="G76" s="821"/>
      <c r="H76" s="821"/>
      <c r="I76" s="821"/>
      <c r="J76" s="822"/>
      <c r="K76" s="822"/>
      <c r="L76" s="822"/>
      <c r="M76" s="822"/>
      <c r="N76" s="822"/>
      <c r="O76" s="822"/>
      <c r="P76" s="823"/>
      <c r="Q76" s="823"/>
      <c r="R76" s="823"/>
      <c r="S76" s="823"/>
    </row>
    <row r="77" spans="1:19" ht="16.5" customHeight="1">
      <c r="A77" s="177"/>
      <c r="B77" s="384"/>
      <c r="C77" s="385"/>
      <c r="D77" s="386"/>
      <c r="E77" s="386"/>
      <c r="F77" s="386"/>
      <c r="G77" s="386"/>
      <c r="H77" s="386"/>
      <c r="I77" s="503"/>
      <c r="J77" s="503"/>
      <c r="K77" s="503"/>
      <c r="L77" s="503"/>
      <c r="M77" s="503"/>
      <c r="N77" s="503"/>
      <c r="P77" s="600"/>
      <c r="S77" s="600" t="s">
        <v>131</v>
      </c>
    </row>
    <row r="78" spans="1:19" ht="15.75" customHeight="1" thickBot="1">
      <c r="A78" s="177"/>
      <c r="B78" s="384"/>
      <c r="C78" s="385"/>
      <c r="D78" s="386"/>
      <c r="E78" s="386"/>
      <c r="F78" s="386"/>
      <c r="G78" s="386"/>
      <c r="H78" s="386"/>
      <c r="I78" s="309"/>
      <c r="J78" s="309"/>
      <c r="K78" s="309"/>
      <c r="L78" s="309"/>
      <c r="M78" s="309"/>
      <c r="N78" s="309"/>
      <c r="P78" s="600"/>
      <c r="S78" s="600" t="s">
        <v>111</v>
      </c>
    </row>
    <row r="79" spans="1:19" ht="23.25" customHeight="1" thickBot="1">
      <c r="A79" s="177"/>
      <c r="B79" s="925" t="str">
        <f>+B4</f>
        <v>Ámbito geográfico / Sexo</v>
      </c>
      <c r="C79" s="925"/>
      <c r="D79" s="818">
        <v>2007</v>
      </c>
      <c r="E79" s="818">
        <v>2008</v>
      </c>
      <c r="F79" s="760">
        <v>2009</v>
      </c>
      <c r="G79" s="760">
        <v>2010</v>
      </c>
      <c r="H79" s="760">
        <v>2011</v>
      </c>
      <c r="I79" s="702">
        <v>2013</v>
      </c>
      <c r="J79" s="702">
        <v>2014</v>
      </c>
      <c r="K79" s="702">
        <v>2015</v>
      </c>
      <c r="L79" s="702">
        <v>2016</v>
      </c>
      <c r="M79" s="702">
        <v>2017</v>
      </c>
      <c r="N79" s="702">
        <v>2018</v>
      </c>
      <c r="O79" s="702">
        <v>2019</v>
      </c>
      <c r="P79" s="702">
        <v>2020</v>
      </c>
      <c r="Q79" s="702">
        <v>2021</v>
      </c>
      <c r="R79" s="702">
        <v>2022</v>
      </c>
      <c r="S79" s="702">
        <v>2023</v>
      </c>
    </row>
    <row r="80" spans="1:19" ht="9" customHeight="1">
      <c r="A80" s="177"/>
      <c r="B80" s="384"/>
      <c r="C80" s="385"/>
      <c r="D80" s="386"/>
      <c r="E80" s="386"/>
      <c r="F80" s="386"/>
      <c r="G80" s="386"/>
      <c r="H80" s="386"/>
      <c r="I80" s="386"/>
      <c r="J80" s="387"/>
      <c r="K80" s="387"/>
      <c r="L80" s="387"/>
      <c r="M80" s="387"/>
      <c r="N80" s="387"/>
      <c r="O80" s="387"/>
      <c r="P80"/>
      <c r="Q80"/>
      <c r="S80" s="387"/>
    </row>
    <row r="81" spans="1:19" ht="11.25" customHeight="1">
      <c r="A81" s="177"/>
      <c r="B81" s="384"/>
      <c r="C81" s="385"/>
      <c r="D81" s="386"/>
      <c r="E81" s="386"/>
      <c r="F81" s="386"/>
      <c r="G81" s="386"/>
      <c r="H81" s="386"/>
      <c r="I81" s="386"/>
      <c r="J81" s="387"/>
      <c r="K81" s="387"/>
      <c r="L81" s="387"/>
      <c r="M81" s="387"/>
      <c r="N81" s="387"/>
      <c r="O81" s="387"/>
      <c r="P81"/>
      <c r="Q81"/>
      <c r="S81" s="653"/>
    </row>
    <row r="82" spans="1:19" ht="11.25" customHeight="1">
      <c r="A82" s="177"/>
      <c r="B82" s="587" t="s">
        <v>11</v>
      </c>
      <c r="C82" s="381"/>
      <c r="D82" s="382">
        <v>49.011769712739209</v>
      </c>
      <c r="E82" s="382">
        <v>52.015807172360873</v>
      </c>
      <c r="F82" s="382">
        <v>52.483121535303781</v>
      </c>
      <c r="G82" s="382">
        <v>51.970949492569282</v>
      </c>
      <c r="H82" s="382">
        <v>52.917961469013854</v>
      </c>
      <c r="I82" s="383">
        <v>57.943793832601322</v>
      </c>
      <c r="J82" s="383">
        <v>58.01147076557244</v>
      </c>
      <c r="K82" s="383">
        <v>56.93861102097042</v>
      </c>
      <c r="L82" s="383">
        <v>56.879872492265761</v>
      </c>
      <c r="M82" s="383">
        <v>57.381412844404203</v>
      </c>
      <c r="N82" s="383">
        <v>58.126787208155037</v>
      </c>
      <c r="O82" s="383">
        <v>59.972708881098953</v>
      </c>
      <c r="P82" s="383">
        <v>60.58927558982635</v>
      </c>
      <c r="Q82" s="383">
        <v>59.444824567716275</v>
      </c>
      <c r="R82" s="383">
        <v>63.087216205607348</v>
      </c>
      <c r="S82" s="383">
        <v>65.574596650092047</v>
      </c>
    </row>
    <row r="83" spans="1:19" ht="11.25" customHeight="1">
      <c r="A83" s="177"/>
      <c r="B83" s="384" t="s">
        <v>194</v>
      </c>
      <c r="C83" s="385"/>
      <c r="D83" s="386">
        <v>43.067919149913713</v>
      </c>
      <c r="E83" s="386">
        <v>47.719388859970309</v>
      </c>
      <c r="F83" s="386">
        <v>45.693904485856237</v>
      </c>
      <c r="G83" s="386">
        <v>47.607528637700192</v>
      </c>
      <c r="H83" s="386">
        <v>48.863405773137927</v>
      </c>
      <c r="I83" s="387">
        <v>52.533782826808626</v>
      </c>
      <c r="J83" s="387">
        <v>53.238328566024187</v>
      </c>
      <c r="K83" s="387">
        <v>51.884714161113685</v>
      </c>
      <c r="L83" s="387">
        <v>51.560772959772827</v>
      </c>
      <c r="M83" s="387">
        <v>53.216495276412573</v>
      </c>
      <c r="N83" s="387">
        <v>54.747070262779488</v>
      </c>
      <c r="O83" s="387">
        <v>55.324292008229996</v>
      </c>
      <c r="P83" s="387">
        <v>55.13550207673984</v>
      </c>
      <c r="Q83" s="387">
        <v>55.26816501997515</v>
      </c>
      <c r="R83" s="387">
        <v>58.199703791574095</v>
      </c>
      <c r="S83" s="387">
        <v>60.111111248246388</v>
      </c>
    </row>
    <row r="84" spans="1:19" ht="11.25" customHeight="1">
      <c r="A84" s="177"/>
      <c r="B84" s="384" t="s">
        <v>195</v>
      </c>
      <c r="C84" s="385"/>
      <c r="D84" s="386">
        <v>55.151369660060645</v>
      </c>
      <c r="E84" s="386">
        <v>56.585675383421815</v>
      </c>
      <c r="F84" s="386">
        <v>59.750400131778505</v>
      </c>
      <c r="G84" s="386">
        <v>56.922594623904374</v>
      </c>
      <c r="H84" s="386">
        <v>57.307426006340435</v>
      </c>
      <c r="I84" s="387">
        <v>63.006818504614145</v>
      </c>
      <c r="J84" s="387">
        <v>62.601422446983591</v>
      </c>
      <c r="K84" s="387">
        <v>61.86579039200997</v>
      </c>
      <c r="L84" s="387">
        <v>62.233746444169725</v>
      </c>
      <c r="M84" s="387">
        <v>61.586185664723601</v>
      </c>
      <c r="N84" s="387">
        <v>61.478312228578872</v>
      </c>
      <c r="O84" s="387">
        <v>64.57927637329496</v>
      </c>
      <c r="P84" s="387">
        <v>65.950083115321149</v>
      </c>
      <c r="Q84" s="387">
        <v>63.574062409698527</v>
      </c>
      <c r="R84" s="387">
        <v>67.90949410411352</v>
      </c>
      <c r="S84" s="387">
        <v>70.935274917715049</v>
      </c>
    </row>
    <row r="85" spans="1:19" ht="11.25" customHeight="1">
      <c r="A85" s="177"/>
      <c r="B85" s="384"/>
      <c r="C85" s="385"/>
      <c r="D85" s="386"/>
      <c r="E85" s="386"/>
      <c r="F85" s="386"/>
      <c r="G85" s="386"/>
      <c r="H85" s="386"/>
      <c r="I85" s="387"/>
      <c r="J85" s="387"/>
      <c r="K85" s="387"/>
      <c r="L85" s="387"/>
      <c r="M85" s="387"/>
      <c r="N85" s="387"/>
      <c r="O85" s="387"/>
      <c r="P85" s="387"/>
      <c r="Q85" s="387"/>
      <c r="R85" s="387"/>
      <c r="S85" s="387"/>
    </row>
    <row r="86" spans="1:19" ht="11.25" customHeight="1">
      <c r="A86" s="177"/>
      <c r="B86" s="587" t="s">
        <v>12</v>
      </c>
      <c r="C86" s="381"/>
      <c r="D86" s="382">
        <v>48.080476390443657</v>
      </c>
      <c r="E86" s="382">
        <v>47.134312631427051</v>
      </c>
      <c r="F86" s="382">
        <v>47.797587648546624</v>
      </c>
      <c r="G86" s="382">
        <v>49.592240707004514</v>
      </c>
      <c r="H86" s="382">
        <v>48.773499961864175</v>
      </c>
      <c r="I86" s="383">
        <v>53.863107689528775</v>
      </c>
      <c r="J86" s="383">
        <v>55.245564840402608</v>
      </c>
      <c r="K86" s="383">
        <v>55.895756225368423</v>
      </c>
      <c r="L86" s="383">
        <v>54.494066700913216</v>
      </c>
      <c r="M86" s="383">
        <v>56.258292000915723</v>
      </c>
      <c r="N86" s="383">
        <v>57.52285107430523</v>
      </c>
      <c r="O86" s="383">
        <v>57.405475137213479</v>
      </c>
      <c r="P86" s="383">
        <v>58.81425423056583</v>
      </c>
      <c r="Q86" s="383">
        <v>58.242786998995015</v>
      </c>
      <c r="R86" s="383">
        <v>59.630271858529987</v>
      </c>
      <c r="S86" s="383">
        <v>60.343514798228227</v>
      </c>
    </row>
    <row r="87" spans="1:19" ht="11.25" customHeight="1">
      <c r="A87" s="177"/>
      <c r="B87" s="384" t="s">
        <v>194</v>
      </c>
      <c r="C87" s="385"/>
      <c r="D87" s="386">
        <v>45.347008116892155</v>
      </c>
      <c r="E87" s="386">
        <v>45.192751128173661</v>
      </c>
      <c r="F87" s="386">
        <v>45.688378346703566</v>
      </c>
      <c r="G87" s="386">
        <v>46.0426533641756</v>
      </c>
      <c r="H87" s="386">
        <v>45.502620120760035</v>
      </c>
      <c r="I87" s="387">
        <v>52.27724183838518</v>
      </c>
      <c r="J87" s="387">
        <v>53.223593583137976</v>
      </c>
      <c r="K87" s="387">
        <v>54.01701008602101</v>
      </c>
      <c r="L87" s="387">
        <v>52.236130817723279</v>
      </c>
      <c r="M87" s="387">
        <v>53.640057077589887</v>
      </c>
      <c r="N87" s="387">
        <v>54.908024215064465</v>
      </c>
      <c r="O87" s="387">
        <v>56.550603072725984</v>
      </c>
      <c r="P87" s="387">
        <v>57.716863142262007</v>
      </c>
      <c r="Q87" s="387">
        <v>55.551292193786594</v>
      </c>
      <c r="R87" s="387">
        <v>57.428958625377696</v>
      </c>
      <c r="S87" s="387">
        <v>57.315066236215898</v>
      </c>
    </row>
    <row r="88" spans="1:19" ht="11.25" customHeight="1">
      <c r="A88" s="177"/>
      <c r="B88" s="384" t="s">
        <v>195</v>
      </c>
      <c r="C88" s="385"/>
      <c r="D88" s="386">
        <v>51.076099360173544</v>
      </c>
      <c r="E88" s="386">
        <v>49.185090050783145</v>
      </c>
      <c r="F88" s="386">
        <v>50.112184162245491</v>
      </c>
      <c r="G88" s="386">
        <v>53.635599278527721</v>
      </c>
      <c r="H88" s="386">
        <v>52.345402098975633</v>
      </c>
      <c r="I88" s="387">
        <v>55.491821525790662</v>
      </c>
      <c r="J88" s="387">
        <v>57.300250099360497</v>
      </c>
      <c r="K88" s="387">
        <v>57.81108647300902</v>
      </c>
      <c r="L88" s="387">
        <v>56.791771287928917</v>
      </c>
      <c r="M88" s="387">
        <v>58.848923727524188</v>
      </c>
      <c r="N88" s="387">
        <v>60.133622661366168</v>
      </c>
      <c r="O88" s="387">
        <v>58.258900301346038</v>
      </c>
      <c r="P88" s="387">
        <v>59.939167209136343</v>
      </c>
      <c r="Q88" s="387">
        <v>60.969584412830464</v>
      </c>
      <c r="R88" s="387">
        <v>61.83113780684134</v>
      </c>
      <c r="S88" s="387">
        <v>63.393965582917602</v>
      </c>
    </row>
    <row r="89" spans="1:19" ht="11.25" customHeight="1">
      <c r="A89" s="177"/>
      <c r="B89" s="384"/>
      <c r="C89" s="385"/>
      <c r="D89" s="386"/>
      <c r="E89" s="386"/>
      <c r="F89" s="386"/>
      <c r="G89" s="386"/>
      <c r="H89" s="386"/>
      <c r="I89" s="387"/>
      <c r="J89" s="387"/>
      <c r="K89" s="387"/>
      <c r="L89" s="387"/>
      <c r="M89" s="387"/>
      <c r="N89" s="387"/>
      <c r="O89" s="387"/>
      <c r="P89" s="387"/>
      <c r="Q89" s="387"/>
      <c r="R89" s="387"/>
      <c r="S89" s="387"/>
    </row>
    <row r="90" spans="1:19" ht="11.25" customHeight="1">
      <c r="A90" s="177"/>
      <c r="B90" s="380" t="s">
        <v>13</v>
      </c>
      <c r="C90" s="381"/>
      <c r="D90" s="382">
        <v>46.464747071122062</v>
      </c>
      <c r="E90" s="382">
        <v>49.771205705566217</v>
      </c>
      <c r="F90" s="382">
        <v>48.490378363498159</v>
      </c>
      <c r="G90" s="382">
        <v>49.95177393180473</v>
      </c>
      <c r="H90" s="382">
        <v>50.071365666044045</v>
      </c>
      <c r="I90" s="383">
        <v>53.635451463962866</v>
      </c>
      <c r="J90" s="383">
        <v>57.482098219523238</v>
      </c>
      <c r="K90" s="383">
        <v>58.42446803830137</v>
      </c>
      <c r="L90" s="383">
        <v>59.932518648707337</v>
      </c>
      <c r="M90" s="383">
        <v>58.820443524398677</v>
      </c>
      <c r="N90" s="653">
        <v>61.389208797322524</v>
      </c>
      <c r="O90" s="653">
        <v>61.775639478456171</v>
      </c>
      <c r="P90" s="653">
        <v>64.190820544979459</v>
      </c>
      <c r="Q90" s="653">
        <v>62.360816507905618</v>
      </c>
      <c r="R90" s="653">
        <v>64.035477023039107</v>
      </c>
      <c r="S90" s="653">
        <v>64.181764596605262</v>
      </c>
    </row>
    <row r="91" spans="1:19" ht="11.25" customHeight="1">
      <c r="A91" s="177"/>
      <c r="B91" s="384" t="s">
        <v>194</v>
      </c>
      <c r="C91" s="385"/>
      <c r="D91" s="386">
        <v>43.045400892251266</v>
      </c>
      <c r="E91" s="386">
        <v>47.005983238845928</v>
      </c>
      <c r="F91" s="386">
        <v>46.155601539585433</v>
      </c>
      <c r="G91" s="386">
        <v>47.401029194326782</v>
      </c>
      <c r="H91" s="386">
        <v>47.818383285068741</v>
      </c>
      <c r="I91" s="387">
        <v>49.86192311888373</v>
      </c>
      <c r="J91" s="387">
        <v>54.798405940938885</v>
      </c>
      <c r="K91" s="387">
        <v>55.089740381365878</v>
      </c>
      <c r="L91" s="387">
        <v>55.953033579644021</v>
      </c>
      <c r="M91" s="387">
        <v>55.748044800682628</v>
      </c>
      <c r="N91" s="661">
        <v>56.811044168322312</v>
      </c>
      <c r="O91" s="661">
        <v>57.899708459944691</v>
      </c>
      <c r="P91" s="661">
        <v>58.225320891019926</v>
      </c>
      <c r="Q91" s="661">
        <v>57.456344759866816</v>
      </c>
      <c r="R91" s="661">
        <v>60.074425265462793</v>
      </c>
      <c r="S91" s="661">
        <v>59.363236868178724</v>
      </c>
    </row>
    <row r="92" spans="1:19" ht="11.25" customHeight="1">
      <c r="A92" s="177"/>
      <c r="B92" s="384" t="s">
        <v>195</v>
      </c>
      <c r="C92" s="385"/>
      <c r="D92" s="386">
        <v>50.386013213092916</v>
      </c>
      <c r="E92" s="386">
        <v>52.797275457399031</v>
      </c>
      <c r="F92" s="386">
        <v>51.010424548183288</v>
      </c>
      <c r="G92" s="386">
        <v>52.648056947866884</v>
      </c>
      <c r="H92" s="386">
        <v>52.563425687306264</v>
      </c>
      <c r="I92" s="387">
        <v>57.64430551597323</v>
      </c>
      <c r="J92" s="387">
        <v>60.389190618280487</v>
      </c>
      <c r="K92" s="387">
        <v>62.045299206089197</v>
      </c>
      <c r="L92" s="387">
        <v>64.334842305989667</v>
      </c>
      <c r="M92" s="387">
        <v>62.132729540515591</v>
      </c>
      <c r="N92" s="661">
        <v>66.326545043908254</v>
      </c>
      <c r="O92" s="661">
        <v>66.022846941567863</v>
      </c>
      <c r="P92" s="661">
        <v>70.599762258746551</v>
      </c>
      <c r="Q92" s="661">
        <v>67.690896823637374</v>
      </c>
      <c r="R92" s="661">
        <v>68.47553388469268</v>
      </c>
      <c r="S92" s="661">
        <v>69.504003661031533</v>
      </c>
    </row>
    <row r="93" spans="1:19" ht="11.25" hidden="1" customHeight="1">
      <c r="A93" s="177"/>
      <c r="B93" s="384"/>
      <c r="C93" s="385"/>
      <c r="D93" s="386"/>
      <c r="E93" s="386"/>
      <c r="F93" s="386"/>
      <c r="G93" s="386"/>
      <c r="H93" s="386"/>
      <c r="I93" s="387"/>
      <c r="J93" s="387"/>
      <c r="K93" s="387"/>
      <c r="L93" s="387"/>
      <c r="M93" s="387"/>
      <c r="N93" s="387"/>
      <c r="O93" s="387"/>
      <c r="P93" s="387"/>
      <c r="Q93" s="387"/>
      <c r="R93" s="387"/>
      <c r="S93" s="387"/>
    </row>
    <row r="94" spans="1:19" ht="11.25" hidden="1" customHeight="1">
      <c r="A94" s="177"/>
      <c r="B94" s="380" t="s">
        <v>271</v>
      </c>
      <c r="C94" s="381"/>
      <c r="D94" s="382">
        <v>68.998004157841521</v>
      </c>
      <c r="E94" s="382">
        <v>69.036909255735523</v>
      </c>
      <c r="F94" s="382">
        <v>69.946495454879368</v>
      </c>
      <c r="G94" s="382">
        <v>69.969124469438071</v>
      </c>
      <c r="H94" s="382">
        <v>70.893978089616681</v>
      </c>
      <c r="I94" s="383">
        <v>73.701248170740314</v>
      </c>
      <c r="J94" s="383">
        <v>74.898238067063431</v>
      </c>
      <c r="K94" s="383">
        <v>75.240202268504873</v>
      </c>
      <c r="L94" s="383">
        <v>74.743367859712421</v>
      </c>
      <c r="M94" s="383">
        <v>76.291969610988147</v>
      </c>
      <c r="N94" s="653">
        <v>76.838998209315463</v>
      </c>
      <c r="O94" s="653">
        <v>76.413044481444459</v>
      </c>
      <c r="P94" s="653">
        <v>76.650918775559148</v>
      </c>
      <c r="Q94" s="653"/>
      <c r="R94" s="653"/>
      <c r="S94" s="653"/>
    </row>
    <row r="95" spans="1:19" ht="11.25" hidden="1" customHeight="1">
      <c r="A95" s="177"/>
      <c r="B95" s="384" t="s">
        <v>194</v>
      </c>
      <c r="C95" s="385"/>
      <c r="D95" s="386">
        <v>66.279384446652514</v>
      </c>
      <c r="E95" s="386">
        <v>65.543784827799627</v>
      </c>
      <c r="F95" s="386">
        <v>66.078953685704562</v>
      </c>
      <c r="G95" s="386">
        <v>65.941292924147533</v>
      </c>
      <c r="H95" s="386">
        <v>66.60989147231416</v>
      </c>
      <c r="I95" s="387">
        <v>70.185870436176799</v>
      </c>
      <c r="J95" s="387">
        <v>71.51539998524099</v>
      </c>
      <c r="K95" s="387">
        <v>72.464566957616768</v>
      </c>
      <c r="L95" s="387">
        <v>71.664858808423944</v>
      </c>
      <c r="M95" s="387">
        <v>73.674682141256014</v>
      </c>
      <c r="N95" s="661">
        <v>73.59562665842094</v>
      </c>
      <c r="O95" s="661">
        <v>73.334983129644499</v>
      </c>
      <c r="P95" s="661">
        <v>73.57682933032919</v>
      </c>
      <c r="Q95" s="661"/>
      <c r="R95" s="661"/>
      <c r="S95" s="661"/>
    </row>
    <row r="96" spans="1:19" ht="11.25" hidden="1" customHeight="1">
      <c r="A96" s="177"/>
      <c r="B96" s="384" t="s">
        <v>195</v>
      </c>
      <c r="C96" s="385"/>
      <c r="D96" s="386">
        <v>71.988291403752029</v>
      </c>
      <c r="E96" s="386">
        <v>72.961737689217316</v>
      </c>
      <c r="F96" s="386">
        <v>74.110480331394996</v>
      </c>
      <c r="G96" s="386">
        <v>74.302342001162685</v>
      </c>
      <c r="H96" s="386">
        <v>75.498322125797273</v>
      </c>
      <c r="I96" s="387">
        <v>77.458803612341697</v>
      </c>
      <c r="J96" s="387">
        <v>78.497060640226252</v>
      </c>
      <c r="K96" s="387">
        <v>78.219410851913835</v>
      </c>
      <c r="L96" s="387">
        <v>78.077280909887278</v>
      </c>
      <c r="M96" s="387">
        <v>79.137947603069762</v>
      </c>
      <c r="N96" s="387">
        <v>80.359571072675251</v>
      </c>
      <c r="O96" s="387">
        <v>79.757002949173639</v>
      </c>
      <c r="P96" s="387">
        <v>80.014727482008254</v>
      </c>
      <c r="Q96" s="387"/>
      <c r="R96" s="387"/>
      <c r="S96" s="387"/>
    </row>
    <row r="97" spans="1:116" ht="11.25" customHeight="1">
      <c r="A97" s="177"/>
      <c r="B97" s="384"/>
      <c r="C97" s="385"/>
      <c r="D97" s="386"/>
      <c r="E97" s="386"/>
      <c r="F97" s="386"/>
      <c r="G97" s="386"/>
      <c r="H97" s="386"/>
      <c r="I97" s="387"/>
      <c r="J97" s="387"/>
      <c r="K97" s="387"/>
      <c r="L97" s="387"/>
      <c r="M97" s="387"/>
      <c r="N97" s="387"/>
      <c r="O97" s="387"/>
      <c r="P97" s="387"/>
      <c r="Q97" s="387"/>
      <c r="R97" s="387"/>
      <c r="S97" s="387"/>
    </row>
    <row r="98" spans="1:116" ht="11.25" customHeight="1">
      <c r="A98" s="177"/>
      <c r="B98" s="368" t="s">
        <v>120</v>
      </c>
      <c r="C98" s="381"/>
      <c r="D98" s="382">
        <v>53.178968143751483</v>
      </c>
      <c r="E98" s="382">
        <v>51.444058632856972</v>
      </c>
      <c r="F98" s="382">
        <v>53.136372876440859</v>
      </c>
      <c r="G98" s="382">
        <v>53.211149758870611</v>
      </c>
      <c r="H98" s="382">
        <v>54.958834912426966</v>
      </c>
      <c r="I98" s="383">
        <v>59.998193849575166</v>
      </c>
      <c r="J98" s="383">
        <v>60.70575630826783</v>
      </c>
      <c r="K98" s="383">
        <v>76.67396664268378</v>
      </c>
      <c r="L98" s="383">
        <v>76.250984923590551</v>
      </c>
      <c r="M98" s="383">
        <v>77.967470607668702</v>
      </c>
      <c r="N98" s="383">
        <v>78.345425631698433</v>
      </c>
      <c r="O98" s="383">
        <v>77.993750970269474</v>
      </c>
      <c r="P98" s="383">
        <v>77.890296403824095</v>
      </c>
      <c r="Q98" s="383">
        <v>77.514407522511959</v>
      </c>
      <c r="R98" s="383">
        <v>78.898746386210348</v>
      </c>
      <c r="S98" s="383">
        <v>78.719552073488131</v>
      </c>
    </row>
    <row r="99" spans="1:116" ht="11.25" customHeight="1">
      <c r="A99" s="177"/>
      <c r="B99" s="384" t="s">
        <v>194</v>
      </c>
      <c r="C99" s="385"/>
      <c r="D99" s="386">
        <v>49.986706246250137</v>
      </c>
      <c r="E99" s="386">
        <v>46.801435016151103</v>
      </c>
      <c r="F99" s="386">
        <v>50.394850872363961</v>
      </c>
      <c r="G99" s="386">
        <v>48.610572481279682</v>
      </c>
      <c r="H99" s="386">
        <v>51.950983086227787</v>
      </c>
      <c r="I99" s="387">
        <v>55.53580956911874</v>
      </c>
      <c r="J99" s="387">
        <v>55.79430737908325</v>
      </c>
      <c r="K99" s="387">
        <v>74.012531776371119</v>
      </c>
      <c r="L99" s="387">
        <v>73.209304239030914</v>
      </c>
      <c r="M99" s="387">
        <v>75.313142464614018</v>
      </c>
      <c r="N99" s="387">
        <v>75.11527729859101</v>
      </c>
      <c r="O99" s="387">
        <v>74.893614541762119</v>
      </c>
      <c r="P99" s="387">
        <v>74.673932623193295</v>
      </c>
      <c r="Q99" s="387">
        <v>74.749471101470107</v>
      </c>
      <c r="R99" s="387">
        <v>76.12841269925012</v>
      </c>
      <c r="S99" s="387">
        <v>75.304139007538367</v>
      </c>
    </row>
    <row r="100" spans="1:116" ht="11.25" customHeight="1">
      <c r="A100" s="177"/>
      <c r="B100" s="384" t="s">
        <v>195</v>
      </c>
      <c r="C100" s="385"/>
      <c r="D100" s="386">
        <v>56.450170796968393</v>
      </c>
      <c r="E100" s="386">
        <v>56.231831120774324</v>
      </c>
      <c r="F100" s="386">
        <v>56.041180562115436</v>
      </c>
      <c r="G100" s="386">
        <v>58.115774718347858</v>
      </c>
      <c r="H100" s="386">
        <v>58.400578676321693</v>
      </c>
      <c r="I100" s="387">
        <v>64.530102746287056</v>
      </c>
      <c r="J100" s="387">
        <v>65.608508397486958</v>
      </c>
      <c r="K100" s="387">
        <v>79.552284846652412</v>
      </c>
      <c r="L100" s="387">
        <v>79.553545358217221</v>
      </c>
      <c r="M100" s="387">
        <v>80.87362129768637</v>
      </c>
      <c r="N100" s="387">
        <v>81.859701432368226</v>
      </c>
      <c r="O100" s="387">
        <v>81.383791823752929</v>
      </c>
      <c r="P100" s="387">
        <v>81.426991446835387</v>
      </c>
      <c r="Q100" s="387">
        <v>80.542093662837857</v>
      </c>
      <c r="R100" s="387">
        <v>81.911570228268246</v>
      </c>
      <c r="S100" s="387">
        <v>82.453757725381038</v>
      </c>
    </row>
    <row r="101" spans="1:116" ht="11.25" customHeight="1">
      <c r="A101" s="177"/>
      <c r="B101" s="384"/>
      <c r="C101" s="385"/>
      <c r="D101" s="386"/>
      <c r="E101" s="386"/>
      <c r="F101" s="386"/>
      <c r="G101" s="386"/>
      <c r="H101" s="386"/>
      <c r="I101" s="387"/>
      <c r="J101" s="387"/>
      <c r="K101" s="387"/>
      <c r="L101" s="387"/>
      <c r="M101" s="387"/>
      <c r="N101" s="387"/>
      <c r="O101" s="387"/>
      <c r="P101" s="387"/>
      <c r="Q101" s="387"/>
      <c r="R101" s="387"/>
      <c r="S101" s="387"/>
    </row>
    <row r="102" spans="1:116" ht="11.25" customHeight="1">
      <c r="A102" s="177"/>
      <c r="B102" s="368" t="s">
        <v>296</v>
      </c>
      <c r="C102" s="381"/>
      <c r="D102" s="382">
        <v>37.181929390634615</v>
      </c>
      <c r="E102" s="382">
        <v>40.990552332530832</v>
      </c>
      <c r="F102" s="382">
        <v>39.987742254599119</v>
      </c>
      <c r="G102" s="382">
        <v>41.960528605838746</v>
      </c>
      <c r="H102" s="382">
        <v>41.135443624371433</v>
      </c>
      <c r="I102" s="383">
        <v>44.836667672600164</v>
      </c>
      <c r="J102" s="383">
        <v>47.242286348278803</v>
      </c>
      <c r="K102" s="383">
        <v>60.720678866562963</v>
      </c>
      <c r="L102" s="383">
        <v>59.22267975243463</v>
      </c>
      <c r="M102" s="383">
        <v>59.139131056441556</v>
      </c>
      <c r="N102" s="383">
        <v>61.065427260038646</v>
      </c>
      <c r="O102" s="383">
        <v>59.866772085708682</v>
      </c>
      <c r="P102" s="383">
        <v>63.8568966377997</v>
      </c>
      <c r="Q102" s="383">
        <v>64.181823766530869</v>
      </c>
      <c r="R102" s="383">
        <v>64.598065893191261</v>
      </c>
      <c r="S102" s="383">
        <v>65.161705621226957</v>
      </c>
    </row>
    <row r="103" spans="1:116" ht="11.25" customHeight="1">
      <c r="A103" s="177"/>
      <c r="B103" s="384" t="s">
        <v>194</v>
      </c>
      <c r="C103" s="385"/>
      <c r="D103" s="386">
        <v>32.459440371068467</v>
      </c>
      <c r="E103" s="386">
        <v>34.955517732637951</v>
      </c>
      <c r="F103" s="386">
        <v>35.128511020227521</v>
      </c>
      <c r="G103" s="386">
        <v>35.831796930651691</v>
      </c>
      <c r="H103" s="386">
        <v>36.957395587085841</v>
      </c>
      <c r="I103" s="387">
        <v>39.661189505084174</v>
      </c>
      <c r="J103" s="387">
        <v>42.19235388502203</v>
      </c>
      <c r="K103" s="387">
        <v>56.128011444876421</v>
      </c>
      <c r="L103" s="387">
        <v>55.539149726003636</v>
      </c>
      <c r="M103" s="387">
        <v>56.259186312137444</v>
      </c>
      <c r="N103" s="387">
        <v>57.480395072237911</v>
      </c>
      <c r="O103" s="387">
        <v>56.413447803490918</v>
      </c>
      <c r="P103" s="387">
        <v>61.945602918752861</v>
      </c>
      <c r="Q103" s="387">
        <v>60.129404142459812</v>
      </c>
      <c r="R103" s="387">
        <v>61.850327702426391</v>
      </c>
      <c r="S103" s="387">
        <v>61.337358540048662</v>
      </c>
    </row>
    <row r="104" spans="1:116" s="22" customFormat="1" ht="11.25" customHeight="1">
      <c r="A104" s="178"/>
      <c r="B104" s="384" t="s">
        <v>195</v>
      </c>
      <c r="C104" s="385"/>
      <c r="D104" s="386">
        <v>41.642743152211445</v>
      </c>
      <c r="E104" s="386">
        <v>46.532699502390031</v>
      </c>
      <c r="F104" s="386">
        <v>44.471644366488611</v>
      </c>
      <c r="G104" s="386">
        <v>47.564118528430484</v>
      </c>
      <c r="H104" s="386">
        <v>45.032180553466191</v>
      </c>
      <c r="I104" s="387">
        <v>49.254372419064765</v>
      </c>
      <c r="J104" s="387">
        <v>51.693678451351502</v>
      </c>
      <c r="K104" s="387">
        <v>65.287097138166885</v>
      </c>
      <c r="L104" s="387">
        <v>63.107041725171797</v>
      </c>
      <c r="M104" s="387">
        <v>62.058296285728986</v>
      </c>
      <c r="N104" s="387">
        <v>64.864504247624438</v>
      </c>
      <c r="O104" s="387">
        <v>63.370432613563231</v>
      </c>
      <c r="P104" s="387">
        <v>65.845757070568453</v>
      </c>
      <c r="Q104" s="387">
        <v>68.329255082417589</v>
      </c>
      <c r="R104" s="387">
        <v>67.549458404618235</v>
      </c>
      <c r="S104" s="387">
        <v>69.084347023521531</v>
      </c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</row>
    <row r="105" spans="1:116" s="22" customFormat="1" ht="11.25" customHeight="1">
      <c r="A105" s="178"/>
      <c r="B105" s="384"/>
      <c r="C105" s="385"/>
      <c r="D105" s="386"/>
      <c r="E105" s="386"/>
      <c r="F105" s="386"/>
      <c r="G105" s="386"/>
      <c r="H105" s="386"/>
      <c r="I105" s="387"/>
      <c r="J105" s="387"/>
      <c r="K105" s="387"/>
      <c r="L105" s="387"/>
      <c r="M105" s="387"/>
      <c r="N105" s="387"/>
      <c r="O105" s="387"/>
      <c r="P105" s="387"/>
      <c r="Q105" s="387"/>
      <c r="R105" s="387"/>
      <c r="S105" s="387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</row>
    <row r="106" spans="1:116" ht="11.25" customHeight="1">
      <c r="A106" s="177"/>
      <c r="B106" s="380" t="s">
        <v>14</v>
      </c>
      <c r="C106" s="381"/>
      <c r="D106" s="382">
        <v>37.181929390634615</v>
      </c>
      <c r="E106" s="382">
        <v>40.990552332530832</v>
      </c>
      <c r="F106" s="382">
        <v>39.987742254599119</v>
      </c>
      <c r="G106" s="382">
        <v>41.960528605838746</v>
      </c>
      <c r="H106" s="382">
        <v>41.135443624371433</v>
      </c>
      <c r="I106" s="383">
        <v>44.836667672600164</v>
      </c>
      <c r="J106" s="383">
        <v>47.242286348278803</v>
      </c>
      <c r="K106" s="383">
        <v>44.756802728450111</v>
      </c>
      <c r="L106" s="383">
        <v>44.211619325876725</v>
      </c>
      <c r="M106" s="383">
        <v>45.919950196724002</v>
      </c>
      <c r="N106" s="653">
        <v>46.195645963312415</v>
      </c>
      <c r="O106" s="653">
        <v>46.206814290795769</v>
      </c>
      <c r="P106" s="653">
        <v>48.841459425112312</v>
      </c>
      <c r="Q106" s="653">
        <v>44.740836341521955</v>
      </c>
      <c r="R106" s="653">
        <v>48.507707766590514</v>
      </c>
      <c r="S106" s="653">
        <v>49.688549126024583</v>
      </c>
    </row>
    <row r="107" spans="1:116" ht="11.25" customHeight="1">
      <c r="A107" s="177"/>
      <c r="B107" s="384" t="s">
        <v>194</v>
      </c>
      <c r="C107" s="385"/>
      <c r="D107" s="386">
        <v>32.459440371068467</v>
      </c>
      <c r="E107" s="386">
        <v>34.955517732637951</v>
      </c>
      <c r="F107" s="386">
        <v>35.128511020227521</v>
      </c>
      <c r="G107" s="386">
        <v>35.831796930651691</v>
      </c>
      <c r="H107" s="386">
        <v>36.957395587085841</v>
      </c>
      <c r="I107" s="387">
        <v>39.661189505084174</v>
      </c>
      <c r="J107" s="387">
        <v>42.19235388502203</v>
      </c>
      <c r="K107" s="387">
        <v>40.315680688225832</v>
      </c>
      <c r="L107" s="387">
        <v>37.9968522149872</v>
      </c>
      <c r="M107" s="387">
        <v>42.222669131509605</v>
      </c>
      <c r="N107" s="661">
        <v>41.219509973004378</v>
      </c>
      <c r="O107" s="661">
        <v>42.117901667496163</v>
      </c>
      <c r="P107" s="661">
        <v>44.426514213757109</v>
      </c>
      <c r="Q107" s="661">
        <v>41.949120139306658</v>
      </c>
      <c r="R107" s="661">
        <v>45.033689196921721</v>
      </c>
      <c r="S107" s="661">
        <v>44.194060514759805</v>
      </c>
    </row>
    <row r="108" spans="1:116" ht="11.25" customHeight="1">
      <c r="A108" s="177"/>
      <c r="B108" s="384" t="s">
        <v>195</v>
      </c>
      <c r="C108" s="385"/>
      <c r="D108" s="386">
        <v>41.642743152211445</v>
      </c>
      <c r="E108" s="386">
        <v>46.532699502390031</v>
      </c>
      <c r="F108" s="386">
        <v>44.471644366488611</v>
      </c>
      <c r="G108" s="386">
        <v>47.564118528430484</v>
      </c>
      <c r="H108" s="386">
        <v>45.032180553466191</v>
      </c>
      <c r="I108" s="387">
        <v>49.254372419064765</v>
      </c>
      <c r="J108" s="387">
        <v>51.693678451351502</v>
      </c>
      <c r="K108" s="387">
        <v>48.544849436773454</v>
      </c>
      <c r="L108" s="387">
        <v>49.585281449946741</v>
      </c>
      <c r="M108" s="387">
        <v>49.139604484396074</v>
      </c>
      <c r="N108" s="661">
        <v>50.541494945976375</v>
      </c>
      <c r="O108" s="661">
        <v>49.771024154576843</v>
      </c>
      <c r="P108" s="661">
        <v>52.785654195921857</v>
      </c>
      <c r="Q108" s="661">
        <v>47.151425006182393</v>
      </c>
      <c r="R108" s="661">
        <v>51.579110094092968</v>
      </c>
      <c r="S108" s="661">
        <v>54.489346722777789</v>
      </c>
    </row>
    <row r="109" spans="1:116" ht="11.25" customHeight="1">
      <c r="A109" s="177"/>
      <c r="B109" s="384"/>
      <c r="C109" s="385"/>
      <c r="D109" s="386"/>
      <c r="E109" s="386"/>
      <c r="F109" s="386"/>
      <c r="G109" s="386"/>
      <c r="H109" s="386"/>
      <c r="I109" s="387"/>
      <c r="J109" s="387"/>
      <c r="K109" s="387"/>
      <c r="L109" s="387"/>
      <c r="M109" s="387"/>
      <c r="N109" s="387"/>
      <c r="O109" s="387"/>
      <c r="P109" s="387"/>
      <c r="Q109" s="387"/>
      <c r="R109" s="387"/>
      <c r="S109" s="387"/>
    </row>
    <row r="110" spans="1:116" ht="11.25" customHeight="1">
      <c r="A110" s="177"/>
      <c r="B110" s="380" t="s">
        <v>15</v>
      </c>
      <c r="C110" s="381"/>
      <c r="D110" s="382">
        <v>50.143057958596458</v>
      </c>
      <c r="E110" s="382">
        <v>50.270389645948235</v>
      </c>
      <c r="F110" s="382">
        <v>53.1930758864967</v>
      </c>
      <c r="G110" s="382">
        <v>53.096324884517131</v>
      </c>
      <c r="H110" s="382">
        <v>53.230114057754498</v>
      </c>
      <c r="I110" s="383">
        <v>56.609787023084479</v>
      </c>
      <c r="J110" s="383">
        <v>58.770302693392118</v>
      </c>
      <c r="K110" s="383">
        <v>56.326540157874902</v>
      </c>
      <c r="L110" s="383">
        <v>56.535328321526521</v>
      </c>
      <c r="M110" s="383">
        <v>57.213780014101673</v>
      </c>
      <c r="N110" s="653">
        <v>61.224742055546628</v>
      </c>
      <c r="O110" s="653">
        <v>61.358992204291944</v>
      </c>
      <c r="P110" s="653">
        <v>58.495979584868621</v>
      </c>
      <c r="Q110" s="653">
        <v>56.82660989828647</v>
      </c>
      <c r="R110" s="653">
        <v>59.630327348946317</v>
      </c>
      <c r="S110" s="653">
        <v>63.1900938268533</v>
      </c>
    </row>
    <row r="111" spans="1:116" ht="11.25" customHeight="1">
      <c r="A111" s="177"/>
      <c r="B111" s="384" t="s">
        <v>194</v>
      </c>
      <c r="C111" s="385"/>
      <c r="D111" s="386">
        <v>47.142377326792165</v>
      </c>
      <c r="E111" s="386">
        <v>46.64407076096812</v>
      </c>
      <c r="F111" s="386">
        <v>48.892481665963366</v>
      </c>
      <c r="G111" s="386">
        <v>50.607010787941434</v>
      </c>
      <c r="H111" s="386">
        <v>50.851898719697942</v>
      </c>
      <c r="I111" s="387">
        <v>53.786150449000573</v>
      </c>
      <c r="J111" s="387">
        <v>55.253391394678644</v>
      </c>
      <c r="K111" s="387">
        <v>48.998790895832322</v>
      </c>
      <c r="L111" s="387">
        <v>50.859003260803647</v>
      </c>
      <c r="M111" s="387">
        <v>52.852821643487232</v>
      </c>
      <c r="N111" s="661">
        <v>57.565113312620731</v>
      </c>
      <c r="O111" s="661">
        <v>58.606774310794009</v>
      </c>
      <c r="P111" s="661">
        <v>57.048166843843596</v>
      </c>
      <c r="Q111" s="661">
        <v>53.732806778873453</v>
      </c>
      <c r="R111" s="661">
        <v>54.913381106082483</v>
      </c>
      <c r="S111" s="661">
        <v>59.464835262395731</v>
      </c>
    </row>
    <row r="112" spans="1:116" ht="11.25" customHeight="1">
      <c r="A112" s="177"/>
      <c r="B112" s="384" t="s">
        <v>195</v>
      </c>
      <c r="C112" s="385"/>
      <c r="D112" s="386">
        <v>52.905200435491508</v>
      </c>
      <c r="E112" s="386">
        <v>53.65090555816063</v>
      </c>
      <c r="F112" s="386">
        <v>57.248624494442254</v>
      </c>
      <c r="G112" s="386">
        <v>55.430134542357393</v>
      </c>
      <c r="H112" s="386">
        <v>55.507057502453208</v>
      </c>
      <c r="I112" s="387">
        <v>58.396920235223085</v>
      </c>
      <c r="J112" s="387">
        <v>61.137070265413229</v>
      </c>
      <c r="K112" s="387">
        <v>61.037319373664666</v>
      </c>
      <c r="L112" s="387">
        <v>60.402395501836104</v>
      </c>
      <c r="M112" s="387">
        <v>60.078019810388767</v>
      </c>
      <c r="N112" s="661">
        <v>63.669329318709408</v>
      </c>
      <c r="O112" s="661">
        <v>63.237471661210222</v>
      </c>
      <c r="P112" s="661">
        <v>59.436929799836314</v>
      </c>
      <c r="Q112" s="661">
        <v>58.898204067583968</v>
      </c>
      <c r="R112" s="661">
        <v>62.791115586406605</v>
      </c>
      <c r="S112" s="661">
        <v>65.69448262736654</v>
      </c>
    </row>
    <row r="113" spans="1:19" ht="11.25" customHeight="1">
      <c r="A113" s="177"/>
      <c r="B113" s="384"/>
      <c r="C113" s="385"/>
      <c r="D113" s="386"/>
      <c r="E113" s="386"/>
      <c r="F113" s="386"/>
      <c r="G113" s="386"/>
      <c r="H113" s="386"/>
      <c r="I113" s="387"/>
      <c r="J113" s="387"/>
      <c r="K113" s="387"/>
      <c r="L113" s="387"/>
      <c r="M113" s="387"/>
      <c r="N113" s="387"/>
      <c r="O113" s="387"/>
      <c r="P113" s="387"/>
      <c r="Q113" s="387"/>
      <c r="R113" s="387"/>
      <c r="S113" s="387"/>
    </row>
    <row r="114" spans="1:19" ht="11.25" customHeight="1">
      <c r="A114" s="177"/>
      <c r="B114" s="380" t="s">
        <v>16</v>
      </c>
      <c r="C114" s="381"/>
      <c r="D114" s="382">
        <v>55.33031353665816</v>
      </c>
      <c r="E114" s="382">
        <v>57.996409368358101</v>
      </c>
      <c r="F114" s="382">
        <v>60.366170113414796</v>
      </c>
      <c r="G114" s="382">
        <v>58.422427728728543</v>
      </c>
      <c r="H114" s="382">
        <v>58.480528641953512</v>
      </c>
      <c r="I114" s="383">
        <v>63.300581210229325</v>
      </c>
      <c r="J114" s="383">
        <v>66.865283857965323</v>
      </c>
      <c r="K114" s="383">
        <v>64.768370789961978</v>
      </c>
      <c r="L114" s="383">
        <v>66.6362565315371</v>
      </c>
      <c r="M114" s="383">
        <v>68.913196317994519</v>
      </c>
      <c r="N114" s="653">
        <v>68.598542200961447</v>
      </c>
      <c r="O114" s="653">
        <v>69.801609089532448</v>
      </c>
      <c r="P114" s="653">
        <v>72.273433376591228</v>
      </c>
      <c r="Q114" s="653">
        <v>73.395863973620351</v>
      </c>
      <c r="R114" s="653">
        <v>74.842057068364795</v>
      </c>
      <c r="S114" s="653">
        <v>74.999583713079673</v>
      </c>
    </row>
    <row r="115" spans="1:19" ht="11.25" customHeight="1">
      <c r="A115" s="177"/>
      <c r="B115" s="384" t="s">
        <v>194</v>
      </c>
      <c r="C115" s="385"/>
      <c r="D115" s="386">
        <v>51.773188347415235</v>
      </c>
      <c r="E115" s="386">
        <v>53.016334692393706</v>
      </c>
      <c r="F115" s="386">
        <v>53.67718814790009</v>
      </c>
      <c r="G115" s="386">
        <v>55.691660164443121</v>
      </c>
      <c r="H115" s="386">
        <v>54.54315071938808</v>
      </c>
      <c r="I115" s="387">
        <v>58.890562279584692</v>
      </c>
      <c r="J115" s="387">
        <v>59.875209776952943</v>
      </c>
      <c r="K115" s="387">
        <v>58.247079798421261</v>
      </c>
      <c r="L115" s="387">
        <v>59.30510950297613</v>
      </c>
      <c r="M115" s="387">
        <v>62.361776179253965</v>
      </c>
      <c r="N115" s="661">
        <v>63.154210454020223</v>
      </c>
      <c r="O115" s="661">
        <v>63.875403998016097</v>
      </c>
      <c r="P115" s="661">
        <v>66.874620557118746</v>
      </c>
      <c r="Q115" s="661">
        <v>68.334799424627235</v>
      </c>
      <c r="R115" s="661">
        <v>69.322022621453996</v>
      </c>
      <c r="S115" s="661">
        <v>71.381819228586181</v>
      </c>
    </row>
    <row r="116" spans="1:19" ht="11.25" customHeight="1">
      <c r="A116" s="177"/>
      <c r="B116" s="384" t="s">
        <v>195</v>
      </c>
      <c r="C116" s="385"/>
      <c r="D116" s="386">
        <v>59.024953827481255</v>
      </c>
      <c r="E116" s="386">
        <v>62.732013318554834</v>
      </c>
      <c r="F116" s="386">
        <v>67.05031017351601</v>
      </c>
      <c r="G116" s="386">
        <v>61.135932564725437</v>
      </c>
      <c r="H116" s="386">
        <v>62.420039524870816</v>
      </c>
      <c r="I116" s="387">
        <v>66.84166563830027</v>
      </c>
      <c r="J116" s="387">
        <v>72.553480594577152</v>
      </c>
      <c r="K116" s="387">
        <v>70.351901859202329</v>
      </c>
      <c r="L116" s="387">
        <v>72.788337623875762</v>
      </c>
      <c r="M116" s="387">
        <v>74.352294330709483</v>
      </c>
      <c r="N116" s="661">
        <v>73.295554936510328</v>
      </c>
      <c r="O116" s="661">
        <v>74.785449333713757</v>
      </c>
      <c r="P116" s="661">
        <v>76.869336537718723</v>
      </c>
      <c r="Q116" s="661">
        <v>77.659036509759204</v>
      </c>
      <c r="R116" s="661">
        <v>79.528577321656059</v>
      </c>
      <c r="S116" s="661">
        <v>78.100809694178821</v>
      </c>
    </row>
    <row r="117" spans="1:19" ht="11.25" customHeight="1">
      <c r="A117" s="177"/>
      <c r="B117" s="384"/>
      <c r="C117" s="385"/>
      <c r="D117" s="386"/>
      <c r="E117" s="386"/>
      <c r="F117" s="386"/>
      <c r="G117" s="386"/>
      <c r="H117" s="386"/>
      <c r="I117" s="387"/>
      <c r="J117" s="387"/>
      <c r="K117" s="387"/>
      <c r="L117" s="387"/>
      <c r="M117" s="387"/>
      <c r="N117" s="387"/>
      <c r="O117" s="387"/>
      <c r="P117" s="387"/>
      <c r="Q117" s="387"/>
      <c r="R117" s="387"/>
      <c r="S117" s="387"/>
    </row>
    <row r="118" spans="1:19" ht="11.25" customHeight="1">
      <c r="A118" s="177"/>
      <c r="B118" s="380" t="s">
        <v>17</v>
      </c>
      <c r="C118" s="381"/>
      <c r="D118" s="382">
        <v>49.337965901561866</v>
      </c>
      <c r="E118" s="382">
        <v>47.348916540174137</v>
      </c>
      <c r="F118" s="382">
        <v>48.493993890073739</v>
      </c>
      <c r="G118" s="382">
        <v>49.051904115841133</v>
      </c>
      <c r="H118" s="382">
        <v>50.176484177509728</v>
      </c>
      <c r="I118" s="383">
        <v>57.367443526380292</v>
      </c>
      <c r="J118" s="383">
        <v>55.542727160948772</v>
      </c>
      <c r="K118" s="383">
        <v>58.306259867795141</v>
      </c>
      <c r="L118" s="383">
        <v>57.617118230897709</v>
      </c>
      <c r="M118" s="383">
        <v>59.917508301139463</v>
      </c>
      <c r="N118" s="653">
        <v>59.680965544063568</v>
      </c>
      <c r="O118" s="653">
        <v>61.041304884051577</v>
      </c>
      <c r="P118" s="653">
        <v>65.146007056291424</v>
      </c>
      <c r="Q118" s="653">
        <v>60.555664610088407</v>
      </c>
      <c r="R118" s="653">
        <v>63.040758589095084</v>
      </c>
      <c r="S118" s="653">
        <v>63.512267761606878</v>
      </c>
    </row>
    <row r="119" spans="1:19" ht="11.25" customHeight="1">
      <c r="A119" s="177"/>
      <c r="B119" s="384" t="s">
        <v>194</v>
      </c>
      <c r="C119" s="385"/>
      <c r="D119" s="386">
        <v>44.560187538919884</v>
      </c>
      <c r="E119" s="386">
        <v>44.243943863738124</v>
      </c>
      <c r="F119" s="386">
        <v>44.177288113335621</v>
      </c>
      <c r="G119" s="386">
        <v>42.737314114812108</v>
      </c>
      <c r="H119" s="386">
        <v>43.639146726583334</v>
      </c>
      <c r="I119" s="387">
        <v>52.288940759692281</v>
      </c>
      <c r="J119" s="387">
        <v>49.327430679412721</v>
      </c>
      <c r="K119" s="387">
        <v>52.196082401228452</v>
      </c>
      <c r="L119" s="387">
        <v>51.162325262762899</v>
      </c>
      <c r="M119" s="387">
        <v>56.01078739206325</v>
      </c>
      <c r="N119" s="661">
        <v>52.270143913713227</v>
      </c>
      <c r="O119" s="661">
        <v>55.016543992566355</v>
      </c>
      <c r="P119" s="661">
        <v>60.520313786076372</v>
      </c>
      <c r="Q119" s="661">
        <v>56.676124981528048</v>
      </c>
      <c r="R119" s="661">
        <v>59.568998495934466</v>
      </c>
      <c r="S119" s="661">
        <v>57.792839247309082</v>
      </c>
    </row>
    <row r="120" spans="1:19" ht="11.25" customHeight="1">
      <c r="A120" s="177"/>
      <c r="B120" s="384" t="s">
        <v>195</v>
      </c>
      <c r="C120" s="385"/>
      <c r="D120" s="386">
        <v>54.471152143344668</v>
      </c>
      <c r="E120" s="386">
        <v>50.597093070647936</v>
      </c>
      <c r="F120" s="386">
        <v>53.018877974997324</v>
      </c>
      <c r="G120" s="386">
        <v>55.703737656736877</v>
      </c>
      <c r="H120" s="386">
        <v>57.085406086139265</v>
      </c>
      <c r="I120" s="387">
        <v>61.621447679875253</v>
      </c>
      <c r="J120" s="387">
        <v>60.79810293362641</v>
      </c>
      <c r="K120" s="387">
        <v>63.517397228923386</v>
      </c>
      <c r="L120" s="387">
        <v>63.073287660878577</v>
      </c>
      <c r="M120" s="387">
        <v>63.148651702762493</v>
      </c>
      <c r="N120" s="661">
        <v>65.917911146599593</v>
      </c>
      <c r="O120" s="661">
        <v>66.144147653449551</v>
      </c>
      <c r="P120" s="661">
        <v>68.971227820920106</v>
      </c>
      <c r="Q120" s="661">
        <v>63.797019784979049</v>
      </c>
      <c r="R120" s="661">
        <v>65.876813871984112</v>
      </c>
      <c r="S120" s="661">
        <v>68.12565738132453</v>
      </c>
    </row>
    <row r="121" spans="1:19" ht="11.25" customHeight="1">
      <c r="A121" s="177"/>
      <c r="B121" s="384"/>
      <c r="C121" s="385"/>
      <c r="D121" s="386"/>
      <c r="E121" s="386"/>
      <c r="F121" s="386"/>
      <c r="G121" s="386"/>
      <c r="H121" s="386"/>
      <c r="I121" s="387"/>
      <c r="J121" s="387"/>
      <c r="K121" s="387"/>
      <c r="L121" s="387"/>
      <c r="M121" s="387"/>
      <c r="N121" s="387"/>
      <c r="O121" s="387"/>
      <c r="P121" s="387"/>
      <c r="Q121" s="387"/>
      <c r="R121" s="387"/>
      <c r="S121" s="387"/>
    </row>
    <row r="122" spans="1:19" ht="11.25" customHeight="1">
      <c r="A122" s="177"/>
      <c r="B122" s="380" t="s">
        <v>18</v>
      </c>
      <c r="C122" s="381"/>
      <c r="D122" s="382">
        <v>45.717933331287902</v>
      </c>
      <c r="E122" s="382">
        <v>47.905930307606056</v>
      </c>
      <c r="F122" s="382">
        <v>46.846162320980007</v>
      </c>
      <c r="G122" s="382">
        <v>43.157334175532895</v>
      </c>
      <c r="H122" s="382">
        <v>46.5824473427637</v>
      </c>
      <c r="I122" s="383">
        <v>49.640099064767284</v>
      </c>
      <c r="J122" s="383">
        <v>49.945757387569984</v>
      </c>
      <c r="K122" s="383">
        <v>48.337028621153607</v>
      </c>
      <c r="L122" s="383">
        <v>49.13105327416163</v>
      </c>
      <c r="M122" s="383">
        <v>51.250078016165048</v>
      </c>
      <c r="N122" s="653">
        <v>51.441249622235624</v>
      </c>
      <c r="O122" s="653">
        <v>53.371362292823683</v>
      </c>
      <c r="P122" s="653">
        <v>51.957794904989349</v>
      </c>
      <c r="Q122" s="653">
        <v>51.360140876888579</v>
      </c>
      <c r="R122" s="653">
        <v>54.593729460258096</v>
      </c>
      <c r="S122" s="653">
        <v>53.597756392744621</v>
      </c>
    </row>
    <row r="123" spans="1:19" ht="11.25" customHeight="1">
      <c r="A123" s="177"/>
      <c r="B123" s="384" t="s">
        <v>194</v>
      </c>
      <c r="C123" s="385"/>
      <c r="D123" s="386">
        <v>42.869542524109271</v>
      </c>
      <c r="E123" s="386">
        <v>44.271406579923728</v>
      </c>
      <c r="F123" s="386">
        <v>42.98623032231329</v>
      </c>
      <c r="G123" s="386">
        <v>41.046914551821864</v>
      </c>
      <c r="H123" s="386">
        <v>43.980996812057946</v>
      </c>
      <c r="I123" s="387">
        <v>46.66817631335833</v>
      </c>
      <c r="J123" s="387">
        <v>47.755977718505086</v>
      </c>
      <c r="K123" s="387">
        <v>45.344143001525147</v>
      </c>
      <c r="L123" s="387">
        <v>45.284789774812701</v>
      </c>
      <c r="M123" s="387">
        <v>47.881819330744925</v>
      </c>
      <c r="N123" s="661">
        <v>47.76367866660582</v>
      </c>
      <c r="O123" s="661">
        <v>49.013918432565227</v>
      </c>
      <c r="P123" s="661">
        <v>48.370432770190988</v>
      </c>
      <c r="Q123" s="661">
        <v>47.012387420690501</v>
      </c>
      <c r="R123" s="661">
        <v>51.664898647195677</v>
      </c>
      <c r="S123" s="661">
        <v>50.720548481972386</v>
      </c>
    </row>
    <row r="124" spans="1:19" ht="11.25" customHeight="1">
      <c r="A124" s="177"/>
      <c r="B124" s="384" t="s">
        <v>195</v>
      </c>
      <c r="C124" s="385"/>
      <c r="D124" s="386">
        <v>48.653133032142001</v>
      </c>
      <c r="E124" s="386">
        <v>51.53193812444934</v>
      </c>
      <c r="F124" s="386">
        <v>50.782478731668469</v>
      </c>
      <c r="G124" s="386">
        <v>45.344532748369083</v>
      </c>
      <c r="H124" s="386">
        <v>49.31141677635064</v>
      </c>
      <c r="I124" s="387">
        <v>52.579592584201841</v>
      </c>
      <c r="J124" s="387">
        <v>52.111293004639492</v>
      </c>
      <c r="K124" s="387">
        <v>51.30403158692657</v>
      </c>
      <c r="L124" s="387">
        <v>52.919823262154218</v>
      </c>
      <c r="M124" s="387">
        <v>54.606771833903466</v>
      </c>
      <c r="N124" s="661">
        <v>55.05530451645074</v>
      </c>
      <c r="O124" s="661">
        <v>57.702416426085691</v>
      </c>
      <c r="P124" s="661">
        <v>55.541286919205966</v>
      </c>
      <c r="Q124" s="661">
        <v>55.73789917919067</v>
      </c>
      <c r="R124" s="661">
        <v>57.532126238057501</v>
      </c>
      <c r="S124" s="661">
        <v>56.467033719009599</v>
      </c>
    </row>
    <row r="125" spans="1:19" ht="11.25" customHeight="1">
      <c r="A125" s="177"/>
      <c r="B125" s="384"/>
      <c r="C125" s="385"/>
      <c r="D125" s="386"/>
      <c r="E125" s="386"/>
      <c r="F125" s="386"/>
      <c r="G125" s="386"/>
      <c r="H125" s="386"/>
      <c r="I125" s="387"/>
      <c r="J125" s="387"/>
      <c r="K125" s="387"/>
      <c r="L125" s="387"/>
      <c r="M125" s="387"/>
      <c r="N125" s="387"/>
      <c r="O125" s="387"/>
      <c r="P125" s="387"/>
      <c r="Q125" s="387"/>
      <c r="R125" s="387"/>
      <c r="S125" s="387"/>
    </row>
    <row r="126" spans="1:19" ht="11.25" customHeight="1">
      <c r="A126" s="177"/>
      <c r="B126" s="380" t="s">
        <v>19</v>
      </c>
      <c r="C126" s="381"/>
      <c r="D126" s="382">
        <v>43.003969838762991</v>
      </c>
      <c r="E126" s="382">
        <v>43.74562779900468</v>
      </c>
      <c r="F126" s="382">
        <v>44.533013975898939</v>
      </c>
      <c r="G126" s="382">
        <v>44.446882919962533</v>
      </c>
      <c r="H126" s="382">
        <v>45.73158924221822</v>
      </c>
      <c r="I126" s="383">
        <v>55.243221820810021</v>
      </c>
      <c r="J126" s="383">
        <v>55.295221958526675</v>
      </c>
      <c r="K126" s="383">
        <v>55.329170750094917</v>
      </c>
      <c r="L126" s="383">
        <v>54.70871630980497</v>
      </c>
      <c r="M126" s="383">
        <v>56.742596275580787</v>
      </c>
      <c r="N126" s="653">
        <v>57.876371023316565</v>
      </c>
      <c r="O126" s="653">
        <v>58.630318370127874</v>
      </c>
      <c r="P126" s="653">
        <v>62.462553787605032</v>
      </c>
      <c r="Q126" s="653">
        <v>60.394315120925967</v>
      </c>
      <c r="R126" s="653">
        <v>63.491389877580538</v>
      </c>
      <c r="S126" s="653">
        <v>64.419483590740839</v>
      </c>
    </row>
    <row r="127" spans="1:19" ht="11.25" customHeight="1">
      <c r="A127" s="177"/>
      <c r="B127" s="384" t="s">
        <v>194</v>
      </c>
      <c r="C127" s="385"/>
      <c r="D127" s="386">
        <v>32.746258483199533</v>
      </c>
      <c r="E127" s="386">
        <v>34.294362011187324</v>
      </c>
      <c r="F127" s="386">
        <v>34.917080935542721</v>
      </c>
      <c r="G127" s="386">
        <v>34.95687369349065</v>
      </c>
      <c r="H127" s="386">
        <v>36.956136423202146</v>
      </c>
      <c r="I127" s="387">
        <v>45.414739221571423</v>
      </c>
      <c r="J127" s="387">
        <v>45.04878037478128</v>
      </c>
      <c r="K127" s="387">
        <v>47.148986438695303</v>
      </c>
      <c r="L127" s="387">
        <v>44.20164765154545</v>
      </c>
      <c r="M127" s="387">
        <v>47.8628627669015</v>
      </c>
      <c r="N127" s="661">
        <v>48.394796787391655</v>
      </c>
      <c r="O127" s="661">
        <v>49.991941865713919</v>
      </c>
      <c r="P127" s="661">
        <v>54.188579630693681</v>
      </c>
      <c r="Q127" s="661">
        <v>52.238002697291542</v>
      </c>
      <c r="R127" s="661">
        <v>54.186886691886947</v>
      </c>
      <c r="S127" s="661">
        <v>56.664336460178752</v>
      </c>
    </row>
    <row r="128" spans="1:19" ht="11.25" customHeight="1">
      <c r="A128" s="177"/>
      <c r="B128" s="384" t="s">
        <v>195</v>
      </c>
      <c r="C128" s="385"/>
      <c r="D128" s="386">
        <v>53.526070450744825</v>
      </c>
      <c r="E128" s="386">
        <v>53.489507548474492</v>
      </c>
      <c r="F128" s="386">
        <v>54.349847836237331</v>
      </c>
      <c r="G128" s="386">
        <v>54.585805098739982</v>
      </c>
      <c r="H128" s="386">
        <v>54.840358880902983</v>
      </c>
      <c r="I128" s="387">
        <v>64.747089570813316</v>
      </c>
      <c r="J128" s="387">
        <v>65.397939891889251</v>
      </c>
      <c r="K128" s="387">
        <v>63.331108046439077</v>
      </c>
      <c r="L128" s="387">
        <v>65.225129716389347</v>
      </c>
      <c r="M128" s="387">
        <v>65.594828517115431</v>
      </c>
      <c r="N128" s="661">
        <v>67.193869263346045</v>
      </c>
      <c r="O128" s="661">
        <v>67.194768236270761</v>
      </c>
      <c r="P128" s="661">
        <v>70.772365677325396</v>
      </c>
      <c r="Q128" s="661">
        <v>68.518000683161986</v>
      </c>
      <c r="R128" s="661">
        <v>72.533471429890383</v>
      </c>
      <c r="S128" s="661">
        <v>71.877979007952419</v>
      </c>
    </row>
    <row r="129" spans="1:19" ht="11.25" customHeight="1">
      <c r="A129" s="177"/>
      <c r="B129" s="384"/>
      <c r="C129" s="385"/>
      <c r="D129" s="386"/>
      <c r="E129" s="386"/>
      <c r="F129" s="386"/>
      <c r="G129" s="386"/>
      <c r="H129" s="386"/>
      <c r="I129" s="387"/>
      <c r="J129" s="387"/>
      <c r="K129" s="387"/>
      <c r="L129" s="387"/>
      <c r="M129" s="387"/>
      <c r="N129" s="387"/>
      <c r="O129" s="387"/>
      <c r="P129" s="387"/>
      <c r="Q129" s="387"/>
      <c r="R129" s="387"/>
      <c r="S129" s="387"/>
    </row>
    <row r="130" spans="1:19" ht="11.25" customHeight="1">
      <c r="A130" s="177"/>
      <c r="B130" s="380" t="s">
        <v>20</v>
      </c>
      <c r="C130" s="381"/>
      <c r="D130" s="382">
        <v>35.849098949270001</v>
      </c>
      <c r="E130" s="382">
        <v>38.560143772671154</v>
      </c>
      <c r="F130" s="382">
        <v>38.64982186480799</v>
      </c>
      <c r="G130" s="382">
        <v>41.951231089012971</v>
      </c>
      <c r="H130" s="382">
        <v>37.653776945791492</v>
      </c>
      <c r="I130" s="383">
        <v>41.21933785366064</v>
      </c>
      <c r="J130" s="383">
        <v>38.107204393447518</v>
      </c>
      <c r="K130" s="383">
        <v>39.459913094989098</v>
      </c>
      <c r="L130" s="383">
        <v>40.905135040660348</v>
      </c>
      <c r="M130" s="383">
        <v>56.742596275580787</v>
      </c>
      <c r="N130" s="653">
        <v>42.938366364022563</v>
      </c>
      <c r="O130" s="653">
        <v>45.231878906553725</v>
      </c>
      <c r="P130" s="653">
        <v>42.318367569323456</v>
      </c>
      <c r="Q130" s="653">
        <v>41.538121053028718</v>
      </c>
      <c r="R130" s="653">
        <v>44.037372392225855</v>
      </c>
      <c r="S130" s="653">
        <v>44.747951651928425</v>
      </c>
    </row>
    <row r="131" spans="1:19" ht="11.25" customHeight="1">
      <c r="A131" s="177"/>
      <c r="B131" s="384" t="s">
        <v>194</v>
      </c>
      <c r="C131" s="385"/>
      <c r="D131" s="386">
        <v>32.552053683476537</v>
      </c>
      <c r="E131" s="386">
        <v>34.831705824486043</v>
      </c>
      <c r="F131" s="386">
        <v>35.990867928220176</v>
      </c>
      <c r="G131" s="386">
        <v>38.199919460403166</v>
      </c>
      <c r="H131" s="386">
        <v>34.317245042400629</v>
      </c>
      <c r="I131" s="387">
        <v>36.661537822826027</v>
      </c>
      <c r="J131" s="387">
        <v>34.6035375915096</v>
      </c>
      <c r="K131" s="387">
        <v>34.678964352391979</v>
      </c>
      <c r="L131" s="387">
        <v>37.345496086905356</v>
      </c>
      <c r="M131" s="387">
        <v>40.017991506789663</v>
      </c>
      <c r="N131" s="661">
        <v>41.189366623702107</v>
      </c>
      <c r="O131" s="661">
        <v>41.814304559785064</v>
      </c>
      <c r="P131" s="661">
        <v>40.172345426978204</v>
      </c>
      <c r="Q131" s="661">
        <v>40.270000924905176</v>
      </c>
      <c r="R131" s="661">
        <v>41.012704509215453</v>
      </c>
      <c r="S131" s="661">
        <v>42.546050512401798</v>
      </c>
    </row>
    <row r="132" spans="1:19" ht="11.25" customHeight="1">
      <c r="A132" s="177"/>
      <c r="B132" s="384" t="s">
        <v>195</v>
      </c>
      <c r="C132" s="385"/>
      <c r="D132" s="386">
        <v>38.924012663406224</v>
      </c>
      <c r="E132" s="386">
        <v>42.16487791690566</v>
      </c>
      <c r="F132" s="386">
        <v>41.211426953790671</v>
      </c>
      <c r="G132" s="386">
        <v>45.560651245542822</v>
      </c>
      <c r="H132" s="386">
        <v>40.895855706954478</v>
      </c>
      <c r="I132" s="387">
        <v>44.744368851599489</v>
      </c>
      <c r="J132" s="387">
        <v>40.885732738708484</v>
      </c>
      <c r="K132" s="387">
        <v>43.126691095728887</v>
      </c>
      <c r="L132" s="387">
        <v>43.729064732254123</v>
      </c>
      <c r="M132" s="387">
        <v>40.709973019578285</v>
      </c>
      <c r="N132" s="661">
        <v>44.322885926527661</v>
      </c>
      <c r="O132" s="661">
        <v>47.940521722974417</v>
      </c>
      <c r="P132" s="661">
        <v>44.017207921060546</v>
      </c>
      <c r="Q132" s="661">
        <v>42.550047573443145</v>
      </c>
      <c r="R132" s="661">
        <v>46.446038884161908</v>
      </c>
      <c r="S132" s="661">
        <v>46.464914406428171</v>
      </c>
    </row>
    <row r="133" spans="1:19" ht="11.25" customHeight="1">
      <c r="A133" s="177"/>
      <c r="B133" s="384"/>
      <c r="C133" s="385"/>
      <c r="D133" s="386"/>
      <c r="E133" s="386"/>
      <c r="F133" s="386"/>
      <c r="G133" s="386"/>
      <c r="H133" s="386"/>
      <c r="I133" s="387"/>
      <c r="J133" s="387"/>
      <c r="K133" s="387"/>
      <c r="L133" s="387"/>
      <c r="M133" s="387"/>
      <c r="N133" s="387"/>
      <c r="O133" s="387"/>
      <c r="P133" s="387"/>
      <c r="Q133" s="387"/>
      <c r="R133" s="387"/>
      <c r="S133" s="387"/>
    </row>
    <row r="134" spans="1:19" ht="11.25" customHeight="1">
      <c r="A134" s="177"/>
      <c r="B134" s="380" t="s">
        <v>21</v>
      </c>
      <c r="C134" s="381"/>
      <c r="D134" s="382">
        <v>64.171314542372343</v>
      </c>
      <c r="E134" s="382">
        <v>67.187208031148899</v>
      </c>
      <c r="F134" s="382">
        <v>66.256034404048464</v>
      </c>
      <c r="G134" s="382">
        <v>66.774114854024418</v>
      </c>
      <c r="H134" s="382">
        <v>61.937781582806231</v>
      </c>
      <c r="I134" s="383">
        <v>67.301565767132061</v>
      </c>
      <c r="J134" s="383">
        <v>66.194088578022786</v>
      </c>
      <c r="K134" s="383">
        <v>67.650993385761339</v>
      </c>
      <c r="L134" s="383">
        <v>70.761096139576622</v>
      </c>
      <c r="M134" s="383">
        <v>68.426403714180751</v>
      </c>
      <c r="N134" s="653">
        <v>71.408414082113097</v>
      </c>
      <c r="O134" s="653">
        <v>73.353218686703798</v>
      </c>
      <c r="P134" s="653">
        <v>73.07675820078488</v>
      </c>
      <c r="Q134" s="653">
        <v>71.107709525186948</v>
      </c>
      <c r="R134" s="653">
        <v>73.405820417654724</v>
      </c>
      <c r="S134" s="653">
        <v>73.675001255544842</v>
      </c>
    </row>
    <row r="135" spans="1:19" ht="11.25" customHeight="1">
      <c r="A135" s="177"/>
      <c r="B135" s="384" t="s">
        <v>194</v>
      </c>
      <c r="C135" s="385"/>
      <c r="D135" s="386">
        <v>60.159697952168813</v>
      </c>
      <c r="E135" s="386">
        <v>62.586129612920359</v>
      </c>
      <c r="F135" s="386">
        <v>60.733649984241687</v>
      </c>
      <c r="G135" s="386">
        <v>61.703703279649147</v>
      </c>
      <c r="H135" s="386">
        <v>55.461483874570852</v>
      </c>
      <c r="I135" s="387">
        <v>62.959134981718236</v>
      </c>
      <c r="J135" s="387">
        <v>62.821150012311911</v>
      </c>
      <c r="K135" s="387">
        <v>61.508749223480351</v>
      </c>
      <c r="L135" s="387">
        <v>65.437322393455659</v>
      </c>
      <c r="M135" s="387">
        <v>68.426403714180751</v>
      </c>
      <c r="N135" s="661">
        <v>66.523060290506635</v>
      </c>
      <c r="O135" s="661">
        <v>66.608710136760109</v>
      </c>
      <c r="P135" s="661">
        <v>70.531007579452208</v>
      </c>
      <c r="Q135" s="661">
        <v>66.038621856533751</v>
      </c>
      <c r="R135" s="661">
        <v>67.153735025182115</v>
      </c>
      <c r="S135" s="661">
        <v>69.788891783353947</v>
      </c>
    </row>
    <row r="136" spans="1:19" ht="11.25" customHeight="1">
      <c r="A136" s="177"/>
      <c r="B136" s="384" t="s">
        <v>195</v>
      </c>
      <c r="C136" s="385"/>
      <c r="D136" s="386">
        <v>68.802486388041984</v>
      </c>
      <c r="E136" s="386">
        <v>71.994509426108849</v>
      </c>
      <c r="F136" s="386">
        <v>71.95773857280858</v>
      </c>
      <c r="G136" s="386">
        <v>71.951969261332252</v>
      </c>
      <c r="H136" s="386">
        <v>68.331814947225737</v>
      </c>
      <c r="I136" s="387">
        <v>71.298637615436562</v>
      </c>
      <c r="J136" s="387">
        <v>69.291276371664026</v>
      </c>
      <c r="K136" s="387">
        <v>73.33845716753035</v>
      </c>
      <c r="L136" s="387">
        <v>75.69670874875321</v>
      </c>
      <c r="M136" s="387">
        <v>73.213307188970035</v>
      </c>
      <c r="N136" s="661">
        <v>75.91608177436575</v>
      </c>
      <c r="O136" s="661">
        <v>79.531762189448074</v>
      </c>
      <c r="P136" s="661">
        <v>75.434820191827242</v>
      </c>
      <c r="Q136" s="661">
        <v>75.700136039947637</v>
      </c>
      <c r="R136" s="661">
        <v>79.192320434354926</v>
      </c>
      <c r="S136" s="661">
        <v>77.190950837936484</v>
      </c>
    </row>
    <row r="137" spans="1:19" ht="11.25" customHeight="1">
      <c r="A137" s="177"/>
      <c r="B137" s="384"/>
      <c r="C137" s="385"/>
      <c r="D137" s="386"/>
      <c r="E137" s="386"/>
      <c r="F137" s="386"/>
      <c r="G137" s="386"/>
      <c r="H137" s="386"/>
      <c r="I137" s="387"/>
      <c r="J137" s="387"/>
      <c r="K137" s="387"/>
      <c r="L137" s="387"/>
      <c r="M137" s="383"/>
      <c r="N137" s="383"/>
      <c r="O137" s="383"/>
      <c r="P137" s="383"/>
      <c r="Q137" s="383"/>
      <c r="R137" s="383"/>
      <c r="S137" s="383"/>
    </row>
    <row r="138" spans="1:19" ht="11.25" customHeight="1">
      <c r="A138" s="177"/>
      <c r="B138" s="380" t="s">
        <v>22</v>
      </c>
      <c r="C138" s="381"/>
      <c r="D138" s="382">
        <v>49.739528922415197</v>
      </c>
      <c r="E138" s="382">
        <v>51.41267271777177</v>
      </c>
      <c r="F138" s="382">
        <v>53.059216966366144</v>
      </c>
      <c r="G138" s="382">
        <v>54.886680672453494</v>
      </c>
      <c r="H138" s="382">
        <v>55.850430544359043</v>
      </c>
      <c r="I138" s="383">
        <v>55.525723367002975</v>
      </c>
      <c r="J138" s="383">
        <v>56.763599216470894</v>
      </c>
      <c r="K138" s="383">
        <v>58.705977662788712</v>
      </c>
      <c r="L138" s="383">
        <v>58.541064032157308</v>
      </c>
      <c r="M138" s="383">
        <v>60.77190303558173</v>
      </c>
      <c r="N138" s="653">
        <v>61.455094736631864</v>
      </c>
      <c r="O138" s="653">
        <v>61.232206961517036</v>
      </c>
      <c r="P138" s="653">
        <v>56.942423040045718</v>
      </c>
      <c r="Q138" s="653">
        <v>59.039261462535201</v>
      </c>
      <c r="R138" s="653">
        <v>62.794960418118023</v>
      </c>
      <c r="S138" s="653">
        <v>61.900754198960747</v>
      </c>
    </row>
    <row r="139" spans="1:19" ht="11.25" customHeight="1">
      <c r="A139" s="177"/>
      <c r="B139" s="384" t="s">
        <v>194</v>
      </c>
      <c r="C139" s="385"/>
      <c r="D139" s="386">
        <v>49.435395745612269</v>
      </c>
      <c r="E139" s="386">
        <v>51.092008327805814</v>
      </c>
      <c r="F139" s="386">
        <v>50.215119401580729</v>
      </c>
      <c r="G139" s="386">
        <v>52.462313697268684</v>
      </c>
      <c r="H139" s="386">
        <v>56.099380448127746</v>
      </c>
      <c r="I139" s="387">
        <v>52.785000332700569</v>
      </c>
      <c r="J139" s="387">
        <v>55.213237005151861</v>
      </c>
      <c r="K139" s="387">
        <v>57.375912983267874</v>
      </c>
      <c r="L139" s="387">
        <v>56.904362015339963</v>
      </c>
      <c r="M139" s="387">
        <v>60.378171458777629</v>
      </c>
      <c r="N139" s="661">
        <v>58.617692958079729</v>
      </c>
      <c r="O139" s="661">
        <v>57.767080386874866</v>
      </c>
      <c r="P139" s="661">
        <v>54.93857560454056</v>
      </c>
      <c r="Q139" s="661">
        <v>56.53875454740006</v>
      </c>
      <c r="R139" s="661">
        <v>62.48628483637011</v>
      </c>
      <c r="S139" s="661">
        <v>61.623442424491927</v>
      </c>
    </row>
    <row r="140" spans="1:19" ht="11.25" customHeight="1">
      <c r="A140" s="177"/>
      <c r="B140" s="384" t="s">
        <v>195</v>
      </c>
      <c r="C140" s="385"/>
      <c r="D140" s="386">
        <v>50.049329298506265</v>
      </c>
      <c r="E140" s="386">
        <v>51.741301737626287</v>
      </c>
      <c r="F140" s="386">
        <v>55.931204096053023</v>
      </c>
      <c r="G140" s="386">
        <v>57.171750279417466</v>
      </c>
      <c r="H140" s="386">
        <v>55.608756712781961</v>
      </c>
      <c r="I140" s="387">
        <v>57.716130549395096</v>
      </c>
      <c r="J140" s="387">
        <v>58.004749351011057</v>
      </c>
      <c r="K140" s="387">
        <v>59.796985160491644</v>
      </c>
      <c r="L140" s="387">
        <v>59.849366823811465</v>
      </c>
      <c r="M140" s="387">
        <v>61.098051858139897</v>
      </c>
      <c r="N140" s="661">
        <v>63.735576285945911</v>
      </c>
      <c r="O140" s="661">
        <v>64.020360732503917</v>
      </c>
      <c r="P140" s="661">
        <v>58.576205956059468</v>
      </c>
      <c r="Q140" s="661">
        <v>61.052784443306031</v>
      </c>
      <c r="R140" s="661">
        <v>63.044471955196421</v>
      </c>
      <c r="S140" s="661">
        <v>62.12928331799602</v>
      </c>
    </row>
    <row r="141" spans="1:19" ht="11.25" customHeight="1">
      <c r="A141" s="177"/>
      <c r="B141" s="384"/>
      <c r="C141" s="385"/>
      <c r="D141" s="386"/>
      <c r="E141" s="386"/>
      <c r="F141" s="386"/>
      <c r="G141" s="386"/>
      <c r="H141" s="386"/>
      <c r="I141" s="387"/>
      <c r="J141" s="387"/>
      <c r="K141" s="387"/>
      <c r="L141" s="387"/>
      <c r="M141" s="387"/>
      <c r="N141" s="387"/>
      <c r="O141" s="387"/>
      <c r="P141" s="387"/>
      <c r="Q141" s="387"/>
      <c r="R141" s="387"/>
      <c r="S141" s="387"/>
    </row>
    <row r="142" spans="1:19" ht="11.25" customHeight="1">
      <c r="A142" s="177"/>
      <c r="B142" s="380" t="s">
        <v>23</v>
      </c>
      <c r="C142" s="381"/>
      <c r="D142" s="382">
        <v>44.880412338424208</v>
      </c>
      <c r="E142" s="382">
        <v>45.175560655834431</v>
      </c>
      <c r="F142" s="382">
        <v>46.803307396509183</v>
      </c>
      <c r="G142" s="382">
        <v>46.322113966762906</v>
      </c>
      <c r="H142" s="382">
        <v>47.559310401077447</v>
      </c>
      <c r="I142" s="383">
        <v>47.240595805676023</v>
      </c>
      <c r="J142" s="383">
        <v>47.908501247393971</v>
      </c>
      <c r="K142" s="383">
        <v>49.974781563883397</v>
      </c>
      <c r="L142" s="383">
        <v>50.028725701481527</v>
      </c>
      <c r="M142" s="383">
        <v>49.978314573787642</v>
      </c>
      <c r="N142" s="653">
        <v>54.087126510299584</v>
      </c>
      <c r="O142" s="653">
        <v>51.281634882847186</v>
      </c>
      <c r="P142" s="653">
        <v>53.479559359453077</v>
      </c>
      <c r="Q142" s="653">
        <v>47.32100195334386</v>
      </c>
      <c r="R142" s="653">
        <v>52.730709883615773</v>
      </c>
      <c r="S142" s="653">
        <v>53.701783115692237</v>
      </c>
    </row>
    <row r="143" spans="1:19" ht="11.25" customHeight="1">
      <c r="A143" s="177"/>
      <c r="B143" s="384" t="s">
        <v>194</v>
      </c>
      <c r="C143" s="385"/>
      <c r="D143" s="386">
        <v>39.988495989832259</v>
      </c>
      <c r="E143" s="386">
        <v>39.836841011142894</v>
      </c>
      <c r="F143" s="386">
        <v>41.80686307008353</v>
      </c>
      <c r="G143" s="386">
        <v>43.137129084586313</v>
      </c>
      <c r="H143" s="386">
        <v>43.948287234959309</v>
      </c>
      <c r="I143" s="387">
        <v>42.169278215408085</v>
      </c>
      <c r="J143" s="387">
        <v>44.20772211109967</v>
      </c>
      <c r="K143" s="387">
        <v>45.640769922777729</v>
      </c>
      <c r="L143" s="387">
        <v>46.333602223338346</v>
      </c>
      <c r="M143" s="387">
        <v>46.091368162594875</v>
      </c>
      <c r="N143" s="661">
        <v>49.853975378193539</v>
      </c>
      <c r="O143" s="661">
        <v>47.452999582935092</v>
      </c>
      <c r="P143" s="661">
        <v>47.850164338480241</v>
      </c>
      <c r="Q143" s="661">
        <v>42.686264392481512</v>
      </c>
      <c r="R143" s="661">
        <v>48.401885753054287</v>
      </c>
      <c r="S143" s="661">
        <v>49.776398541160702</v>
      </c>
    </row>
    <row r="144" spans="1:19" ht="11.25" customHeight="1">
      <c r="A144" s="177"/>
      <c r="B144" s="384" t="s">
        <v>195</v>
      </c>
      <c r="C144" s="385"/>
      <c r="D144" s="386">
        <v>49.468038982198692</v>
      </c>
      <c r="E144" s="386">
        <v>50.123756688017508</v>
      </c>
      <c r="F144" s="386">
        <v>51.680862885533564</v>
      </c>
      <c r="G144" s="386">
        <v>49.435186652274318</v>
      </c>
      <c r="H144" s="386">
        <v>50.965568714159858</v>
      </c>
      <c r="I144" s="387">
        <v>51.409653218815819</v>
      </c>
      <c r="J144" s="387">
        <v>50.937754341382032</v>
      </c>
      <c r="K144" s="387">
        <v>53.603546093544018</v>
      </c>
      <c r="L144" s="387">
        <v>53.135420019187677</v>
      </c>
      <c r="M144" s="387">
        <v>53.295403364047608</v>
      </c>
      <c r="N144" s="661">
        <v>57.592984900500603</v>
      </c>
      <c r="O144" s="661">
        <v>54.554340533890453</v>
      </c>
      <c r="P144" s="661">
        <v>58.270126541059788</v>
      </c>
      <c r="Q144" s="661">
        <v>51.277007098161242</v>
      </c>
      <c r="R144" s="661">
        <v>56.381462312952308</v>
      </c>
      <c r="S144" s="661">
        <v>57.062993293607533</v>
      </c>
    </row>
    <row r="145" spans="1:19" ht="14.25" customHeight="1" thickBot="1">
      <c r="A145" s="177"/>
      <c r="B145" s="824"/>
      <c r="C145" s="824"/>
      <c r="D145" s="824"/>
      <c r="E145" s="824"/>
      <c r="F145" s="824"/>
      <c r="G145" s="824"/>
      <c r="H145" s="824"/>
      <c r="I145" s="824"/>
      <c r="J145" s="824"/>
      <c r="K145" s="824"/>
      <c r="L145" s="824"/>
      <c r="M145" s="824"/>
      <c r="N145" s="824"/>
      <c r="O145" s="824"/>
      <c r="P145" s="824"/>
      <c r="Q145" s="824"/>
      <c r="R145" s="824"/>
      <c r="S145" s="824"/>
    </row>
    <row r="146" spans="1:19" s="59" customFormat="1" ht="24.75" customHeight="1">
      <c r="A146" s="70"/>
      <c r="B146" s="890" t="s">
        <v>297</v>
      </c>
      <c r="C146" s="890"/>
      <c r="D146" s="890"/>
      <c r="E146" s="890"/>
      <c r="F146" s="890"/>
      <c r="G146" s="890"/>
      <c r="H146" s="890"/>
      <c r="I146" s="890"/>
      <c r="J146" s="890"/>
      <c r="K146" s="890"/>
      <c r="L146" s="890"/>
      <c r="M146" s="890"/>
      <c r="N146" s="890"/>
      <c r="O146" s="890"/>
      <c r="P146" s="890"/>
      <c r="Q146" s="890"/>
      <c r="R146" s="890"/>
      <c r="S146" s="890"/>
    </row>
    <row r="147" spans="1:19" s="59" customFormat="1" ht="21.75" customHeight="1">
      <c r="A147" s="70"/>
      <c r="B147" s="888" t="s">
        <v>298</v>
      </c>
      <c r="C147" s="888"/>
      <c r="D147" s="888"/>
      <c r="E147" s="888"/>
      <c r="F147" s="888"/>
      <c r="G147" s="888"/>
      <c r="H147" s="888"/>
      <c r="I147" s="888"/>
      <c r="J147" s="888"/>
      <c r="K147" s="888"/>
      <c r="L147" s="888"/>
      <c r="M147" s="888"/>
      <c r="N147" s="888"/>
      <c r="O147" s="888"/>
      <c r="P147" s="888"/>
      <c r="Q147" s="888"/>
      <c r="R147" s="888"/>
      <c r="S147" s="888"/>
    </row>
    <row r="148" spans="1:19" s="59" customFormat="1" ht="12" customHeight="1">
      <c r="B148" s="924" t="s">
        <v>24</v>
      </c>
      <c r="C148" s="924"/>
      <c r="D148" s="924"/>
      <c r="E148" s="924"/>
      <c r="F148" s="924"/>
      <c r="G148" s="924"/>
      <c r="H148" s="924"/>
      <c r="I148" s="924"/>
      <c r="J148" s="924"/>
      <c r="K148" s="924"/>
      <c r="L148" s="924"/>
      <c r="M148" s="924"/>
      <c r="N148" s="924"/>
      <c r="O148" s="924"/>
      <c r="P148" s="924"/>
      <c r="Q148" s="924"/>
    </row>
    <row r="149" spans="1:19" ht="13.5" customHeight="1"/>
    <row r="150" spans="1:19" ht="13.5" customHeight="1"/>
    <row r="151" spans="1:19" ht="13.5" customHeight="1"/>
    <row r="152" spans="1:19" ht="13.5" customHeight="1"/>
    <row r="153" spans="1:19">
      <c r="B153" s="23"/>
      <c r="C153" s="23"/>
      <c r="D153" s="24"/>
    </row>
    <row r="154" spans="1:19">
      <c r="B154" s="23"/>
      <c r="C154" s="23"/>
      <c r="D154" s="24"/>
    </row>
    <row r="155" spans="1:19">
      <c r="B155" s="23"/>
      <c r="C155" s="23"/>
      <c r="D155" s="24"/>
    </row>
    <row r="156" spans="1:19">
      <c r="D156" s="24"/>
    </row>
    <row r="157" spans="1:19">
      <c r="D157" s="24"/>
    </row>
    <row r="158" spans="1:19">
      <c r="D158" s="24"/>
    </row>
    <row r="159" spans="1:19">
      <c r="D159" s="24"/>
    </row>
    <row r="160" spans="1:19">
      <c r="D160" s="24"/>
    </row>
    <row r="161" spans="4:4">
      <c r="D161" s="24"/>
    </row>
    <row r="162" spans="4:4">
      <c r="D162" s="24"/>
    </row>
    <row r="163" spans="4:4">
      <c r="D163" s="24"/>
    </row>
  </sheetData>
  <mergeCells count="7">
    <mergeCell ref="B1:S1"/>
    <mergeCell ref="B2:S2"/>
    <mergeCell ref="B148:Q148"/>
    <mergeCell ref="B4:C4"/>
    <mergeCell ref="B79:C79"/>
    <mergeCell ref="B146:S146"/>
    <mergeCell ref="B147:S147"/>
  </mergeCells>
  <printOptions horizontalCentered="1"/>
  <pageMargins left="0.7" right="0.7" top="0.75" bottom="0.75" header="0.3" footer="0.3"/>
  <pageSetup paperSize="9" scale="45" fitToHeight="0" orientation="portrait" r:id="rId1"/>
  <headerFooter alignWithMargins="0"/>
  <rowBreaks count="1" manualBreakCount="1">
    <brk id="77" max="13" man="1"/>
  </rowBreaks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Hoja34"/>
  <dimension ref="A1:T40"/>
  <sheetViews>
    <sheetView showGridLines="0" zoomScaleNormal="100" zoomScaleSheetLayoutView="130" workbookViewId="0">
      <selection activeCell="K23" sqref="K23"/>
    </sheetView>
  </sheetViews>
  <sheetFormatPr baseColWidth="10" defaultColWidth="11.42578125" defaultRowHeight="12.75"/>
  <cols>
    <col min="1" max="1" width="4.28515625" style="2" customWidth="1"/>
    <col min="2" max="2" width="23" style="2" customWidth="1"/>
    <col min="3" max="3" width="7.5703125" style="2" hidden="1" customWidth="1"/>
    <col min="4" max="4" width="8.140625" style="2" hidden="1" customWidth="1"/>
    <col min="5" max="9" width="6.7109375" style="2" hidden="1" customWidth="1"/>
    <col min="10" max="20" width="6.7109375" style="2" customWidth="1"/>
    <col min="21" max="16384" width="11.42578125" style="2"/>
  </cols>
  <sheetData>
    <row r="1" spans="1:20" ht="24.75" customHeight="1">
      <c r="B1" s="424" t="s">
        <v>269</v>
      </c>
    </row>
    <row r="2" spans="1:20" ht="8.25" customHeight="1">
      <c r="B2" s="423"/>
    </row>
    <row r="3" spans="1:20" s="37" customFormat="1" ht="72.75" customHeight="1">
      <c r="A3" s="397"/>
      <c r="B3" s="884" t="s">
        <v>336</v>
      </c>
      <c r="C3" s="884"/>
      <c r="D3" s="884"/>
      <c r="E3" s="884"/>
      <c r="F3" s="884"/>
      <c r="G3" s="884"/>
      <c r="H3" s="884"/>
      <c r="I3" s="884"/>
      <c r="J3" s="884"/>
      <c r="K3" s="884"/>
      <c r="L3" s="884"/>
      <c r="M3" s="884"/>
      <c r="N3" s="884"/>
      <c r="O3" s="884"/>
      <c r="P3" s="884"/>
      <c r="Q3" s="884"/>
      <c r="R3" s="884"/>
      <c r="S3" s="884"/>
      <c r="T3" s="884"/>
    </row>
    <row r="4" spans="1:20" s="37" customFormat="1" ht="15.75" customHeight="1">
      <c r="A4" s="304"/>
      <c r="B4" s="902" t="s">
        <v>27</v>
      </c>
      <c r="C4" s="902"/>
      <c r="D4" s="902"/>
      <c r="E4" s="902"/>
      <c r="F4" s="902"/>
      <c r="G4" s="902"/>
      <c r="H4" s="902"/>
      <c r="I4" s="902"/>
      <c r="J4" s="902"/>
      <c r="K4" s="902"/>
      <c r="L4" s="902"/>
      <c r="M4" s="902"/>
      <c r="N4" s="902"/>
      <c r="O4" s="902"/>
      <c r="P4" s="902"/>
      <c r="Q4" s="902"/>
      <c r="R4" s="902"/>
      <c r="S4" s="902"/>
      <c r="T4" s="902"/>
    </row>
    <row r="5" spans="1:20" s="37" customFormat="1" ht="6" customHeight="1" thickBot="1">
      <c r="A5" s="79"/>
      <c r="B5" s="91"/>
      <c r="C5" s="257"/>
      <c r="D5" s="257"/>
      <c r="E5" s="257"/>
      <c r="F5" s="257"/>
      <c r="G5" s="257"/>
      <c r="H5" s="257"/>
      <c r="I5" s="257"/>
      <c r="J5" s="257"/>
      <c r="K5" s="257"/>
    </row>
    <row r="6" spans="1:20" s="37" customFormat="1" ht="25.5" customHeight="1" thickBot="1">
      <c r="A6" s="105"/>
      <c r="B6" s="703" t="s">
        <v>260</v>
      </c>
      <c r="C6" s="703">
        <v>2005</v>
      </c>
      <c r="D6" s="703">
        <v>2006</v>
      </c>
      <c r="E6" s="703">
        <v>2007</v>
      </c>
      <c r="F6" s="703">
        <v>2008</v>
      </c>
      <c r="G6" s="703">
        <v>2009</v>
      </c>
      <c r="H6" s="703">
        <v>2010</v>
      </c>
      <c r="I6" s="703">
        <v>2011</v>
      </c>
      <c r="J6" s="702">
        <v>2013</v>
      </c>
      <c r="K6" s="702">
        <v>2014</v>
      </c>
      <c r="L6" s="702">
        <v>2015</v>
      </c>
      <c r="M6" s="702">
        <v>2016</v>
      </c>
      <c r="N6" s="702">
        <v>2017</v>
      </c>
      <c r="O6" s="702">
        <v>2018</v>
      </c>
      <c r="P6" s="702">
        <v>2019</v>
      </c>
      <c r="Q6" s="702">
        <v>2020</v>
      </c>
      <c r="R6" s="702">
        <v>2021</v>
      </c>
      <c r="S6" s="702">
        <v>2022</v>
      </c>
      <c r="T6" s="702">
        <v>2023</v>
      </c>
    </row>
    <row r="7" spans="1:20" s="37" customFormat="1" ht="2.25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</row>
    <row r="8" spans="1:20" s="37" customFormat="1" ht="12" customHeight="1">
      <c r="A8" s="155"/>
      <c r="B8" s="106" t="s">
        <v>104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</row>
    <row r="9" spans="1:20" s="37" customFormat="1" ht="12" customHeight="1">
      <c r="A9" s="91"/>
      <c r="B9" s="127" t="s">
        <v>194</v>
      </c>
      <c r="C9" s="137">
        <v>17.327526496837486</v>
      </c>
      <c r="D9" s="108">
        <v>19.86915549477872</v>
      </c>
      <c r="E9" s="137">
        <v>21.429205732245787</v>
      </c>
      <c r="F9" s="137">
        <v>22.778152190934968</v>
      </c>
      <c r="G9" s="137">
        <v>24.103004451819647</v>
      </c>
      <c r="H9" s="137">
        <v>25.237600917626274</v>
      </c>
      <c r="I9" s="137">
        <v>25.10644480112018</v>
      </c>
      <c r="J9" s="137">
        <v>30.623660211595887</v>
      </c>
      <c r="K9" s="137">
        <v>31.67482869038643</v>
      </c>
      <c r="L9" s="137">
        <v>30.85667549174288</v>
      </c>
      <c r="M9" s="137">
        <v>33.054970029467086</v>
      </c>
      <c r="N9" s="137">
        <v>32.760526578396139</v>
      </c>
      <c r="O9" s="137">
        <v>32.4</v>
      </c>
      <c r="P9" s="137">
        <v>32.29334874671018</v>
      </c>
      <c r="Q9" s="137">
        <v>27.051202576996729</v>
      </c>
      <c r="R9" s="137">
        <v>31.064451267524049</v>
      </c>
      <c r="S9" s="137">
        <v>32.811704445242384</v>
      </c>
      <c r="T9" s="137">
        <v>36.046348620515865</v>
      </c>
    </row>
    <row r="10" spans="1:20" s="37" customFormat="1" ht="12" customHeight="1">
      <c r="A10" s="105"/>
      <c r="B10" s="127" t="s">
        <v>195</v>
      </c>
      <c r="C10" s="137">
        <v>16.886175424727334</v>
      </c>
      <c r="D10" s="137">
        <v>19.492355605888999</v>
      </c>
      <c r="E10" s="137">
        <v>20.67667026672116</v>
      </c>
      <c r="F10" s="137">
        <v>22.013566713367521</v>
      </c>
      <c r="G10" s="137">
        <v>21.991131229307719</v>
      </c>
      <c r="H10" s="137">
        <v>22.633430092413214</v>
      </c>
      <c r="I10" s="137">
        <v>23.838342161852722</v>
      </c>
      <c r="J10" s="137">
        <v>27.438070126791359</v>
      </c>
      <c r="K10" s="137">
        <v>27.877804009127626</v>
      </c>
      <c r="L10" s="137">
        <v>27.350044787838417</v>
      </c>
      <c r="M10" s="137">
        <v>28.649900990816995</v>
      </c>
      <c r="N10" s="137">
        <v>28.634309340382124</v>
      </c>
      <c r="O10" s="137">
        <v>29.9</v>
      </c>
      <c r="P10" s="137">
        <v>30.057238002375314</v>
      </c>
      <c r="Q10" s="137">
        <v>23.104288631566565</v>
      </c>
      <c r="R10" s="137">
        <v>25.435777237132715</v>
      </c>
      <c r="S10" s="137">
        <v>28.084530089036829</v>
      </c>
      <c r="T10" s="137">
        <v>30.619524274140424</v>
      </c>
    </row>
    <row r="11" spans="1:20" s="37" customFormat="1" ht="12" customHeight="1">
      <c r="A11" s="105"/>
      <c r="B11" s="12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478"/>
      <c r="O11" s="478"/>
      <c r="P11" s="478"/>
      <c r="Q11" s="478"/>
      <c r="R11" s="478"/>
      <c r="S11" s="478"/>
      <c r="T11" s="478"/>
    </row>
    <row r="12" spans="1:20" s="37" customFormat="1" ht="12" hidden="1" customHeight="1">
      <c r="A12" s="105"/>
      <c r="B12" s="106" t="s">
        <v>112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478"/>
      <c r="O12" s="478"/>
      <c r="P12" s="478"/>
      <c r="Q12" s="478"/>
      <c r="R12" s="478"/>
      <c r="S12" s="478"/>
      <c r="T12" s="478"/>
    </row>
    <row r="13" spans="1:20" s="37" customFormat="1" ht="12" hidden="1" customHeight="1">
      <c r="A13" s="91"/>
      <c r="B13" s="127" t="s">
        <v>194</v>
      </c>
      <c r="C13" s="138">
        <v>19.607105589081193</v>
      </c>
      <c r="D13" s="109">
        <v>22.672085393137046</v>
      </c>
      <c r="E13" s="138">
        <v>26.643953993215163</v>
      </c>
      <c r="F13" s="138">
        <v>25.766790715624939</v>
      </c>
      <c r="G13" s="138">
        <v>26.979944721000976</v>
      </c>
      <c r="H13" s="138">
        <v>27.057593963838496</v>
      </c>
      <c r="I13" s="138">
        <v>27.168769740374248</v>
      </c>
      <c r="J13" s="138">
        <v>34.489431210157157</v>
      </c>
      <c r="K13" s="138">
        <v>36.570982086133363</v>
      </c>
      <c r="L13" s="138">
        <v>35.085112021203926</v>
      </c>
      <c r="M13" s="138">
        <v>39.388272736499481</v>
      </c>
      <c r="N13" s="138">
        <v>36.885239147700077</v>
      </c>
      <c r="O13" s="138"/>
      <c r="P13" s="138"/>
      <c r="Q13" s="138"/>
      <c r="R13" s="138"/>
      <c r="S13" s="138"/>
      <c r="T13" s="138"/>
    </row>
    <row r="14" spans="1:20" s="37" customFormat="1" ht="12" hidden="1" customHeight="1">
      <c r="A14" s="119"/>
      <c r="B14" s="127" t="s">
        <v>195</v>
      </c>
      <c r="C14" s="138">
        <v>19.350781666299742</v>
      </c>
      <c r="D14" s="138">
        <v>26.183003446335544</v>
      </c>
      <c r="E14" s="138">
        <v>25.168296418059256</v>
      </c>
      <c r="F14" s="138">
        <v>25.638820531390799</v>
      </c>
      <c r="G14" s="138">
        <v>24.175556936547625</v>
      </c>
      <c r="H14" s="138">
        <v>22.809664898547769</v>
      </c>
      <c r="I14" s="138">
        <v>27.178518769162636</v>
      </c>
      <c r="J14" s="138">
        <v>30.422895944004573</v>
      </c>
      <c r="K14" s="138">
        <v>33.312833283512497</v>
      </c>
      <c r="L14" s="138">
        <v>30.413718852893545</v>
      </c>
      <c r="M14" s="138">
        <v>33.176150231891263</v>
      </c>
      <c r="N14" s="138">
        <v>32.210566074889449</v>
      </c>
      <c r="O14" s="138"/>
      <c r="P14" s="138"/>
      <c r="Q14" s="138"/>
      <c r="R14" s="138"/>
      <c r="S14" s="138"/>
      <c r="T14" s="138"/>
    </row>
    <row r="15" spans="1:20" s="37" customFormat="1" ht="12" hidden="1" customHeight="1">
      <c r="A15" s="119"/>
      <c r="B15" s="106" t="s">
        <v>113</v>
      </c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</row>
    <row r="16" spans="1:20" s="37" customFormat="1" ht="12" hidden="1" customHeight="1">
      <c r="A16" s="91"/>
      <c r="B16" s="127" t="s">
        <v>194</v>
      </c>
      <c r="C16" s="138">
        <v>16.346148989463025</v>
      </c>
      <c r="D16" s="109">
        <v>18.645597834590106</v>
      </c>
      <c r="E16" s="138">
        <v>19.060838337390024</v>
      </c>
      <c r="F16" s="138">
        <v>21.338513815898661</v>
      </c>
      <c r="G16" s="138">
        <v>22.816579206622876</v>
      </c>
      <c r="H16" s="138">
        <v>24.408302702127855</v>
      </c>
      <c r="I16" s="138">
        <v>24.124827766705824</v>
      </c>
      <c r="J16" s="138">
        <v>28.701806450561989</v>
      </c>
      <c r="K16" s="138">
        <v>29.296565871869905</v>
      </c>
      <c r="L16" s="138">
        <v>28.764814980289206</v>
      </c>
      <c r="M16" s="138">
        <v>29.790965494718709</v>
      </c>
      <c r="N16" s="138">
        <v>30.641066938395383</v>
      </c>
      <c r="O16" s="138"/>
      <c r="P16" s="138"/>
      <c r="Q16" s="138"/>
      <c r="R16" s="138"/>
      <c r="S16" s="138"/>
      <c r="T16" s="138"/>
    </row>
    <row r="17" spans="1:20" s="37" customFormat="1" ht="12" hidden="1" customHeight="1">
      <c r="A17" s="110"/>
      <c r="B17" s="127" t="s">
        <v>195</v>
      </c>
      <c r="C17" s="138">
        <v>15.865516979852256</v>
      </c>
      <c r="D17" s="138">
        <v>16.695194439657477</v>
      </c>
      <c r="E17" s="138">
        <v>18.826927793520387</v>
      </c>
      <c r="F17" s="138">
        <v>20.454131239955046</v>
      </c>
      <c r="G17" s="138">
        <v>21.045774898744298</v>
      </c>
      <c r="H17" s="138">
        <v>22.555261539255575</v>
      </c>
      <c r="I17" s="138">
        <v>22.343401335893905</v>
      </c>
      <c r="J17" s="138">
        <v>26.105740949226625</v>
      </c>
      <c r="K17" s="138">
        <v>25.289950536411716</v>
      </c>
      <c r="L17" s="138">
        <v>25.882186101560219</v>
      </c>
      <c r="M17" s="138">
        <v>26.442064513226534</v>
      </c>
      <c r="N17" s="138">
        <v>27.002135623953862</v>
      </c>
      <c r="O17" s="138"/>
      <c r="P17" s="138"/>
      <c r="Q17" s="138"/>
      <c r="R17" s="138"/>
      <c r="S17" s="138"/>
      <c r="T17" s="138"/>
    </row>
    <row r="18" spans="1:20" s="37" customFormat="1" ht="12" hidden="1" customHeight="1">
      <c r="A18" s="110"/>
      <c r="B18" s="127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</row>
    <row r="19" spans="1:20" s="37" customFormat="1" ht="12" customHeight="1">
      <c r="A19" s="110"/>
      <c r="B19" s="420" t="s">
        <v>257</v>
      </c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</row>
    <row r="20" spans="1:20" s="37" customFormat="1" ht="12" customHeight="1">
      <c r="A20" s="110"/>
      <c r="B20" s="116" t="s">
        <v>114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479"/>
      <c r="O20" s="479"/>
      <c r="P20" s="479"/>
      <c r="Q20" s="479"/>
      <c r="R20" s="479"/>
      <c r="S20" s="479"/>
      <c r="T20" s="479"/>
    </row>
    <row r="21" spans="1:20" s="37" customFormat="1" ht="12" customHeight="1">
      <c r="A21" s="91"/>
      <c r="B21" s="127" t="s">
        <v>194</v>
      </c>
      <c r="C21" s="138">
        <v>21.656518804812485</v>
      </c>
      <c r="D21" s="138">
        <v>24.503811450435972</v>
      </c>
      <c r="E21" s="138">
        <v>25.835976270861899</v>
      </c>
      <c r="F21" s="138">
        <v>27.884951971522622</v>
      </c>
      <c r="G21" s="138">
        <v>28.788177814889693</v>
      </c>
      <c r="H21" s="138">
        <v>29.730519285730949</v>
      </c>
      <c r="I21" s="138">
        <v>29.033042311425138</v>
      </c>
      <c r="J21" s="138">
        <v>34.830751622325643</v>
      </c>
      <c r="K21" s="138">
        <v>35.351329737230998</v>
      </c>
      <c r="L21" s="138">
        <v>34.345008608258915</v>
      </c>
      <c r="M21" s="138">
        <v>37.044795402477888</v>
      </c>
      <c r="N21" s="138">
        <v>36.674892146163991</v>
      </c>
      <c r="O21" s="138">
        <v>35.9</v>
      </c>
      <c r="P21" s="138">
        <v>35.437228922655095</v>
      </c>
      <c r="Q21" s="138">
        <v>29.284165025028653</v>
      </c>
      <c r="R21" s="138">
        <v>33.992952314944205</v>
      </c>
      <c r="S21" s="138">
        <v>35.504665990641094</v>
      </c>
      <c r="T21" s="138">
        <v>38.542280838884871</v>
      </c>
    </row>
    <row r="22" spans="1:20" s="37" customFormat="1" ht="12" customHeight="1">
      <c r="A22" s="117"/>
      <c r="B22" s="127" t="s">
        <v>195</v>
      </c>
      <c r="C22" s="138">
        <v>20.87618896840338</v>
      </c>
      <c r="D22" s="109">
        <v>24.747380342638937</v>
      </c>
      <c r="E22" s="138">
        <v>25.221601232601508</v>
      </c>
      <c r="F22" s="138">
        <v>26.753951138383503</v>
      </c>
      <c r="G22" s="138">
        <v>26.543053961611207</v>
      </c>
      <c r="H22" s="138">
        <v>26.928450521217968</v>
      </c>
      <c r="I22" s="138">
        <v>27.788023722556737</v>
      </c>
      <c r="J22" s="138">
        <v>31.464246117020579</v>
      </c>
      <c r="K22" s="138">
        <v>32.007802473434495</v>
      </c>
      <c r="L22" s="138">
        <v>30.956587223633324</v>
      </c>
      <c r="M22" s="138">
        <v>32.237746245494058</v>
      </c>
      <c r="N22" s="138">
        <v>32.146849728554372</v>
      </c>
      <c r="O22" s="138">
        <v>33.6</v>
      </c>
      <c r="P22" s="138">
        <v>33.289295803130983</v>
      </c>
      <c r="Q22" s="138">
        <v>24.849397272288019</v>
      </c>
      <c r="R22" s="138">
        <v>28.069777962152983</v>
      </c>
      <c r="S22" s="138">
        <v>30.950330709670023</v>
      </c>
      <c r="T22" s="138">
        <v>33.279857875414464</v>
      </c>
    </row>
    <row r="23" spans="1:20" s="37" customFormat="1" ht="12" customHeight="1">
      <c r="A23" s="117"/>
      <c r="B23" s="116" t="s">
        <v>115</v>
      </c>
      <c r="C23" s="138"/>
      <c r="D23" s="109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</row>
    <row r="24" spans="1:20" s="37" customFormat="1" ht="12" customHeight="1">
      <c r="A24" s="91"/>
      <c r="B24" s="127" t="s">
        <v>194</v>
      </c>
      <c r="C24" s="138">
        <v>5.544899919192817</v>
      </c>
      <c r="D24" s="138">
        <v>6.5443800563279604</v>
      </c>
      <c r="E24" s="138">
        <v>8.330466206850863</v>
      </c>
      <c r="F24" s="138">
        <v>6.7452783103057659</v>
      </c>
      <c r="G24" s="138">
        <v>9.5654396462997724</v>
      </c>
      <c r="H24" s="138">
        <v>10.074075937452703</v>
      </c>
      <c r="I24" s="138">
        <v>11.382533710003953</v>
      </c>
      <c r="J24" s="138">
        <v>15.234658068213413</v>
      </c>
      <c r="K24" s="138">
        <v>17.69840482803459</v>
      </c>
      <c r="L24" s="138">
        <v>17.306300114477622</v>
      </c>
      <c r="M24" s="138">
        <v>16.53764218105459</v>
      </c>
      <c r="N24" s="138">
        <v>16.27123036225165</v>
      </c>
      <c r="O24" s="138">
        <v>16.3</v>
      </c>
      <c r="P24" s="138">
        <v>17.929459287609482</v>
      </c>
      <c r="Q24" s="138">
        <v>17.282380837503272</v>
      </c>
      <c r="R24" s="138">
        <v>18.235630656484613</v>
      </c>
      <c r="S24" s="138">
        <v>20.853092752000258</v>
      </c>
      <c r="T24" s="138">
        <v>25.05563746577668</v>
      </c>
    </row>
    <row r="25" spans="1:20" s="37" customFormat="1" ht="12" customHeight="1">
      <c r="A25" s="117"/>
      <c r="B25" s="127" t="s">
        <v>195</v>
      </c>
      <c r="C25" s="138">
        <v>7.0235412366561683</v>
      </c>
      <c r="D25" s="109">
        <v>6.1104835286250125</v>
      </c>
      <c r="E25" s="138">
        <v>8.7312247630152022</v>
      </c>
      <c r="F25" s="138">
        <v>9.1058946733481534</v>
      </c>
      <c r="G25" s="138">
        <v>9.0331443961270068</v>
      </c>
      <c r="H25" s="138">
        <v>9.8198953017021964</v>
      </c>
      <c r="I25" s="138">
        <v>11.625490982384267</v>
      </c>
      <c r="J25" s="138">
        <v>14.080284255403654</v>
      </c>
      <c r="K25" s="138">
        <v>14.167943562142026</v>
      </c>
      <c r="L25" s="138">
        <v>15.126601085322703</v>
      </c>
      <c r="M25" s="138">
        <v>15.669603072958576</v>
      </c>
      <c r="N25" s="138">
        <v>15.709666242452844</v>
      </c>
      <c r="O25" s="138">
        <v>16</v>
      </c>
      <c r="P25" s="138">
        <v>17.072744939847468</v>
      </c>
      <c r="Q25" s="138">
        <v>16.5987599185788</v>
      </c>
      <c r="R25" s="138">
        <v>15.314498063074119</v>
      </c>
      <c r="S25" s="138">
        <v>17.539713161982423</v>
      </c>
      <c r="T25" s="138">
        <v>20.639533253965343</v>
      </c>
    </row>
    <row r="26" spans="1:20" s="37" customFormat="1" ht="12" customHeight="1">
      <c r="A26" s="117"/>
      <c r="B26" s="127"/>
      <c r="C26" s="138"/>
      <c r="D26" s="109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</row>
    <row r="27" spans="1:20" s="37" customFormat="1" ht="12" customHeight="1">
      <c r="A27" s="117"/>
      <c r="B27" s="420" t="s">
        <v>258</v>
      </c>
      <c r="C27" s="138"/>
      <c r="D27" s="109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</row>
    <row r="28" spans="1:20" s="37" customFormat="1" ht="12" customHeight="1">
      <c r="A28" s="117"/>
      <c r="B28" s="116" t="s">
        <v>116</v>
      </c>
      <c r="C28" s="138"/>
      <c r="D28" s="109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</row>
    <row r="29" spans="1:20" s="37" customFormat="1" ht="12" customHeight="1">
      <c r="A29" s="91"/>
      <c r="B29" s="127" t="s">
        <v>194</v>
      </c>
      <c r="C29" s="138">
        <v>19.47901434909652</v>
      </c>
      <c r="D29" s="138">
        <v>22.426394342378476</v>
      </c>
      <c r="E29" s="138">
        <v>24.757851071860077</v>
      </c>
      <c r="F29" s="138">
        <v>25.415246687770999</v>
      </c>
      <c r="G29" s="138">
        <v>26.861953223147601</v>
      </c>
      <c r="H29" s="138">
        <v>26.612984555896734</v>
      </c>
      <c r="I29" s="138">
        <v>26.445578371424013</v>
      </c>
      <c r="J29" s="138">
        <v>32.505682214674742</v>
      </c>
      <c r="K29" s="138">
        <v>33.48412054567639</v>
      </c>
      <c r="L29" s="138">
        <v>32.920918609797283</v>
      </c>
      <c r="M29" s="138">
        <v>35.889160263662021</v>
      </c>
      <c r="N29" s="138">
        <v>34.52825251391738</v>
      </c>
      <c r="O29" s="138">
        <v>34.5</v>
      </c>
      <c r="P29" s="138">
        <v>33.41092706541621</v>
      </c>
      <c r="Q29" s="138">
        <v>27.247175114193283</v>
      </c>
      <c r="R29" s="138">
        <v>31.949614130085365</v>
      </c>
      <c r="S29" s="138">
        <v>34.446277189633875</v>
      </c>
      <c r="T29" s="138">
        <v>37.847121825310609</v>
      </c>
    </row>
    <row r="30" spans="1:20" s="37" customFormat="1" ht="12" customHeight="1">
      <c r="A30" s="117"/>
      <c r="B30" s="127" t="s">
        <v>195</v>
      </c>
      <c r="C30" s="138">
        <v>18.358093734839791</v>
      </c>
      <c r="D30" s="109">
        <v>22.478138820131768</v>
      </c>
      <c r="E30" s="138">
        <v>22.813206321488725</v>
      </c>
      <c r="F30" s="138">
        <v>24.171907554762896</v>
      </c>
      <c r="G30" s="138">
        <v>24.170812288071808</v>
      </c>
      <c r="H30" s="138">
        <v>23.853037641268422</v>
      </c>
      <c r="I30" s="138">
        <v>25.94460949807743</v>
      </c>
      <c r="J30" s="138">
        <v>28.554380663478412</v>
      </c>
      <c r="K30" s="138">
        <v>30.972203828597518</v>
      </c>
      <c r="L30" s="138">
        <v>29.158077235551815</v>
      </c>
      <c r="M30" s="138">
        <v>30.194700073313598</v>
      </c>
      <c r="N30" s="138">
        <v>30.261558182635255</v>
      </c>
      <c r="O30" s="138">
        <v>33</v>
      </c>
      <c r="P30" s="138">
        <v>32.698630028353314</v>
      </c>
      <c r="Q30" s="138">
        <v>24.71624144494028</v>
      </c>
      <c r="R30" s="138">
        <v>26.652416475516933</v>
      </c>
      <c r="S30" s="138">
        <v>28.677601914039041</v>
      </c>
      <c r="T30" s="138">
        <v>32.089933992649847</v>
      </c>
    </row>
    <row r="31" spans="1:20" s="37" customFormat="1" ht="12" customHeight="1">
      <c r="A31" s="117"/>
      <c r="B31" s="116" t="s">
        <v>117</v>
      </c>
      <c r="C31" s="138"/>
      <c r="D31" s="109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</row>
    <row r="32" spans="1:20" s="37" customFormat="1" ht="12" customHeight="1">
      <c r="A32" s="91"/>
      <c r="B32" s="127" t="s">
        <v>194</v>
      </c>
      <c r="C32" s="138">
        <v>16.469284218927765</v>
      </c>
      <c r="D32" s="138">
        <v>18.998415725569185</v>
      </c>
      <c r="E32" s="138">
        <v>18.95505201263714</v>
      </c>
      <c r="F32" s="138">
        <v>21.29671885279965</v>
      </c>
      <c r="G32" s="138">
        <v>22.844497651724144</v>
      </c>
      <c r="H32" s="138">
        <v>26.212707462358338</v>
      </c>
      <c r="I32" s="138">
        <v>25.048775348980062</v>
      </c>
      <c r="J32" s="138">
        <v>29.610796606569327</v>
      </c>
      <c r="K32" s="138">
        <v>30.660845150960331</v>
      </c>
      <c r="L32" s="138">
        <v>29.766143344129969</v>
      </c>
      <c r="M32" s="138">
        <v>31.712139688162399</v>
      </c>
      <c r="N32" s="138">
        <v>32.716844458055704</v>
      </c>
      <c r="O32" s="138">
        <v>32.4</v>
      </c>
      <c r="P32" s="138">
        <v>32.67698090589424</v>
      </c>
      <c r="Q32" s="138">
        <v>28.836977105704843</v>
      </c>
      <c r="R32" s="138">
        <v>32.950053086513272</v>
      </c>
      <c r="S32" s="138">
        <v>31.646389435342101</v>
      </c>
      <c r="T32" s="138">
        <v>36.207202852295282</v>
      </c>
    </row>
    <row r="33" spans="1:20" s="37" customFormat="1" ht="12" customHeight="1">
      <c r="A33" s="117"/>
      <c r="B33" s="127" t="s">
        <v>195</v>
      </c>
      <c r="C33" s="138">
        <v>17.313724334200828</v>
      </c>
      <c r="D33" s="109">
        <v>18.933802908162715</v>
      </c>
      <c r="E33" s="138">
        <v>20.460825701425161</v>
      </c>
      <c r="F33" s="138">
        <v>22.04883374229999</v>
      </c>
      <c r="G33" s="138">
        <v>21.687213562544706</v>
      </c>
      <c r="H33" s="138">
        <v>23.754067794102568</v>
      </c>
      <c r="I33" s="138">
        <v>24.280153128558791</v>
      </c>
      <c r="J33" s="138">
        <v>28.102612958092841</v>
      </c>
      <c r="K33" s="138">
        <v>25.474858360991721</v>
      </c>
      <c r="L33" s="138">
        <v>27.65749734222797</v>
      </c>
      <c r="M33" s="138">
        <v>29.601366003641544</v>
      </c>
      <c r="N33" s="138">
        <v>28.936303652835193</v>
      </c>
      <c r="O33" s="138">
        <v>28.4</v>
      </c>
      <c r="P33" s="138">
        <v>29.235931315633255</v>
      </c>
      <c r="Q33" s="138">
        <v>22.796393631588597</v>
      </c>
      <c r="R33" s="138">
        <v>27.548925975093439</v>
      </c>
      <c r="S33" s="138">
        <v>31.426334910897705</v>
      </c>
      <c r="T33" s="138">
        <v>32.397906981173058</v>
      </c>
    </row>
    <row r="34" spans="1:20" s="37" customFormat="1" ht="12" customHeight="1">
      <c r="A34" s="117"/>
      <c r="B34" s="116" t="s">
        <v>118</v>
      </c>
      <c r="C34" s="138"/>
      <c r="D34" s="109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</row>
    <row r="35" spans="1:20" s="37" customFormat="1" ht="12" customHeight="1">
      <c r="A35" s="91"/>
      <c r="B35" s="127" t="s">
        <v>194</v>
      </c>
      <c r="C35" s="138">
        <v>10.426682047312211</v>
      </c>
      <c r="D35" s="138">
        <v>11.745047855520255</v>
      </c>
      <c r="E35" s="138">
        <v>13.63227888815041</v>
      </c>
      <c r="F35" s="138">
        <v>14.902567293435229</v>
      </c>
      <c r="G35" s="138">
        <v>15.317055492043231</v>
      </c>
      <c r="H35" s="138">
        <v>16.290515183515108</v>
      </c>
      <c r="I35" s="138">
        <v>19.022636455163553</v>
      </c>
      <c r="J35" s="138">
        <v>24.373253032907346</v>
      </c>
      <c r="K35" s="138">
        <v>25.691259015631406</v>
      </c>
      <c r="L35" s="138">
        <v>23.68709046767254</v>
      </c>
      <c r="M35" s="138">
        <v>22.262360790425571</v>
      </c>
      <c r="N35" s="138">
        <v>24.171040841472646</v>
      </c>
      <c r="O35" s="138">
        <v>22.2</v>
      </c>
      <c r="P35" s="138">
        <v>25.593658348908015</v>
      </c>
      <c r="Q35" s="138">
        <v>21.376810460382863</v>
      </c>
      <c r="R35" s="138">
        <v>21.982401403626106</v>
      </c>
      <c r="S35" s="138">
        <v>28.011131446112199</v>
      </c>
      <c r="T35" s="138">
        <v>27.030411607744263</v>
      </c>
    </row>
    <row r="36" spans="1:20" s="37" customFormat="1" ht="12" customHeight="1">
      <c r="A36" s="117"/>
      <c r="B36" s="127" t="s">
        <v>195</v>
      </c>
      <c r="C36" s="138">
        <v>10.096415568278308</v>
      </c>
      <c r="D36" s="109">
        <v>9.650097128167463</v>
      </c>
      <c r="E36" s="138">
        <v>12.944427853782905</v>
      </c>
      <c r="F36" s="138">
        <v>13.463281635957447</v>
      </c>
      <c r="G36" s="138">
        <v>14.207963145880415</v>
      </c>
      <c r="H36" s="138">
        <v>15.211813508981397</v>
      </c>
      <c r="I36" s="138">
        <v>14.181987246495687</v>
      </c>
      <c r="J36" s="138">
        <v>21.073100292532583</v>
      </c>
      <c r="K36" s="138">
        <v>20.526483423319807</v>
      </c>
      <c r="L36" s="138">
        <v>18.597182764088821</v>
      </c>
      <c r="M36" s="138">
        <v>19.073580611875769</v>
      </c>
      <c r="N36" s="138">
        <v>20.345124465258166</v>
      </c>
      <c r="O36" s="138">
        <v>19.7</v>
      </c>
      <c r="P36" s="138">
        <v>19.801290573935091</v>
      </c>
      <c r="Q36" s="138">
        <v>16.821048576778974</v>
      </c>
      <c r="R36" s="138">
        <v>15.085156671859185</v>
      </c>
      <c r="S36" s="138">
        <v>17.213401231816121</v>
      </c>
      <c r="T36" s="138">
        <v>20.233309387049584</v>
      </c>
    </row>
    <row r="37" spans="1:20" s="37" customFormat="1" ht="9.75" customHeight="1" thickBot="1">
      <c r="A37" s="156"/>
      <c r="B37" s="790"/>
      <c r="C37" s="790"/>
      <c r="D37" s="790"/>
      <c r="E37" s="790"/>
      <c r="F37" s="790"/>
      <c r="G37" s="790"/>
      <c r="H37" s="790"/>
      <c r="I37" s="790"/>
      <c r="J37" s="790"/>
      <c r="K37" s="790"/>
      <c r="L37" s="790"/>
      <c r="M37" s="790"/>
      <c r="N37" s="790"/>
      <c r="O37" s="790"/>
      <c r="P37" s="790"/>
      <c r="Q37" s="781"/>
      <c r="R37" s="781"/>
      <c r="S37" s="781"/>
      <c r="T37" s="781"/>
    </row>
    <row r="38" spans="1:20" s="33" customFormat="1" ht="12" customHeight="1">
      <c r="A38" s="110"/>
      <c r="B38" s="45" t="s">
        <v>119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  <row r="39" spans="1:20" ht="11.25" customHeight="1"/>
    <row r="40" spans="1:20" ht="11.25" customHeight="1"/>
  </sheetData>
  <mergeCells count="2">
    <mergeCell ref="B3:T3"/>
    <mergeCell ref="B4:T4"/>
  </mergeCells>
  <printOptions horizontalCentered="1"/>
  <pageMargins left="0.59055118110236227" right="0.35433070866141736" top="0.51181102362204722" bottom="0.39370078740157483" header="0" footer="0"/>
  <pageSetup paperSize="9" scale="73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F3158-4643-4BC8-91B5-46E274728BA8}">
  <dimension ref="A1:F261"/>
  <sheetViews>
    <sheetView showGridLines="0" topLeftCell="B1" zoomScaleNormal="100" zoomScaleSheetLayoutView="100" workbookViewId="0">
      <pane ySplit="4" topLeftCell="A5" activePane="bottomLeft" state="frozen"/>
      <selection activeCell="K23" sqref="K23"/>
      <selection pane="bottomLeft" activeCell="L12" sqref="L12"/>
    </sheetView>
  </sheetViews>
  <sheetFormatPr baseColWidth="10" defaultColWidth="11.42578125" defaultRowHeight="14.25"/>
  <cols>
    <col min="1" max="1" width="4.28515625" style="12" customWidth="1"/>
    <col min="2" max="2" width="23" style="12" customWidth="1"/>
    <col min="3" max="3" width="17.140625" style="12" customWidth="1"/>
    <col min="4" max="6" width="17.5703125" style="13" customWidth="1"/>
    <col min="7" max="16384" width="11.42578125" style="12"/>
  </cols>
  <sheetData>
    <row r="1" spans="1:6" ht="69" customHeight="1">
      <c r="A1" s="397"/>
      <c r="B1" s="929" t="s">
        <v>337</v>
      </c>
      <c r="C1" s="929"/>
      <c r="D1" s="929"/>
      <c r="E1" s="929"/>
      <c r="F1" s="929"/>
    </row>
    <row r="2" spans="1:6" ht="15" customHeight="1">
      <c r="A2" s="121"/>
      <c r="B2" s="930" t="s">
        <v>210</v>
      </c>
      <c r="C2" s="930"/>
      <c r="D2" s="930"/>
      <c r="E2" s="930"/>
      <c r="F2" s="930"/>
    </row>
    <row r="3" spans="1:6" ht="3" customHeight="1" thickBot="1">
      <c r="A3" s="121"/>
      <c r="B3" s="40"/>
      <c r="C3" s="40"/>
      <c r="D3" s="855"/>
      <c r="E3" s="855"/>
      <c r="F3" s="855"/>
    </row>
    <row r="4" spans="1:6" ht="27" customHeight="1" thickBot="1">
      <c r="A4" s="180"/>
      <c r="B4" s="931" t="s">
        <v>264</v>
      </c>
      <c r="C4" s="931"/>
      <c r="D4" s="851" t="s">
        <v>101</v>
      </c>
      <c r="E4" s="851" t="s">
        <v>102</v>
      </c>
      <c r="F4" s="852" t="s">
        <v>103</v>
      </c>
    </row>
    <row r="5" spans="1:6" ht="3.75" customHeight="1">
      <c r="A5" s="180"/>
      <c r="B5" s="865"/>
      <c r="C5" s="865"/>
      <c r="D5" s="392"/>
      <c r="E5" s="392"/>
      <c r="F5" s="393"/>
    </row>
    <row r="6" spans="1:6" ht="15" customHeight="1">
      <c r="A6" s="181"/>
      <c r="B6" s="394" t="s">
        <v>104</v>
      </c>
      <c r="C6" s="388"/>
      <c r="D6" s="421">
        <f>SUM(D7:D8)</f>
        <v>322384</v>
      </c>
      <c r="E6" s="421">
        <f>SUM(E7:E8)</f>
        <v>68695</v>
      </c>
      <c r="F6" s="421">
        <f>SUM(F7:F8)</f>
        <v>296867</v>
      </c>
    </row>
    <row r="7" spans="1:6" ht="11.25" customHeight="1">
      <c r="A7" s="180"/>
      <c r="B7" s="130" t="s">
        <v>194</v>
      </c>
      <c r="C7" s="275"/>
      <c r="D7" s="421">
        <f>D10+D13+D16+D22+D25+D28+D31+D34+D37+D40+D43+D46+D49+D52+D55+D63+D66+D69+D72+D78+D84+D87+D96+D93+D99+D102+D105+D108+D115+D118+D121+D127+D130+D133+D136+D139+D142+D145+D148+D151+D154</f>
        <v>163934</v>
      </c>
      <c r="E7" s="421">
        <f>E10+E13+E16+E19+E22+E25+E28+E31+E34+E37+E40+E43+E46+E49+E52+E55+E63+E66+E69+E72+E75+E78+E81+E84+E87+E90+E93+E96+E99+E102+E105+E108+E115+E118+E121+E124+E127+E130+E133+E136+E139+E142+E145+E148+E151+E154</f>
        <v>31742</v>
      </c>
      <c r="F7" s="421">
        <f>F10+F16+F19+F22+F25+F28+F31+F34+F37+F40+F43+F46+F49+F52+F55+F63+F66+F69+F72+F75+F78+F81+F84+F87+F90+F93+F96+F99+F102+F105+F108+F115+F118+F121+F124+F127+F130+F133+F136+F139+F142+F145+F148+F151+F154</f>
        <v>137644</v>
      </c>
    </row>
    <row r="8" spans="1:6" ht="11.25" customHeight="1">
      <c r="A8" s="182"/>
      <c r="B8" s="130" t="s">
        <v>195</v>
      </c>
      <c r="C8" s="275"/>
      <c r="D8" s="421">
        <f>D11+D14+D17+D23+D26+D29+D32+D35+D38+D41+D44+D47+D50+D53+D56+D64+D67+D70+D73+D79+D85+D88+D97+D94+D100+D103+D106+D109+D116+D119+D122+D128+D131+D134+D137+D140+D143+D146+D149+D152+D155</f>
        <v>158450</v>
      </c>
      <c r="E8" s="421">
        <f>E11+E14+E17+E20+E23+E26+E29+E32+E35+E38+E41+E44+E47+E50+E53+E56+E64+E67+E70+E73+E76+E79+E82+E85+E88+E91+E94+E97+E100+E103+E106+E109+E116+E119+E122+E125+E128+E131+E134+E137+E140+E143+E146+E149+E152+E155</f>
        <v>36953</v>
      </c>
      <c r="F8" s="421">
        <f>F11+F17+F20+F23+F26+F29+F32+F35+F38+F41+F44+F47+F50+F53+F56+F64+F67+F70+F73+F76+F79+F82+F85+F88+F91+F94+F97+F100+F103+F106+F109+F116+F119+F122+F125+F128+F131+F134+F137+F140+F143+F146+F149+F152+F155</f>
        <v>159223</v>
      </c>
    </row>
    <row r="9" spans="1:6" ht="11.25" customHeight="1">
      <c r="A9" s="182"/>
      <c r="B9" s="394" t="s">
        <v>29</v>
      </c>
      <c r="C9" s="390"/>
      <c r="D9" s="389"/>
      <c r="E9" s="389"/>
      <c r="F9" s="389"/>
    </row>
    <row r="10" spans="1:6" ht="11.25" customHeight="1">
      <c r="A10" s="180"/>
      <c r="B10" s="268" t="s">
        <v>194</v>
      </c>
      <c r="C10" s="275"/>
      <c r="D10" s="422">
        <v>23861</v>
      </c>
      <c r="E10" s="555">
        <v>2923</v>
      </c>
      <c r="F10" s="422">
        <v>13757</v>
      </c>
    </row>
    <row r="11" spans="1:6" ht="11.25" customHeight="1">
      <c r="A11" s="183"/>
      <c r="B11" s="268" t="s">
        <v>195</v>
      </c>
      <c r="C11" s="275"/>
      <c r="D11" s="422">
        <v>22248</v>
      </c>
      <c r="E11" s="555">
        <v>3608</v>
      </c>
      <c r="F11" s="422">
        <v>17815</v>
      </c>
    </row>
    <row r="12" spans="1:6" ht="11.25" customHeight="1">
      <c r="A12" s="183"/>
      <c r="B12" s="394" t="s">
        <v>30</v>
      </c>
      <c r="C12" s="390"/>
      <c r="D12" s="391"/>
      <c r="E12" s="391"/>
      <c r="F12" s="422"/>
    </row>
    <row r="13" spans="1:6" ht="11.25" customHeight="1">
      <c r="A13" s="180"/>
      <c r="B13" s="268" t="s">
        <v>194</v>
      </c>
      <c r="C13" s="275"/>
      <c r="D13" s="422">
        <v>9595</v>
      </c>
      <c r="E13" s="555">
        <v>1442</v>
      </c>
      <c r="F13" s="422" t="s">
        <v>57</v>
      </c>
    </row>
    <row r="14" spans="1:6" ht="11.25" customHeight="1">
      <c r="A14" s="183"/>
      <c r="B14" s="268" t="s">
        <v>195</v>
      </c>
      <c r="C14" s="275"/>
      <c r="D14" s="422">
        <v>9111</v>
      </c>
      <c r="E14" s="555">
        <v>1597</v>
      </c>
      <c r="F14" s="422" t="s">
        <v>57</v>
      </c>
    </row>
    <row r="15" spans="1:6" ht="11.25" customHeight="1">
      <c r="A15" s="183"/>
      <c r="B15" s="394" t="s">
        <v>31</v>
      </c>
      <c r="C15" s="390"/>
      <c r="D15" s="422"/>
      <c r="E15" s="555"/>
      <c r="F15" s="391"/>
    </row>
    <row r="16" spans="1:6" ht="11.25" customHeight="1">
      <c r="A16" s="180"/>
      <c r="B16" s="268" t="s">
        <v>194</v>
      </c>
      <c r="C16" s="275"/>
      <c r="D16" s="422">
        <v>16006</v>
      </c>
      <c r="E16" s="555">
        <v>2022</v>
      </c>
      <c r="F16" s="422">
        <v>8961</v>
      </c>
    </row>
    <row r="17" spans="1:6" ht="11.25" customHeight="1">
      <c r="A17" s="183"/>
      <c r="B17" s="268" t="s">
        <v>195</v>
      </c>
      <c r="C17" s="275"/>
      <c r="D17" s="422">
        <v>14264</v>
      </c>
      <c r="E17" s="555">
        <v>2023</v>
      </c>
      <c r="F17" s="422">
        <v>10046</v>
      </c>
    </row>
    <row r="18" spans="1:6" ht="11.25" customHeight="1">
      <c r="A18" s="183"/>
      <c r="B18" s="394" t="s">
        <v>32</v>
      </c>
      <c r="C18" s="390"/>
      <c r="D18" s="422"/>
      <c r="E18" s="555"/>
      <c r="F18" s="422"/>
    </row>
    <row r="19" spans="1:6" ht="11.25" customHeight="1">
      <c r="A19" s="180"/>
      <c r="B19" s="268" t="s">
        <v>194</v>
      </c>
      <c r="C19" s="275"/>
      <c r="D19" s="422" t="s">
        <v>57</v>
      </c>
      <c r="E19" s="555">
        <v>1437</v>
      </c>
      <c r="F19" s="422">
        <v>6610</v>
      </c>
    </row>
    <row r="20" spans="1:6" ht="11.25" customHeight="1">
      <c r="A20" s="183"/>
      <c r="B20" s="268" t="s">
        <v>195</v>
      </c>
      <c r="C20" s="275"/>
      <c r="D20" s="422" t="s">
        <v>57</v>
      </c>
      <c r="E20" s="555">
        <v>1580</v>
      </c>
      <c r="F20" s="422">
        <v>7145</v>
      </c>
    </row>
    <row r="21" spans="1:6" ht="11.25" customHeight="1">
      <c r="A21" s="183"/>
      <c r="B21" s="394" t="s">
        <v>338</v>
      </c>
      <c r="C21" s="390"/>
      <c r="D21" s="422"/>
      <c r="E21" s="555"/>
      <c r="F21" s="422"/>
    </row>
    <row r="22" spans="1:6" ht="11.25" customHeight="1">
      <c r="A22" s="180"/>
      <c r="B22" s="268" t="s">
        <v>194</v>
      </c>
      <c r="C22" s="275"/>
      <c r="D22" s="422">
        <v>19629</v>
      </c>
      <c r="E22" s="555">
        <v>2470</v>
      </c>
      <c r="F22" s="422">
        <v>12132</v>
      </c>
    </row>
    <row r="23" spans="1:6" ht="11.25" customHeight="1">
      <c r="A23" s="183"/>
      <c r="B23" s="268" t="s">
        <v>195</v>
      </c>
      <c r="C23" s="275"/>
      <c r="D23" s="422">
        <v>17195</v>
      </c>
      <c r="E23" s="555">
        <v>2642</v>
      </c>
      <c r="F23" s="422">
        <v>12650</v>
      </c>
    </row>
    <row r="24" spans="1:6" ht="11.25" customHeight="1">
      <c r="A24" s="183"/>
      <c r="B24" s="394" t="s">
        <v>33</v>
      </c>
      <c r="C24" s="390"/>
      <c r="D24" s="422"/>
      <c r="E24" s="555"/>
      <c r="F24" s="422"/>
    </row>
    <row r="25" spans="1:6" ht="11.25" customHeight="1">
      <c r="A25" s="180"/>
      <c r="B25" s="268" t="s">
        <v>194</v>
      </c>
      <c r="C25" s="275"/>
      <c r="D25" s="422">
        <v>2318</v>
      </c>
      <c r="E25" s="555">
        <v>383</v>
      </c>
      <c r="F25" s="422">
        <v>1817</v>
      </c>
    </row>
    <row r="26" spans="1:6" ht="11.25" customHeight="1">
      <c r="A26" s="183"/>
      <c r="B26" s="268" t="s">
        <v>195</v>
      </c>
      <c r="C26" s="275"/>
      <c r="D26" s="422">
        <v>6920</v>
      </c>
      <c r="E26" s="555">
        <v>1780</v>
      </c>
      <c r="F26" s="422">
        <v>9409</v>
      </c>
    </row>
    <row r="27" spans="1:6" ht="11.25" customHeight="1">
      <c r="A27" s="183"/>
      <c r="B27" s="394" t="s">
        <v>34</v>
      </c>
      <c r="C27" s="390"/>
      <c r="D27" s="422"/>
      <c r="E27" s="555"/>
      <c r="F27" s="422"/>
    </row>
    <row r="28" spans="1:6" ht="11.25" customHeight="1">
      <c r="A28" s="180"/>
      <c r="B28" s="268" t="s">
        <v>194</v>
      </c>
      <c r="C28" s="275"/>
      <c r="D28" s="422">
        <v>4061</v>
      </c>
      <c r="E28" s="555">
        <v>952</v>
      </c>
      <c r="F28" s="422">
        <v>4688</v>
      </c>
    </row>
    <row r="29" spans="1:6" ht="11.25" customHeight="1">
      <c r="A29" s="183"/>
      <c r="B29" s="268" t="s">
        <v>195</v>
      </c>
      <c r="C29" s="275"/>
      <c r="D29" s="422">
        <v>3954</v>
      </c>
      <c r="E29" s="555">
        <v>1104</v>
      </c>
      <c r="F29" s="422">
        <v>3950</v>
      </c>
    </row>
    <row r="30" spans="1:6" ht="11.25" customHeight="1">
      <c r="A30" s="183"/>
      <c r="B30" s="394" t="s">
        <v>35</v>
      </c>
      <c r="C30" s="390"/>
      <c r="D30" s="422"/>
      <c r="E30" s="555"/>
      <c r="F30" s="422"/>
    </row>
    <row r="31" spans="1:6" ht="11.25" customHeight="1">
      <c r="A31" s="180"/>
      <c r="B31" s="268" t="s">
        <v>194</v>
      </c>
      <c r="C31" s="275"/>
      <c r="D31" s="422">
        <v>6348</v>
      </c>
      <c r="E31" s="555">
        <v>1028</v>
      </c>
      <c r="F31" s="422">
        <v>5068</v>
      </c>
    </row>
    <row r="32" spans="1:6" ht="11.25" customHeight="1">
      <c r="A32" s="183"/>
      <c r="B32" s="268" t="s">
        <v>195</v>
      </c>
      <c r="C32" s="275"/>
      <c r="D32" s="422">
        <v>6434</v>
      </c>
      <c r="E32" s="555">
        <v>1020</v>
      </c>
      <c r="F32" s="422">
        <v>5328</v>
      </c>
    </row>
    <row r="33" spans="1:6" ht="11.25" customHeight="1">
      <c r="A33" s="183"/>
      <c r="B33" s="394" t="s">
        <v>36</v>
      </c>
      <c r="C33" s="390"/>
      <c r="D33" s="422"/>
      <c r="E33" s="555"/>
      <c r="F33" s="422"/>
    </row>
    <row r="34" spans="1:6" ht="11.25" customHeight="1">
      <c r="A34" s="180"/>
      <c r="B34" s="268" t="s">
        <v>194</v>
      </c>
      <c r="C34" s="275"/>
      <c r="D34" s="422">
        <v>2459</v>
      </c>
      <c r="E34" s="555">
        <v>388</v>
      </c>
      <c r="F34" s="422">
        <v>2756</v>
      </c>
    </row>
    <row r="35" spans="1:6" ht="11.25" customHeight="1">
      <c r="A35" s="183"/>
      <c r="B35" s="268" t="s">
        <v>195</v>
      </c>
      <c r="C35" s="275"/>
      <c r="D35" s="422">
        <v>2182</v>
      </c>
      <c r="E35" s="555">
        <v>469</v>
      </c>
      <c r="F35" s="422">
        <v>2765</v>
      </c>
    </row>
    <row r="36" spans="1:6" ht="11.25" customHeight="1">
      <c r="A36" s="183"/>
      <c r="B36" s="394" t="s">
        <v>37</v>
      </c>
      <c r="C36" s="390"/>
      <c r="D36" s="422"/>
      <c r="E36" s="555"/>
      <c r="F36" s="422"/>
    </row>
    <row r="37" spans="1:6" ht="11.25" customHeight="1">
      <c r="A37" s="180"/>
      <c r="B37" s="268" t="s">
        <v>194</v>
      </c>
      <c r="C37" s="275"/>
      <c r="D37" s="422">
        <v>9260</v>
      </c>
      <c r="E37" s="555">
        <v>2106</v>
      </c>
      <c r="F37" s="422">
        <v>7575</v>
      </c>
    </row>
    <row r="38" spans="1:6" ht="11.25" customHeight="1">
      <c r="A38" s="183"/>
      <c r="B38" s="268" t="s">
        <v>195</v>
      </c>
      <c r="C38" s="275"/>
      <c r="D38" s="422">
        <v>8748</v>
      </c>
      <c r="E38" s="555">
        <v>2709</v>
      </c>
      <c r="F38" s="422">
        <v>10114</v>
      </c>
    </row>
    <row r="39" spans="1:6" ht="11.25" customHeight="1">
      <c r="A39" s="183"/>
      <c r="B39" s="394" t="s">
        <v>38</v>
      </c>
      <c r="C39" s="390"/>
      <c r="D39" s="422"/>
      <c r="E39" s="555"/>
      <c r="F39" s="422"/>
    </row>
    <row r="40" spans="1:6" ht="11.25" customHeight="1">
      <c r="A40" s="180"/>
      <c r="B40" s="268" t="s">
        <v>194</v>
      </c>
      <c r="C40" s="275"/>
      <c r="D40" s="422">
        <v>2613</v>
      </c>
      <c r="E40" s="555">
        <v>1226</v>
      </c>
      <c r="F40" s="422">
        <v>4346</v>
      </c>
    </row>
    <row r="41" spans="1:6" ht="11.25" customHeight="1">
      <c r="A41" s="183"/>
      <c r="B41" s="268" t="s">
        <v>195</v>
      </c>
      <c r="C41" s="275"/>
      <c r="D41" s="422">
        <v>2544</v>
      </c>
      <c r="E41" s="555">
        <v>1343</v>
      </c>
      <c r="F41" s="422">
        <v>5143</v>
      </c>
    </row>
    <row r="42" spans="1:6" ht="11.25" customHeight="1">
      <c r="A42" s="183"/>
      <c r="B42" s="394" t="s">
        <v>39</v>
      </c>
      <c r="C42" s="390"/>
      <c r="D42" s="422"/>
      <c r="E42" s="555"/>
      <c r="F42" s="422"/>
    </row>
    <row r="43" spans="1:6" ht="11.25" customHeight="1">
      <c r="A43" s="180"/>
      <c r="B43" s="268" t="s">
        <v>194</v>
      </c>
      <c r="C43" s="275"/>
      <c r="D43" s="422">
        <v>4640</v>
      </c>
      <c r="E43" s="555">
        <v>931</v>
      </c>
      <c r="F43" s="422">
        <v>4355</v>
      </c>
    </row>
    <row r="44" spans="1:6" ht="11.25" customHeight="1">
      <c r="A44" s="183"/>
      <c r="B44" s="268" t="s">
        <v>195</v>
      </c>
      <c r="C44" s="275"/>
      <c r="D44" s="422">
        <v>4329</v>
      </c>
      <c r="E44" s="555">
        <v>961</v>
      </c>
      <c r="F44" s="422">
        <v>5197</v>
      </c>
    </row>
    <row r="45" spans="1:6" ht="11.25" customHeight="1">
      <c r="A45" s="183"/>
      <c r="B45" s="394" t="s">
        <v>40</v>
      </c>
      <c r="C45" s="390"/>
      <c r="D45" s="422"/>
      <c r="E45" s="555"/>
      <c r="F45" s="422"/>
    </row>
    <row r="46" spans="1:6" ht="11.25" customHeight="1">
      <c r="A46" s="180"/>
      <c r="B46" s="268" t="s">
        <v>194</v>
      </c>
      <c r="C46" s="275"/>
      <c r="D46" s="422">
        <v>5575</v>
      </c>
      <c r="E46" s="555">
        <v>1121</v>
      </c>
      <c r="F46" s="422">
        <v>6745</v>
      </c>
    </row>
    <row r="47" spans="1:6" ht="11.25" customHeight="1">
      <c r="A47" s="183"/>
      <c r="B47" s="268" t="s">
        <v>195</v>
      </c>
      <c r="C47" s="275"/>
      <c r="D47" s="422">
        <v>4433</v>
      </c>
      <c r="E47" s="555">
        <v>1178</v>
      </c>
      <c r="F47" s="422">
        <v>6962</v>
      </c>
    </row>
    <row r="48" spans="1:6" ht="11.25" customHeight="1">
      <c r="A48" s="183"/>
      <c r="B48" s="394" t="s">
        <v>339</v>
      </c>
      <c r="C48" s="390"/>
      <c r="D48" s="422"/>
      <c r="E48" s="555"/>
      <c r="F48" s="422"/>
    </row>
    <row r="49" spans="1:6" ht="11.25" customHeight="1">
      <c r="A49" s="180"/>
      <c r="B49" s="268" t="s">
        <v>194</v>
      </c>
      <c r="C49" s="275"/>
      <c r="D49" s="422">
        <v>6978</v>
      </c>
      <c r="E49" s="555">
        <v>539</v>
      </c>
      <c r="F49" s="422">
        <v>3139</v>
      </c>
    </row>
    <row r="50" spans="1:6" ht="11.25" customHeight="1">
      <c r="A50" s="183"/>
      <c r="B50" s="268" t="s">
        <v>195</v>
      </c>
      <c r="C50" s="275"/>
      <c r="D50" s="422">
        <v>5865</v>
      </c>
      <c r="E50" s="555">
        <v>594</v>
      </c>
      <c r="F50" s="422">
        <v>3340</v>
      </c>
    </row>
    <row r="51" spans="1:6" ht="11.25" customHeight="1">
      <c r="A51" s="183"/>
      <c r="B51" s="394" t="s">
        <v>41</v>
      </c>
      <c r="C51" s="390"/>
      <c r="D51" s="422"/>
      <c r="E51" s="555"/>
      <c r="F51" s="422"/>
    </row>
    <row r="52" spans="1:6" ht="11.25" customHeight="1">
      <c r="A52" s="180"/>
      <c r="B52" s="268" t="s">
        <v>194</v>
      </c>
      <c r="C52" s="275"/>
      <c r="D52" s="422">
        <v>977</v>
      </c>
      <c r="E52" s="555">
        <v>357</v>
      </c>
      <c r="F52" s="422">
        <v>1249</v>
      </c>
    </row>
    <row r="53" spans="1:6" ht="11.25" customHeight="1">
      <c r="A53" s="183"/>
      <c r="B53" s="268" t="s">
        <v>195</v>
      </c>
      <c r="C53" s="275"/>
      <c r="D53" s="422">
        <v>1245</v>
      </c>
      <c r="E53" s="555">
        <v>429</v>
      </c>
      <c r="F53" s="422">
        <v>1671</v>
      </c>
    </row>
    <row r="54" spans="1:6" ht="11.25" customHeight="1">
      <c r="A54" s="183"/>
      <c r="B54" s="394" t="s">
        <v>42</v>
      </c>
      <c r="C54" s="390"/>
      <c r="D54" s="422"/>
      <c r="E54" s="555"/>
      <c r="F54" s="422"/>
    </row>
    <row r="55" spans="1:6" ht="11.25" customHeight="1">
      <c r="A55" s="180"/>
      <c r="B55" s="268" t="s">
        <v>194</v>
      </c>
      <c r="C55" s="275"/>
      <c r="D55" s="422">
        <v>1740</v>
      </c>
      <c r="E55" s="555">
        <v>730</v>
      </c>
      <c r="F55" s="422">
        <v>3301</v>
      </c>
    </row>
    <row r="56" spans="1:6" ht="11.25" customHeight="1">
      <c r="A56" s="183"/>
      <c r="B56" s="268" t="s">
        <v>195</v>
      </c>
      <c r="C56" s="275"/>
      <c r="D56" s="422">
        <v>1481</v>
      </c>
      <c r="E56" s="555">
        <v>680</v>
      </c>
      <c r="F56" s="422">
        <v>2970</v>
      </c>
    </row>
    <row r="57" spans="1:6" ht="6" customHeight="1" thickBot="1">
      <c r="A57" s="183"/>
      <c r="B57" s="761"/>
      <c r="C57" s="707"/>
      <c r="D57" s="840"/>
      <c r="E57" s="840"/>
      <c r="F57" s="840"/>
    </row>
    <row r="58" spans="1:6" ht="14.25" customHeight="1">
      <c r="A58" s="183"/>
      <c r="B58" s="268"/>
      <c r="C58" s="275"/>
      <c r="D58" s="391"/>
      <c r="E58" s="391"/>
      <c r="F58" s="850" t="s">
        <v>131</v>
      </c>
    </row>
    <row r="59" spans="1:6" ht="14.25" customHeight="1" thickBot="1">
      <c r="A59" s="183"/>
      <c r="B59" s="268"/>
      <c r="C59" s="275"/>
      <c r="D59" s="391"/>
      <c r="E59" s="391"/>
      <c r="F59" s="850"/>
    </row>
    <row r="60" spans="1:6" ht="26.25" customHeight="1" thickBot="1">
      <c r="A60" s="180"/>
      <c r="B60" s="931" t="s">
        <v>264</v>
      </c>
      <c r="C60" s="931"/>
      <c r="D60" s="851" t="s">
        <v>101</v>
      </c>
      <c r="E60" s="851" t="s">
        <v>102</v>
      </c>
      <c r="F60" s="852" t="s">
        <v>103</v>
      </c>
    </row>
    <row r="61" spans="1:6" ht="3" customHeight="1">
      <c r="A61" s="183"/>
      <c r="B61" s="268"/>
      <c r="C61" s="275"/>
      <c r="D61" s="391"/>
      <c r="E61" s="391"/>
      <c r="F61" s="309"/>
    </row>
    <row r="62" spans="1:6" ht="10.5" customHeight="1">
      <c r="A62" s="183"/>
      <c r="B62" s="394" t="s">
        <v>43</v>
      </c>
      <c r="C62" s="390"/>
      <c r="D62" s="391"/>
      <c r="E62" s="391"/>
      <c r="F62" s="391"/>
    </row>
    <row r="63" spans="1:6" ht="10.5" customHeight="1">
      <c r="A63" s="180"/>
      <c r="B63" s="268" t="s">
        <v>194</v>
      </c>
      <c r="C63" s="275"/>
      <c r="D63" s="422">
        <v>1898</v>
      </c>
      <c r="E63" s="422">
        <v>1401</v>
      </c>
      <c r="F63" s="422">
        <v>5018</v>
      </c>
    </row>
    <row r="64" spans="1:6" ht="10.5" customHeight="1">
      <c r="A64" s="183"/>
      <c r="B64" s="268" t="s">
        <v>195</v>
      </c>
      <c r="C64" s="275"/>
      <c r="D64" s="422">
        <v>1089</v>
      </c>
      <c r="E64" s="422">
        <v>858</v>
      </c>
      <c r="F64" s="422">
        <v>2823</v>
      </c>
    </row>
    <row r="65" spans="1:6" ht="10.5" customHeight="1">
      <c r="A65" s="183"/>
      <c r="B65" s="394" t="s">
        <v>44</v>
      </c>
      <c r="C65" s="390"/>
      <c r="D65" s="422"/>
      <c r="E65" s="422"/>
      <c r="F65" s="422"/>
    </row>
    <row r="66" spans="1:6" ht="10.5" customHeight="1">
      <c r="A66" s="180"/>
      <c r="B66" s="268" t="s">
        <v>194</v>
      </c>
      <c r="C66" s="275"/>
      <c r="D66" s="422">
        <v>2620</v>
      </c>
      <c r="E66" s="422">
        <v>887</v>
      </c>
      <c r="F66" s="422">
        <v>3587</v>
      </c>
    </row>
    <row r="67" spans="1:6" ht="10.5" customHeight="1">
      <c r="A67" s="183"/>
      <c r="B67" s="268" t="s">
        <v>195</v>
      </c>
      <c r="C67" s="275"/>
      <c r="D67" s="422">
        <v>4212</v>
      </c>
      <c r="E67" s="422">
        <v>1596</v>
      </c>
      <c r="F67" s="422">
        <v>6458</v>
      </c>
    </row>
    <row r="68" spans="1:6" ht="10.5" customHeight="1">
      <c r="A68" s="183"/>
      <c r="B68" s="394" t="s">
        <v>45</v>
      </c>
      <c r="C68" s="390"/>
      <c r="D68" s="422"/>
      <c r="E68" s="422"/>
      <c r="F68" s="422"/>
    </row>
    <row r="69" spans="1:6" ht="10.5" customHeight="1">
      <c r="A69" s="180"/>
      <c r="B69" s="268" t="s">
        <v>194</v>
      </c>
      <c r="C69" s="275"/>
      <c r="D69" s="422">
        <v>6753</v>
      </c>
      <c r="E69" s="422">
        <v>1151</v>
      </c>
      <c r="F69" s="422">
        <v>4849</v>
      </c>
    </row>
    <row r="70" spans="1:6" ht="10.5" customHeight="1">
      <c r="A70" s="183"/>
      <c r="B70" s="268" t="s">
        <v>195</v>
      </c>
      <c r="C70" s="275"/>
      <c r="D70" s="422">
        <v>5597</v>
      </c>
      <c r="E70" s="422">
        <v>1074</v>
      </c>
      <c r="F70" s="422">
        <v>4766</v>
      </c>
    </row>
    <row r="71" spans="1:6" ht="10.5" customHeight="1">
      <c r="A71" s="183"/>
      <c r="B71" s="394" t="s">
        <v>46</v>
      </c>
      <c r="C71" s="390"/>
      <c r="D71" s="422"/>
      <c r="E71" s="422"/>
      <c r="F71" s="422"/>
    </row>
    <row r="72" spans="1:6" ht="10.5" customHeight="1">
      <c r="A72" s="180"/>
      <c r="B72" s="268" t="s">
        <v>194</v>
      </c>
      <c r="C72" s="275"/>
      <c r="D72" s="422">
        <v>5546</v>
      </c>
      <c r="E72" s="422">
        <v>915</v>
      </c>
      <c r="F72" s="422">
        <v>4283</v>
      </c>
    </row>
    <row r="73" spans="1:6" ht="10.5" customHeight="1">
      <c r="A73" s="183"/>
      <c r="B73" s="268" t="s">
        <v>195</v>
      </c>
      <c r="C73" s="275"/>
      <c r="D73" s="422">
        <v>4876</v>
      </c>
      <c r="E73" s="422">
        <v>1044</v>
      </c>
      <c r="F73" s="422">
        <v>4372</v>
      </c>
    </row>
    <row r="74" spans="1:6" ht="10.5" customHeight="1">
      <c r="A74" s="183"/>
      <c r="B74" s="394" t="s">
        <v>47</v>
      </c>
      <c r="C74" s="390"/>
      <c r="D74" s="422"/>
      <c r="E74" s="422"/>
      <c r="F74" s="422"/>
    </row>
    <row r="75" spans="1:6" ht="10.5" customHeight="1">
      <c r="A75" s="180"/>
      <c r="B75" s="268" t="s">
        <v>194</v>
      </c>
      <c r="C75" s="275"/>
      <c r="D75" s="422" t="s">
        <v>57</v>
      </c>
      <c r="E75" s="422">
        <v>519</v>
      </c>
      <c r="F75" s="422">
        <v>2913</v>
      </c>
    </row>
    <row r="76" spans="1:6" ht="10.5" customHeight="1">
      <c r="A76" s="183"/>
      <c r="B76" s="268" t="s">
        <v>195</v>
      </c>
      <c r="C76" s="275"/>
      <c r="D76" s="422" t="s">
        <v>57</v>
      </c>
      <c r="E76" s="422">
        <v>627</v>
      </c>
      <c r="F76" s="422">
        <v>3559</v>
      </c>
    </row>
    <row r="77" spans="1:6" ht="10.5" customHeight="1">
      <c r="A77" s="183"/>
      <c r="B77" s="394" t="s">
        <v>48</v>
      </c>
      <c r="C77" s="390"/>
      <c r="D77" s="422"/>
      <c r="E77" s="422"/>
      <c r="F77" s="422"/>
    </row>
    <row r="78" spans="1:6" ht="10.5" customHeight="1">
      <c r="A78" s="180"/>
      <c r="B78" s="268" t="s">
        <v>194</v>
      </c>
      <c r="C78" s="275"/>
      <c r="D78" s="422">
        <v>4675</v>
      </c>
      <c r="E78" s="422">
        <v>619</v>
      </c>
      <c r="F78" s="422">
        <v>2856</v>
      </c>
    </row>
    <row r="79" spans="1:6" ht="10.5" customHeight="1">
      <c r="A79" s="183"/>
      <c r="B79" s="268" t="s">
        <v>195</v>
      </c>
      <c r="C79" s="275"/>
      <c r="D79" s="422">
        <v>4058</v>
      </c>
      <c r="E79" s="422">
        <v>670</v>
      </c>
      <c r="F79" s="422">
        <v>3000</v>
      </c>
    </row>
    <row r="80" spans="1:6" ht="10.5" customHeight="1">
      <c r="A80" s="183"/>
      <c r="B80" s="394" t="s">
        <v>49</v>
      </c>
      <c r="C80" s="390"/>
      <c r="D80" s="422"/>
      <c r="E80" s="422"/>
      <c r="F80" s="422"/>
    </row>
    <row r="81" spans="1:6" ht="10.5" customHeight="1">
      <c r="A81" s="180"/>
      <c r="B81" s="268" t="s">
        <v>194</v>
      </c>
      <c r="C81" s="275"/>
      <c r="D81" s="422" t="s">
        <v>57</v>
      </c>
      <c r="E81" s="422">
        <v>609</v>
      </c>
      <c r="F81" s="422">
        <v>3171</v>
      </c>
    </row>
    <row r="82" spans="1:6" ht="10.5" customHeight="1">
      <c r="A82" s="183"/>
      <c r="B82" s="268" t="s">
        <v>195</v>
      </c>
      <c r="C82" s="275"/>
      <c r="D82" s="422" t="s">
        <v>57</v>
      </c>
      <c r="E82" s="422">
        <v>661</v>
      </c>
      <c r="F82" s="422">
        <v>3251</v>
      </c>
    </row>
    <row r="83" spans="1:6" ht="10.5" customHeight="1">
      <c r="A83" s="183"/>
      <c r="B83" s="394" t="s">
        <v>50</v>
      </c>
      <c r="C83" s="390"/>
      <c r="D83" s="422"/>
      <c r="E83" s="422"/>
      <c r="F83" s="422"/>
    </row>
    <row r="84" spans="1:6" ht="10.5" customHeight="1">
      <c r="A84" s="180"/>
      <c r="B84" s="268" t="s">
        <v>194</v>
      </c>
      <c r="C84" s="275"/>
      <c r="D84" s="422">
        <v>3336</v>
      </c>
      <c r="E84" s="422">
        <v>646</v>
      </c>
      <c r="F84" s="422">
        <v>2938</v>
      </c>
    </row>
    <row r="85" spans="1:6" ht="10.5" customHeight="1">
      <c r="A85" s="183"/>
      <c r="B85" s="268" t="s">
        <v>195</v>
      </c>
      <c r="C85" s="275"/>
      <c r="D85" s="422">
        <v>2572</v>
      </c>
      <c r="E85" s="422">
        <v>711</v>
      </c>
      <c r="F85" s="422">
        <v>2422</v>
      </c>
    </row>
    <row r="86" spans="1:6" ht="10.5" customHeight="1">
      <c r="A86" s="183"/>
      <c r="B86" s="394" t="s">
        <v>51</v>
      </c>
      <c r="C86" s="390"/>
      <c r="D86" s="422"/>
      <c r="E86" s="422"/>
      <c r="F86" s="422"/>
    </row>
    <row r="87" spans="1:6" ht="10.5" customHeight="1">
      <c r="A87" s="180"/>
      <c r="B87" s="268" t="s">
        <v>194</v>
      </c>
      <c r="C87" s="275"/>
      <c r="D87" s="422">
        <v>1646</v>
      </c>
      <c r="E87" s="422">
        <v>459</v>
      </c>
      <c r="F87" s="422">
        <v>2127</v>
      </c>
    </row>
    <row r="88" spans="1:6" ht="10.5" customHeight="1">
      <c r="A88" s="183"/>
      <c r="B88" s="268" t="s">
        <v>195</v>
      </c>
      <c r="C88" s="275"/>
      <c r="D88" s="422">
        <v>1453</v>
      </c>
      <c r="E88" s="422">
        <v>508</v>
      </c>
      <c r="F88" s="422">
        <v>2286</v>
      </c>
    </row>
    <row r="89" spans="1:6" ht="10.5" customHeight="1">
      <c r="A89" s="183"/>
      <c r="B89" s="394" t="s">
        <v>52</v>
      </c>
      <c r="C89" s="390"/>
      <c r="D89" s="422"/>
      <c r="E89" s="422"/>
      <c r="F89" s="422"/>
    </row>
    <row r="90" spans="1:6" ht="10.5" customHeight="1">
      <c r="A90" s="180"/>
      <c r="B90" s="268" t="s">
        <v>194</v>
      </c>
      <c r="C90" s="275"/>
      <c r="D90" s="422" t="s">
        <v>57</v>
      </c>
      <c r="E90" s="422">
        <v>447</v>
      </c>
      <c r="F90" s="422">
        <v>1821</v>
      </c>
    </row>
    <row r="91" spans="1:6" ht="10.5" customHeight="1">
      <c r="A91" s="183"/>
      <c r="B91" s="268" t="s">
        <v>195</v>
      </c>
      <c r="C91" s="275"/>
      <c r="D91" s="422" t="s">
        <v>57</v>
      </c>
      <c r="E91" s="422">
        <v>587</v>
      </c>
      <c r="F91" s="422">
        <v>2609</v>
      </c>
    </row>
    <row r="92" spans="1:6" ht="10.5" customHeight="1">
      <c r="A92" s="183"/>
      <c r="B92" s="394" t="s">
        <v>53</v>
      </c>
      <c r="C92" s="390"/>
      <c r="D92" s="422"/>
      <c r="E92" s="422"/>
      <c r="F92" s="422"/>
    </row>
    <row r="93" spans="1:6" ht="10.5" customHeight="1">
      <c r="A93" s="180"/>
      <c r="B93" s="268" t="s">
        <v>194</v>
      </c>
      <c r="C93" s="275"/>
      <c r="D93" s="422">
        <v>1861</v>
      </c>
      <c r="E93" s="422">
        <v>511</v>
      </c>
      <c r="F93" s="422">
        <v>2065</v>
      </c>
    </row>
    <row r="94" spans="1:6" ht="10.5" customHeight="1">
      <c r="A94" s="183"/>
      <c r="B94" s="268" t="s">
        <v>195</v>
      </c>
      <c r="C94" s="275"/>
      <c r="D94" s="422">
        <v>1524</v>
      </c>
      <c r="E94" s="422">
        <v>502</v>
      </c>
      <c r="F94" s="422">
        <v>1781</v>
      </c>
    </row>
    <row r="95" spans="1:6" ht="10.5" customHeight="1">
      <c r="A95" s="183"/>
      <c r="B95" s="932" t="s">
        <v>340</v>
      </c>
      <c r="C95" s="932"/>
      <c r="D95" s="422"/>
      <c r="E95" s="422"/>
      <c r="F95" s="422"/>
    </row>
    <row r="96" spans="1:6" ht="10.5" customHeight="1">
      <c r="A96" s="180"/>
      <c r="B96" s="268" t="s">
        <v>194</v>
      </c>
      <c r="C96" s="275"/>
      <c r="D96" s="422">
        <v>3468</v>
      </c>
      <c r="E96" s="422">
        <v>463</v>
      </c>
      <c r="F96" s="422">
        <v>2157</v>
      </c>
    </row>
    <row r="97" spans="1:6" ht="10.5" customHeight="1">
      <c r="A97" s="183"/>
      <c r="B97" s="268" t="s">
        <v>195</v>
      </c>
      <c r="C97" s="275"/>
      <c r="D97" s="422">
        <v>2986</v>
      </c>
      <c r="E97" s="422">
        <v>504</v>
      </c>
      <c r="F97" s="422">
        <v>2074</v>
      </c>
    </row>
    <row r="98" spans="1:6" ht="10.5" customHeight="1">
      <c r="A98" s="183"/>
      <c r="B98" s="394" t="s">
        <v>54</v>
      </c>
      <c r="C98" s="390"/>
      <c r="D98" s="422"/>
      <c r="E98" s="422"/>
      <c r="F98" s="422"/>
    </row>
    <row r="99" spans="1:6" ht="10.5" customHeight="1">
      <c r="A99" s="180"/>
      <c r="B99" s="268" t="s">
        <v>194</v>
      </c>
      <c r="C99" s="275"/>
      <c r="D99" s="422">
        <v>2121</v>
      </c>
      <c r="E99" s="422">
        <v>388</v>
      </c>
      <c r="F99" s="422">
        <v>1648</v>
      </c>
    </row>
    <row r="100" spans="1:6" ht="10.5" customHeight="1">
      <c r="A100" s="183"/>
      <c r="B100" s="268" t="s">
        <v>195</v>
      </c>
      <c r="C100" s="275"/>
      <c r="D100" s="422">
        <v>2583</v>
      </c>
      <c r="E100" s="422">
        <v>463</v>
      </c>
      <c r="F100" s="422">
        <v>2060</v>
      </c>
    </row>
    <row r="101" spans="1:6" ht="10.5" customHeight="1">
      <c r="A101" s="183"/>
      <c r="B101" s="394" t="s">
        <v>55</v>
      </c>
      <c r="C101" s="390"/>
      <c r="D101" s="422"/>
      <c r="E101" s="422"/>
      <c r="F101" s="422"/>
    </row>
    <row r="102" spans="1:6" ht="10.5" customHeight="1">
      <c r="A102" s="180"/>
      <c r="B102" s="268" t="s">
        <v>194</v>
      </c>
      <c r="C102" s="275"/>
      <c r="D102" s="422">
        <v>611</v>
      </c>
      <c r="E102" s="422">
        <v>307</v>
      </c>
      <c r="F102" s="422">
        <v>1291</v>
      </c>
    </row>
    <row r="103" spans="1:6" ht="10.5" customHeight="1">
      <c r="A103" s="183"/>
      <c r="B103" s="268" t="s">
        <v>195</v>
      </c>
      <c r="C103" s="275"/>
      <c r="D103" s="422">
        <v>425</v>
      </c>
      <c r="E103" s="422">
        <v>217</v>
      </c>
      <c r="F103" s="422">
        <v>801</v>
      </c>
    </row>
    <row r="104" spans="1:6" ht="10.5" customHeight="1">
      <c r="A104" s="183"/>
      <c r="B104" s="394" t="s">
        <v>341</v>
      </c>
      <c r="C104" s="390"/>
      <c r="D104" s="422"/>
      <c r="E104" s="422"/>
      <c r="F104" s="422"/>
    </row>
    <row r="105" spans="1:6" ht="10.5" customHeight="1">
      <c r="A105" s="180"/>
      <c r="B105" s="268" t="s">
        <v>194</v>
      </c>
      <c r="C105" s="275"/>
      <c r="D105" s="422">
        <v>376</v>
      </c>
      <c r="E105" s="422">
        <v>84</v>
      </c>
      <c r="F105" s="422">
        <v>631</v>
      </c>
    </row>
    <row r="106" spans="1:6" ht="10.5" customHeight="1">
      <c r="A106" s="183"/>
      <c r="B106" s="268" t="s">
        <v>195</v>
      </c>
      <c r="C106" s="275"/>
      <c r="D106" s="422">
        <v>1014</v>
      </c>
      <c r="E106" s="422">
        <v>251</v>
      </c>
      <c r="F106" s="422">
        <v>1528</v>
      </c>
    </row>
    <row r="107" spans="1:6" ht="10.5" customHeight="1">
      <c r="A107" s="183"/>
      <c r="B107" s="394" t="s">
        <v>342</v>
      </c>
      <c r="C107" s="275"/>
      <c r="D107" s="422"/>
      <c r="E107" s="422"/>
      <c r="F107" s="422"/>
    </row>
    <row r="108" spans="1:6" ht="10.5" customHeight="1">
      <c r="A108" s="183"/>
      <c r="B108" s="268" t="s">
        <v>194</v>
      </c>
      <c r="C108" s="275"/>
      <c r="D108" s="422">
        <v>306</v>
      </c>
      <c r="E108" s="422">
        <v>146</v>
      </c>
      <c r="F108" s="422">
        <v>329</v>
      </c>
    </row>
    <row r="109" spans="1:6" ht="10.5" customHeight="1">
      <c r="A109" s="183"/>
      <c r="B109" s="268" t="s">
        <v>195</v>
      </c>
      <c r="C109" s="275"/>
      <c r="D109" s="422">
        <v>131</v>
      </c>
      <c r="E109" s="422">
        <v>74</v>
      </c>
      <c r="F109" s="422">
        <v>191</v>
      </c>
    </row>
    <row r="110" spans="1:6" ht="10.5" customHeight="1" thickBot="1">
      <c r="A110" s="183"/>
      <c r="B110" s="761"/>
      <c r="C110" s="707"/>
      <c r="D110" s="840"/>
      <c r="E110" s="840"/>
      <c r="F110" s="840"/>
    </row>
    <row r="111" spans="1:6" ht="10.5" customHeight="1">
      <c r="A111" s="183"/>
      <c r="B111" s="268"/>
      <c r="C111" s="275"/>
      <c r="D111" s="391"/>
      <c r="E111" s="391"/>
      <c r="F111" s="850" t="s">
        <v>131</v>
      </c>
    </row>
    <row r="112" spans="1:6" ht="10.5" customHeight="1" thickBot="1">
      <c r="A112" s="183"/>
      <c r="B112" s="268"/>
      <c r="C112" s="275"/>
      <c r="D112" s="391"/>
      <c r="E112" s="391"/>
      <c r="F112" s="850" t="s">
        <v>111</v>
      </c>
    </row>
    <row r="113" spans="1:6" ht="26.25" customHeight="1" thickBot="1">
      <c r="A113" s="183"/>
      <c r="B113" s="931" t="s">
        <v>264</v>
      </c>
      <c r="C113" s="931"/>
      <c r="D113" s="851" t="s">
        <v>101</v>
      </c>
      <c r="E113" s="851" t="s">
        <v>102</v>
      </c>
      <c r="F113" s="852" t="s">
        <v>103</v>
      </c>
    </row>
    <row r="114" spans="1:6" ht="10.5" customHeight="1">
      <c r="A114" s="183"/>
      <c r="B114" s="394" t="s">
        <v>343</v>
      </c>
      <c r="C114" s="275"/>
      <c r="D114" s="422"/>
      <c r="E114" s="422"/>
      <c r="F114" s="422"/>
    </row>
    <row r="115" spans="1:6" ht="10.5" customHeight="1">
      <c r="A115" s="183"/>
      <c r="B115" s="268" t="s">
        <v>194</v>
      </c>
      <c r="C115" s="275"/>
      <c r="D115" s="422">
        <v>175</v>
      </c>
      <c r="E115" s="422">
        <v>122</v>
      </c>
      <c r="F115" s="422">
        <v>458</v>
      </c>
    </row>
    <row r="116" spans="1:6" ht="10.5" customHeight="1">
      <c r="A116" s="183"/>
      <c r="B116" s="268" t="s">
        <v>195</v>
      </c>
      <c r="C116" s="275"/>
      <c r="D116" s="422">
        <v>221</v>
      </c>
      <c r="E116" s="422">
        <v>151</v>
      </c>
      <c r="F116" s="422">
        <v>533</v>
      </c>
    </row>
    <row r="117" spans="1:6" ht="10.5" customHeight="1">
      <c r="A117" s="183"/>
      <c r="B117" s="394" t="s">
        <v>344</v>
      </c>
      <c r="C117" s="275"/>
      <c r="D117" s="422"/>
      <c r="E117" s="422"/>
      <c r="F117" s="422"/>
    </row>
    <row r="118" spans="1:6" ht="10.5" customHeight="1">
      <c r="A118" s="183"/>
      <c r="B118" s="268" t="s">
        <v>194</v>
      </c>
      <c r="C118" s="275"/>
      <c r="D118" s="422">
        <v>870</v>
      </c>
      <c r="E118" s="422">
        <v>143</v>
      </c>
      <c r="F118" s="422">
        <v>718</v>
      </c>
    </row>
    <row r="119" spans="1:6" ht="10.5" customHeight="1">
      <c r="A119" s="183"/>
      <c r="B119" s="268" t="s">
        <v>195</v>
      </c>
      <c r="C119" s="275"/>
      <c r="D119" s="422">
        <v>895</v>
      </c>
      <c r="E119" s="422">
        <v>206</v>
      </c>
      <c r="F119" s="422">
        <v>959</v>
      </c>
    </row>
    <row r="120" spans="1:6" ht="10.5" customHeight="1">
      <c r="A120" s="183"/>
      <c r="B120" s="394" t="s">
        <v>345</v>
      </c>
      <c r="C120" s="275"/>
      <c r="D120" s="422"/>
      <c r="E120" s="422"/>
      <c r="F120" s="422"/>
    </row>
    <row r="121" spans="1:6" ht="10.5" customHeight="1">
      <c r="A121" s="183"/>
      <c r="B121" s="268" t="s">
        <v>194</v>
      </c>
      <c r="C121" s="275"/>
      <c r="D121" s="422">
        <v>282</v>
      </c>
      <c r="E121" s="422">
        <v>118</v>
      </c>
      <c r="F121" s="422">
        <v>363</v>
      </c>
    </row>
    <row r="122" spans="1:6" ht="10.5" customHeight="1">
      <c r="A122" s="183"/>
      <c r="B122" s="268" t="s">
        <v>195</v>
      </c>
      <c r="C122" s="275"/>
      <c r="D122" s="422">
        <v>383</v>
      </c>
      <c r="E122" s="422">
        <v>170</v>
      </c>
      <c r="F122" s="422">
        <v>401</v>
      </c>
    </row>
    <row r="123" spans="1:6" ht="10.5" customHeight="1">
      <c r="A123" s="183"/>
      <c r="B123" s="394" t="s">
        <v>346</v>
      </c>
      <c r="C123" s="275"/>
      <c r="D123" s="422"/>
      <c r="E123" s="422"/>
      <c r="F123" s="422"/>
    </row>
    <row r="124" spans="1:6" ht="10.5" customHeight="1">
      <c r="A124" s="183"/>
      <c r="B124" s="268" t="s">
        <v>194</v>
      </c>
      <c r="C124" s="275"/>
      <c r="D124" s="422" t="s">
        <v>57</v>
      </c>
      <c r="E124" s="422">
        <v>117</v>
      </c>
      <c r="F124" s="422">
        <v>382</v>
      </c>
    </row>
    <row r="125" spans="1:6" ht="10.5" customHeight="1">
      <c r="A125" s="183"/>
      <c r="B125" s="268" t="s">
        <v>195</v>
      </c>
      <c r="C125" s="275"/>
      <c r="D125" s="422" t="s">
        <v>57</v>
      </c>
      <c r="E125" s="422">
        <v>115</v>
      </c>
      <c r="F125" s="422">
        <v>319</v>
      </c>
    </row>
    <row r="126" spans="1:6" ht="10.5" customHeight="1">
      <c r="A126" s="183"/>
      <c r="B126" s="394" t="s">
        <v>347</v>
      </c>
      <c r="C126" s="275"/>
      <c r="D126" s="422"/>
      <c r="E126" s="422"/>
      <c r="F126" s="422"/>
    </row>
    <row r="127" spans="1:6" ht="10.5" customHeight="1">
      <c r="A127" s="183"/>
      <c r="B127" s="268" t="s">
        <v>194</v>
      </c>
      <c r="C127" s="275"/>
      <c r="D127" s="422">
        <v>1663</v>
      </c>
      <c r="E127" s="422">
        <v>121</v>
      </c>
      <c r="F127" s="422">
        <v>784</v>
      </c>
    </row>
    <row r="128" spans="1:6" ht="10.5" customHeight="1">
      <c r="A128" s="183"/>
      <c r="B128" s="268" t="s">
        <v>195</v>
      </c>
      <c r="C128" s="275"/>
      <c r="D128" s="422">
        <v>1025</v>
      </c>
      <c r="E128" s="422">
        <v>120</v>
      </c>
      <c r="F128" s="422">
        <v>686</v>
      </c>
    </row>
    <row r="129" spans="1:6" ht="10.5" customHeight="1">
      <c r="A129" s="183"/>
      <c r="B129" s="394" t="s">
        <v>348</v>
      </c>
      <c r="C129" s="275"/>
      <c r="D129" s="422"/>
      <c r="E129" s="422"/>
      <c r="F129" s="422"/>
    </row>
    <row r="130" spans="1:6" ht="10.5" customHeight="1">
      <c r="A130" s="183"/>
      <c r="B130" s="268" t="s">
        <v>194</v>
      </c>
      <c r="C130" s="275"/>
      <c r="D130" s="422">
        <v>658</v>
      </c>
      <c r="E130" s="422">
        <v>167</v>
      </c>
      <c r="F130" s="422">
        <v>818</v>
      </c>
    </row>
    <row r="131" spans="1:6" ht="10.5" customHeight="1">
      <c r="A131" s="183"/>
      <c r="B131" s="268" t="s">
        <v>195</v>
      </c>
      <c r="C131" s="275"/>
      <c r="D131" s="422">
        <v>780</v>
      </c>
      <c r="E131" s="422">
        <v>231</v>
      </c>
      <c r="F131" s="422">
        <v>965</v>
      </c>
    </row>
    <row r="132" spans="1:6" ht="10.5" customHeight="1">
      <c r="A132" s="183"/>
      <c r="B132" s="394" t="s">
        <v>349</v>
      </c>
      <c r="C132" s="275"/>
      <c r="D132" s="422"/>
      <c r="E132" s="422"/>
      <c r="F132" s="422"/>
    </row>
    <row r="133" spans="1:6" ht="10.5" customHeight="1">
      <c r="A133" s="183"/>
      <c r="B133" s="268" t="s">
        <v>194</v>
      </c>
      <c r="C133" s="275"/>
      <c r="D133" s="422">
        <v>622</v>
      </c>
      <c r="E133" s="422">
        <v>241</v>
      </c>
      <c r="F133" s="422">
        <v>754</v>
      </c>
    </row>
    <row r="134" spans="1:6" ht="10.5" customHeight="1">
      <c r="A134" s="183"/>
      <c r="B134" s="268" t="s">
        <v>195</v>
      </c>
      <c r="C134" s="275"/>
      <c r="D134" s="422">
        <v>407</v>
      </c>
      <c r="E134" s="422">
        <v>187</v>
      </c>
      <c r="F134" s="422">
        <v>483</v>
      </c>
    </row>
    <row r="135" spans="1:6" ht="10.5" customHeight="1">
      <c r="A135" s="183"/>
      <c r="B135" s="394" t="s">
        <v>350</v>
      </c>
      <c r="C135" s="275"/>
      <c r="D135" s="422"/>
      <c r="E135" s="422"/>
      <c r="F135" s="422"/>
    </row>
    <row r="136" spans="1:6" ht="10.5" customHeight="1">
      <c r="A136" s="183"/>
      <c r="B136" s="268" t="s">
        <v>194</v>
      </c>
      <c r="C136" s="275"/>
      <c r="D136" s="422">
        <v>2980</v>
      </c>
      <c r="E136" s="422">
        <v>291</v>
      </c>
      <c r="F136" s="422">
        <v>1208</v>
      </c>
    </row>
    <row r="137" spans="1:6" ht="10.5" customHeight="1">
      <c r="A137" s="183"/>
      <c r="B137" s="268" t="s">
        <v>195</v>
      </c>
      <c r="C137" s="275"/>
      <c r="D137" s="422">
        <v>4595</v>
      </c>
      <c r="E137" s="422">
        <v>508</v>
      </c>
      <c r="F137" s="422">
        <v>1416</v>
      </c>
    </row>
    <row r="138" spans="1:6" ht="10.5" customHeight="1">
      <c r="A138" s="183"/>
      <c r="B138" s="394" t="s">
        <v>351</v>
      </c>
      <c r="C138" s="275"/>
      <c r="D138" s="422"/>
      <c r="E138" s="422"/>
      <c r="F138" s="422"/>
    </row>
    <row r="139" spans="1:6" ht="10.5" customHeight="1">
      <c r="A139" s="183"/>
      <c r="B139" s="268" t="s">
        <v>194</v>
      </c>
      <c r="C139" s="275"/>
      <c r="D139" s="422">
        <v>323</v>
      </c>
      <c r="E139" s="422">
        <v>123</v>
      </c>
      <c r="F139" s="422">
        <v>643</v>
      </c>
    </row>
    <row r="140" spans="1:6" ht="10.5" customHeight="1">
      <c r="A140" s="183"/>
      <c r="B140" s="268" t="s">
        <v>195</v>
      </c>
      <c r="C140" s="275"/>
      <c r="D140" s="422">
        <v>453</v>
      </c>
      <c r="E140" s="422">
        <v>165</v>
      </c>
      <c r="F140" s="422">
        <v>708</v>
      </c>
    </row>
    <row r="141" spans="1:6" ht="10.5" customHeight="1">
      <c r="A141" s="183"/>
      <c r="B141" s="394" t="s">
        <v>352</v>
      </c>
      <c r="C141" s="275"/>
      <c r="D141" s="422"/>
      <c r="E141" s="422"/>
      <c r="F141" s="422"/>
    </row>
    <row r="142" spans="1:6" ht="10.5" customHeight="1">
      <c r="A142" s="183"/>
      <c r="B142" s="268" t="s">
        <v>194</v>
      </c>
      <c r="C142" s="275"/>
      <c r="D142" s="422">
        <v>316</v>
      </c>
      <c r="E142" s="422">
        <v>62</v>
      </c>
      <c r="F142" s="422">
        <v>204</v>
      </c>
    </row>
    <row r="143" spans="1:6" ht="10.5" customHeight="1">
      <c r="A143" s="183"/>
      <c r="B143" s="268" t="s">
        <v>195</v>
      </c>
      <c r="C143" s="275"/>
      <c r="D143" s="422">
        <v>579</v>
      </c>
      <c r="E143" s="422">
        <v>100</v>
      </c>
      <c r="F143" s="422">
        <v>272</v>
      </c>
    </row>
    <row r="144" spans="1:6" ht="10.5" customHeight="1">
      <c r="A144" s="183"/>
      <c r="B144" s="394" t="s">
        <v>353</v>
      </c>
      <c r="C144" s="275"/>
      <c r="D144" s="422"/>
      <c r="E144" s="422"/>
      <c r="F144" s="422"/>
    </row>
    <row r="145" spans="1:6" ht="10.5" customHeight="1">
      <c r="A145" s="183"/>
      <c r="B145" s="268" t="s">
        <v>194</v>
      </c>
      <c r="C145" s="275"/>
      <c r="D145" s="422">
        <v>189</v>
      </c>
      <c r="E145" s="422">
        <v>72</v>
      </c>
      <c r="F145" s="422">
        <v>228</v>
      </c>
    </row>
    <row r="146" spans="1:6" ht="10.5" customHeight="1">
      <c r="A146" s="183"/>
      <c r="B146" s="268" t="s">
        <v>195</v>
      </c>
      <c r="C146" s="275"/>
      <c r="D146" s="422">
        <v>415</v>
      </c>
      <c r="E146" s="422">
        <v>138</v>
      </c>
      <c r="F146" s="422">
        <v>395</v>
      </c>
    </row>
    <row r="147" spans="1:6" ht="10.5" customHeight="1">
      <c r="A147" s="183"/>
      <c r="B147" s="394" t="s">
        <v>56</v>
      </c>
      <c r="C147" s="390"/>
      <c r="D147" s="422"/>
      <c r="E147" s="422"/>
      <c r="F147" s="422"/>
    </row>
    <row r="148" spans="1:6" ht="10.5" customHeight="1">
      <c r="A148" s="180"/>
      <c r="B148" s="268" t="s">
        <v>194</v>
      </c>
      <c r="C148" s="275"/>
      <c r="D148" s="422">
        <v>1505</v>
      </c>
      <c r="E148" s="422">
        <v>184</v>
      </c>
      <c r="F148" s="422">
        <v>985</v>
      </c>
    </row>
    <row r="149" spans="1:6" ht="10.5" customHeight="1">
      <c r="A149" s="183"/>
      <c r="B149" s="268" t="s">
        <v>195</v>
      </c>
      <c r="C149" s="275"/>
      <c r="D149" s="422">
        <v>1645</v>
      </c>
      <c r="E149" s="422">
        <v>225</v>
      </c>
      <c r="F149" s="422">
        <v>1111</v>
      </c>
    </row>
    <row r="150" spans="1:6" ht="10.5" customHeight="1">
      <c r="A150" s="183"/>
      <c r="B150" s="394" t="s">
        <v>58</v>
      </c>
      <c r="C150" s="390"/>
      <c r="D150" s="422"/>
      <c r="E150" s="422"/>
      <c r="F150" s="422"/>
    </row>
    <row r="151" spans="1:6" ht="10.5" customHeight="1">
      <c r="A151" s="180"/>
      <c r="B151" s="268" t="s">
        <v>194</v>
      </c>
      <c r="C151" s="275"/>
      <c r="D151" s="422">
        <v>2116</v>
      </c>
      <c r="E151" s="422">
        <v>181</v>
      </c>
      <c r="F151" s="422">
        <v>1048</v>
      </c>
    </row>
    <row r="152" spans="1:6" ht="10.5" customHeight="1">
      <c r="A152" s="183"/>
      <c r="B152" s="268" t="s">
        <v>195</v>
      </c>
      <c r="C152" s="275"/>
      <c r="D152" s="422">
        <v>2208</v>
      </c>
      <c r="E152" s="422">
        <v>258</v>
      </c>
      <c r="F152" s="422">
        <v>1185</v>
      </c>
    </row>
    <row r="153" spans="1:6" ht="10.5" customHeight="1">
      <c r="A153" s="183"/>
      <c r="B153" s="394" t="s">
        <v>59</v>
      </c>
      <c r="C153" s="390"/>
      <c r="D153" s="422"/>
      <c r="E153" s="422"/>
      <c r="F153" s="422"/>
    </row>
    <row r="154" spans="1:6" ht="10.5" customHeight="1">
      <c r="A154" s="180"/>
      <c r="B154" s="268" t="s">
        <v>194</v>
      </c>
      <c r="C154" s="275"/>
      <c r="D154" s="422">
        <v>958</v>
      </c>
      <c r="E154" s="422">
        <v>193</v>
      </c>
      <c r="F154" s="422">
        <v>868</v>
      </c>
    </row>
    <row r="155" spans="1:6" ht="10.5" customHeight="1">
      <c r="A155" s="183"/>
      <c r="B155" s="268" t="s">
        <v>195</v>
      </c>
      <c r="C155" s="275"/>
      <c r="D155" s="422">
        <v>1371</v>
      </c>
      <c r="E155" s="422">
        <v>315</v>
      </c>
      <c r="F155" s="422">
        <v>1304</v>
      </c>
    </row>
    <row r="156" spans="1:6" ht="3" customHeight="1" thickBot="1">
      <c r="A156" s="179"/>
      <c r="B156" s="841"/>
      <c r="C156" s="841"/>
      <c r="D156" s="842"/>
      <c r="E156" s="842"/>
      <c r="F156" s="842"/>
    </row>
    <row r="157" spans="1:6" ht="22.5" customHeight="1">
      <c r="A157" s="179"/>
      <c r="B157" s="926" t="s">
        <v>354</v>
      </c>
      <c r="C157" s="927"/>
      <c r="D157" s="927"/>
      <c r="E157" s="927"/>
      <c r="F157" s="927"/>
    </row>
    <row r="158" spans="1:6" ht="9.75" customHeight="1">
      <c r="A158" s="180"/>
      <c r="B158" s="856" t="s">
        <v>288</v>
      </c>
      <c r="C158" s="857"/>
      <c r="D158" s="186"/>
      <c r="E158" s="186"/>
      <c r="F158" s="186"/>
    </row>
    <row r="159" spans="1:6" ht="14.25" customHeight="1">
      <c r="A159" s="180"/>
      <c r="B159" s="928" t="s">
        <v>380</v>
      </c>
      <c r="C159" s="928"/>
      <c r="D159" s="928"/>
      <c r="E159" s="928"/>
      <c r="F159" s="928"/>
    </row>
    <row r="160" spans="1:6">
      <c r="A160" s="179"/>
      <c r="B160" s="179"/>
      <c r="C160" s="179"/>
      <c r="D160" s="186"/>
      <c r="E160" s="186"/>
      <c r="F160" s="186"/>
    </row>
    <row r="161" spans="1:6">
      <c r="A161" s="52"/>
      <c r="B161" s="52"/>
      <c r="C161" s="52"/>
      <c r="D161" s="53"/>
      <c r="E161" s="53"/>
      <c r="F161" s="53"/>
    </row>
    <row r="162" spans="1:6">
      <c r="A162" s="52"/>
      <c r="B162" s="52"/>
      <c r="C162" s="52"/>
      <c r="D162" s="53"/>
      <c r="E162" s="53"/>
      <c r="F162" s="53"/>
    </row>
    <row r="163" spans="1:6">
      <c r="A163" s="52"/>
      <c r="B163" s="52"/>
      <c r="C163" s="52"/>
      <c r="D163" s="53"/>
      <c r="E163" s="53"/>
      <c r="F163" s="53"/>
    </row>
    <row r="164" spans="1:6">
      <c r="A164" s="52"/>
      <c r="B164" s="52"/>
      <c r="C164" s="52"/>
      <c r="D164" s="53"/>
      <c r="E164" s="53"/>
      <c r="F164" s="53"/>
    </row>
    <row r="165" spans="1:6">
      <c r="A165" s="52"/>
      <c r="B165" s="52"/>
      <c r="C165" s="52"/>
      <c r="D165" s="53"/>
      <c r="E165" s="53"/>
      <c r="F165" s="53"/>
    </row>
    <row r="166" spans="1:6">
      <c r="A166" s="52"/>
      <c r="B166" s="52"/>
      <c r="C166" s="52"/>
      <c r="D166" s="53"/>
      <c r="E166" s="53"/>
      <c r="F166" s="53"/>
    </row>
    <row r="167" spans="1:6">
      <c r="A167" s="52"/>
      <c r="B167" s="52"/>
      <c r="C167" s="52"/>
      <c r="D167" s="53"/>
      <c r="E167" s="53"/>
      <c r="F167" s="53"/>
    </row>
    <row r="168" spans="1:6">
      <c r="A168" s="52"/>
      <c r="B168" s="52"/>
      <c r="C168" s="52"/>
      <c r="D168" s="53"/>
      <c r="E168" s="53"/>
      <c r="F168" s="53"/>
    </row>
    <row r="169" spans="1:6">
      <c r="A169" s="52"/>
      <c r="B169" s="52"/>
      <c r="C169" s="52"/>
      <c r="D169" s="53"/>
      <c r="E169" s="53"/>
      <c r="F169" s="53"/>
    </row>
    <row r="170" spans="1:6">
      <c r="A170" s="52"/>
      <c r="B170" s="52"/>
      <c r="C170" s="52"/>
      <c r="D170" s="53"/>
      <c r="E170" s="53"/>
      <c r="F170" s="53"/>
    </row>
    <row r="171" spans="1:6">
      <c r="A171" s="52"/>
      <c r="B171" s="52"/>
      <c r="C171" s="52"/>
      <c r="D171" s="53"/>
      <c r="E171" s="53"/>
      <c r="F171" s="53"/>
    </row>
    <row r="172" spans="1:6">
      <c r="A172" s="52"/>
      <c r="B172" s="52"/>
      <c r="C172" s="52"/>
      <c r="D172" s="53"/>
      <c r="E172" s="53"/>
      <c r="F172" s="53"/>
    </row>
    <row r="173" spans="1:6">
      <c r="A173" s="52"/>
      <c r="B173" s="52"/>
      <c r="C173" s="52"/>
      <c r="D173" s="53"/>
      <c r="E173" s="53"/>
      <c r="F173" s="53"/>
    </row>
    <row r="174" spans="1:6">
      <c r="A174" s="52"/>
      <c r="B174" s="52"/>
      <c r="C174" s="52"/>
      <c r="D174" s="53"/>
      <c r="E174" s="53"/>
      <c r="F174" s="53"/>
    </row>
    <row r="175" spans="1:6">
      <c r="A175" s="52"/>
      <c r="B175" s="52"/>
      <c r="C175" s="52"/>
      <c r="D175" s="53"/>
      <c r="E175" s="53"/>
      <c r="F175" s="53"/>
    </row>
    <row r="176" spans="1:6">
      <c r="A176" s="52"/>
      <c r="B176" s="52"/>
      <c r="C176" s="52"/>
      <c r="D176" s="53"/>
      <c r="E176" s="53"/>
      <c r="F176" s="53"/>
    </row>
    <row r="177" spans="1:6">
      <c r="A177" s="52"/>
      <c r="B177" s="52"/>
      <c r="C177" s="52"/>
      <c r="D177" s="53"/>
      <c r="E177" s="53"/>
      <c r="F177" s="53"/>
    </row>
    <row r="178" spans="1:6">
      <c r="A178" s="52"/>
      <c r="B178" s="52"/>
      <c r="C178" s="52"/>
      <c r="D178" s="53"/>
      <c r="E178" s="53"/>
      <c r="F178" s="53"/>
    </row>
    <row r="179" spans="1:6">
      <c r="A179" s="52"/>
      <c r="B179" s="52"/>
      <c r="C179" s="52"/>
      <c r="D179" s="53"/>
      <c r="E179" s="53"/>
      <c r="F179" s="53"/>
    </row>
    <row r="180" spans="1:6">
      <c r="A180" s="52"/>
      <c r="B180" s="52"/>
      <c r="C180" s="52"/>
      <c r="D180" s="54"/>
      <c r="E180" s="53"/>
      <c r="F180" s="53"/>
    </row>
    <row r="181" spans="1:6">
      <c r="A181" s="52"/>
      <c r="B181" s="52"/>
      <c r="C181" s="52"/>
      <c r="D181" s="54"/>
      <c r="E181" s="53"/>
      <c r="F181" s="53"/>
    </row>
    <row r="182" spans="1:6">
      <c r="A182" s="52"/>
      <c r="B182" s="52"/>
      <c r="C182" s="52"/>
      <c r="D182" s="54"/>
      <c r="E182" s="53"/>
      <c r="F182" s="53"/>
    </row>
    <row r="183" spans="1:6">
      <c r="A183" s="52"/>
      <c r="B183" s="52"/>
      <c r="C183" s="52"/>
      <c r="D183" s="54"/>
      <c r="E183" s="53"/>
      <c r="F183" s="53"/>
    </row>
    <row r="184" spans="1:6">
      <c r="A184" s="52"/>
      <c r="B184" s="52"/>
      <c r="C184" s="52"/>
      <c r="D184" s="54"/>
      <c r="E184" s="53"/>
      <c r="F184" s="53"/>
    </row>
    <row r="185" spans="1:6">
      <c r="A185" s="52"/>
      <c r="B185" s="52"/>
      <c r="C185" s="52"/>
      <c r="D185" s="54"/>
      <c r="E185" s="53"/>
      <c r="F185" s="53"/>
    </row>
    <row r="186" spans="1:6">
      <c r="A186" s="52"/>
      <c r="B186" s="52"/>
      <c r="C186" s="52"/>
      <c r="D186" s="54"/>
      <c r="E186" s="53"/>
      <c r="F186" s="53"/>
    </row>
    <row r="187" spans="1:6">
      <c r="A187" s="52"/>
      <c r="B187" s="52"/>
      <c r="C187" s="52"/>
      <c r="D187" s="54"/>
      <c r="E187" s="53"/>
      <c r="F187" s="53"/>
    </row>
    <row r="188" spans="1:6">
      <c r="A188" s="52"/>
      <c r="B188" s="52"/>
      <c r="C188" s="52"/>
      <c r="D188" s="54"/>
      <c r="E188" s="53"/>
      <c r="F188" s="53"/>
    </row>
    <row r="189" spans="1:6">
      <c r="A189" s="52"/>
      <c r="B189" s="52"/>
      <c r="C189" s="52"/>
      <c r="D189" s="54"/>
      <c r="E189" s="53"/>
      <c r="F189" s="53"/>
    </row>
    <row r="190" spans="1:6">
      <c r="A190" s="52"/>
      <c r="B190" s="52"/>
      <c r="C190" s="52"/>
      <c r="D190" s="54"/>
      <c r="E190" s="53"/>
      <c r="F190" s="53"/>
    </row>
    <row r="191" spans="1:6">
      <c r="A191" s="52"/>
      <c r="B191" s="52"/>
      <c r="C191" s="52"/>
      <c r="D191" s="54"/>
      <c r="E191" s="53"/>
      <c r="F191" s="53"/>
    </row>
    <row r="192" spans="1:6">
      <c r="A192" s="52"/>
      <c r="B192" s="52"/>
      <c r="C192" s="52"/>
      <c r="D192" s="54"/>
      <c r="E192" s="53"/>
      <c r="F192" s="53"/>
    </row>
    <row r="193" spans="1:6">
      <c r="A193" s="52"/>
      <c r="B193" s="52"/>
      <c r="C193" s="52"/>
      <c r="D193" s="54"/>
      <c r="E193" s="53"/>
      <c r="F193" s="53"/>
    </row>
    <row r="194" spans="1:6">
      <c r="A194" s="52"/>
      <c r="B194" s="52"/>
      <c r="C194" s="52"/>
      <c r="D194" s="54"/>
      <c r="E194" s="53"/>
      <c r="F194" s="53"/>
    </row>
    <row r="195" spans="1:6">
      <c r="A195" s="52"/>
      <c r="B195" s="52"/>
      <c r="C195" s="52"/>
      <c r="D195" s="54"/>
      <c r="E195" s="53"/>
      <c r="F195" s="53"/>
    </row>
    <row r="196" spans="1:6">
      <c r="A196" s="52"/>
      <c r="B196" s="52"/>
      <c r="C196" s="52"/>
      <c r="D196" s="54"/>
      <c r="E196" s="53"/>
      <c r="F196" s="53"/>
    </row>
    <row r="197" spans="1:6">
      <c r="A197" s="52"/>
      <c r="B197" s="52"/>
      <c r="C197" s="52"/>
      <c r="D197" s="54"/>
      <c r="E197" s="53"/>
      <c r="F197" s="53"/>
    </row>
    <row r="198" spans="1:6">
      <c r="A198" s="52"/>
      <c r="B198" s="52"/>
      <c r="C198" s="52"/>
      <c r="D198" s="54"/>
      <c r="E198" s="53"/>
      <c r="F198" s="53"/>
    </row>
    <row r="199" spans="1:6">
      <c r="A199" s="52"/>
      <c r="B199" s="52"/>
      <c r="C199" s="52"/>
      <c r="D199" s="54"/>
      <c r="E199" s="53"/>
      <c r="F199" s="53"/>
    </row>
    <row r="200" spans="1:6">
      <c r="A200" s="52"/>
      <c r="B200" s="52"/>
      <c r="C200" s="52"/>
      <c r="D200" s="54"/>
      <c r="E200" s="53"/>
      <c r="F200" s="53"/>
    </row>
    <row r="201" spans="1:6">
      <c r="A201" s="52"/>
      <c r="B201" s="52"/>
      <c r="C201" s="52"/>
      <c r="D201" s="54"/>
      <c r="E201" s="53"/>
      <c r="F201" s="53"/>
    </row>
    <row r="202" spans="1:6">
      <c r="A202" s="52"/>
      <c r="B202" s="52"/>
      <c r="C202" s="52"/>
      <c r="D202" s="54"/>
      <c r="E202" s="53"/>
      <c r="F202" s="53"/>
    </row>
    <row r="203" spans="1:6">
      <c r="A203" s="52"/>
      <c r="B203" s="52"/>
      <c r="C203" s="52"/>
      <c r="D203" s="54"/>
      <c r="E203" s="53"/>
      <c r="F203" s="53"/>
    </row>
    <row r="204" spans="1:6">
      <c r="A204" s="52"/>
      <c r="B204" s="52"/>
      <c r="C204" s="52"/>
      <c r="D204" s="54"/>
      <c r="E204" s="53"/>
      <c r="F204" s="53"/>
    </row>
    <row r="205" spans="1:6">
      <c r="A205" s="52"/>
      <c r="B205" s="52"/>
      <c r="C205" s="52"/>
      <c r="D205" s="54"/>
      <c r="E205" s="53"/>
      <c r="F205" s="53"/>
    </row>
    <row r="206" spans="1:6">
      <c r="A206" s="52"/>
      <c r="B206" s="52"/>
      <c r="C206" s="52"/>
      <c r="D206" s="54"/>
      <c r="E206" s="53"/>
      <c r="F206" s="53"/>
    </row>
    <row r="207" spans="1:6">
      <c r="A207" s="52"/>
      <c r="B207" s="52"/>
      <c r="C207" s="52"/>
      <c r="D207" s="54"/>
      <c r="E207" s="53"/>
      <c r="F207" s="53"/>
    </row>
    <row r="208" spans="1:6">
      <c r="A208" s="52"/>
      <c r="B208" s="52"/>
      <c r="C208" s="52"/>
      <c r="D208" s="54"/>
      <c r="E208" s="53"/>
      <c r="F208" s="53"/>
    </row>
    <row r="209" spans="1:6">
      <c r="A209" s="52"/>
      <c r="B209" s="52"/>
      <c r="C209" s="52"/>
      <c r="D209" s="54"/>
      <c r="E209" s="53"/>
      <c r="F209" s="53"/>
    </row>
    <row r="210" spans="1:6">
      <c r="A210" s="52"/>
      <c r="B210" s="52"/>
      <c r="C210" s="52"/>
      <c r="D210" s="54"/>
      <c r="E210" s="53"/>
      <c r="F210" s="53"/>
    </row>
    <row r="211" spans="1:6">
      <c r="A211" s="52"/>
      <c r="B211" s="52"/>
      <c r="C211" s="52"/>
      <c r="D211" s="54"/>
      <c r="E211" s="53"/>
      <c r="F211" s="53"/>
    </row>
    <row r="212" spans="1:6">
      <c r="A212" s="52"/>
      <c r="B212" s="52"/>
      <c r="C212" s="52"/>
      <c r="D212" s="54"/>
      <c r="E212" s="53"/>
      <c r="F212" s="53"/>
    </row>
    <row r="213" spans="1:6">
      <c r="A213" s="52"/>
      <c r="B213" s="52"/>
      <c r="C213" s="52"/>
      <c r="D213" s="54"/>
      <c r="E213" s="53"/>
      <c r="F213" s="53"/>
    </row>
    <row r="214" spans="1:6">
      <c r="A214" s="52"/>
      <c r="B214" s="52"/>
      <c r="C214" s="52"/>
      <c r="D214" s="54"/>
      <c r="E214" s="53"/>
      <c r="F214" s="53"/>
    </row>
    <row r="215" spans="1:6">
      <c r="A215" s="52"/>
      <c r="B215" s="52"/>
      <c r="C215" s="52"/>
      <c r="D215" s="54"/>
      <c r="E215" s="53"/>
      <c r="F215" s="53"/>
    </row>
    <row r="216" spans="1:6">
      <c r="A216" s="52"/>
      <c r="B216" s="52"/>
      <c r="C216" s="52"/>
      <c r="D216" s="54"/>
      <c r="E216" s="53"/>
      <c r="F216" s="53"/>
    </row>
    <row r="217" spans="1:6">
      <c r="A217" s="52"/>
      <c r="B217" s="52"/>
      <c r="C217" s="52"/>
      <c r="D217" s="54"/>
      <c r="E217" s="53"/>
      <c r="F217" s="53"/>
    </row>
    <row r="218" spans="1:6">
      <c r="A218" s="52"/>
      <c r="B218" s="52"/>
      <c r="C218" s="52"/>
      <c r="D218" s="54"/>
      <c r="E218" s="53"/>
      <c r="F218" s="53"/>
    </row>
    <row r="219" spans="1:6">
      <c r="A219" s="52"/>
      <c r="B219" s="52"/>
      <c r="C219" s="52"/>
      <c r="D219" s="54"/>
      <c r="E219" s="53"/>
      <c r="F219" s="53"/>
    </row>
    <row r="220" spans="1:6">
      <c r="A220" s="52"/>
      <c r="B220" s="52"/>
      <c r="C220" s="52"/>
      <c r="D220" s="54"/>
      <c r="E220" s="53"/>
      <c r="F220" s="53"/>
    </row>
    <row r="221" spans="1:6">
      <c r="A221" s="52"/>
      <c r="B221" s="52"/>
      <c r="C221" s="52"/>
      <c r="D221" s="54"/>
      <c r="E221" s="53"/>
      <c r="F221" s="53"/>
    </row>
    <row r="222" spans="1:6">
      <c r="A222" s="52"/>
      <c r="B222" s="52"/>
      <c r="C222" s="52"/>
      <c r="D222" s="54"/>
      <c r="E222" s="53"/>
      <c r="F222" s="53"/>
    </row>
    <row r="223" spans="1:6">
      <c r="A223" s="52"/>
      <c r="B223" s="52"/>
      <c r="C223" s="52"/>
      <c r="D223" s="54"/>
      <c r="E223" s="53"/>
      <c r="F223" s="53"/>
    </row>
    <row r="224" spans="1:6">
      <c r="A224" s="52"/>
      <c r="B224" s="52"/>
      <c r="C224" s="52"/>
      <c r="D224" s="54"/>
      <c r="E224" s="53"/>
      <c r="F224" s="53"/>
    </row>
    <row r="225" spans="1:6">
      <c r="A225" s="52"/>
      <c r="B225" s="52"/>
      <c r="C225" s="52"/>
      <c r="D225" s="54"/>
      <c r="E225" s="53"/>
      <c r="F225" s="53"/>
    </row>
    <row r="226" spans="1:6">
      <c r="A226" s="52"/>
      <c r="B226" s="52"/>
      <c r="C226" s="52"/>
      <c r="D226" s="54"/>
      <c r="E226" s="53"/>
      <c r="F226" s="53"/>
    </row>
    <row r="227" spans="1:6">
      <c r="A227" s="52"/>
      <c r="B227" s="52"/>
      <c r="C227" s="52"/>
      <c r="D227" s="54"/>
      <c r="E227" s="53"/>
      <c r="F227" s="53"/>
    </row>
    <row r="228" spans="1:6">
      <c r="A228" s="52"/>
      <c r="B228" s="52"/>
      <c r="C228" s="52"/>
      <c r="D228" s="54"/>
      <c r="E228" s="53"/>
      <c r="F228" s="53"/>
    </row>
    <row r="229" spans="1:6">
      <c r="A229" s="52"/>
      <c r="B229" s="52"/>
      <c r="C229" s="52"/>
      <c r="D229" s="54"/>
      <c r="E229" s="53"/>
      <c r="F229" s="53"/>
    </row>
    <row r="230" spans="1:6">
      <c r="A230" s="52"/>
      <c r="B230" s="52"/>
      <c r="C230" s="52"/>
      <c r="D230" s="54"/>
      <c r="E230" s="53"/>
      <c r="F230" s="53"/>
    </row>
    <row r="231" spans="1:6">
      <c r="A231" s="52"/>
      <c r="B231" s="52"/>
      <c r="C231" s="52"/>
      <c r="D231" s="54"/>
      <c r="E231" s="53"/>
      <c r="F231" s="53"/>
    </row>
    <row r="232" spans="1:6">
      <c r="E232" s="14"/>
      <c r="F232" s="14"/>
    </row>
    <row r="233" spans="1:6">
      <c r="E233" s="14"/>
      <c r="F233" s="14"/>
    </row>
    <row r="234" spans="1:6">
      <c r="E234" s="14"/>
      <c r="F234" s="14"/>
    </row>
    <row r="235" spans="1:6">
      <c r="E235" s="14"/>
      <c r="F235" s="14"/>
    </row>
    <row r="236" spans="1:6">
      <c r="E236" s="14"/>
      <c r="F236" s="14"/>
    </row>
    <row r="237" spans="1:6">
      <c r="E237" s="14"/>
      <c r="F237" s="14"/>
    </row>
    <row r="238" spans="1:6">
      <c r="E238" s="14"/>
      <c r="F238" s="14"/>
    </row>
    <row r="239" spans="1:6">
      <c r="E239" s="14"/>
      <c r="F239" s="14"/>
    </row>
    <row r="240" spans="1:6">
      <c r="E240" s="14"/>
      <c r="F240" s="14"/>
    </row>
    <row r="241" spans="5:6">
      <c r="E241" s="14"/>
      <c r="F241" s="14"/>
    </row>
    <row r="242" spans="5:6">
      <c r="E242" s="14"/>
      <c r="F242" s="14"/>
    </row>
    <row r="243" spans="5:6">
      <c r="E243" s="14"/>
      <c r="F243" s="14"/>
    </row>
    <row r="244" spans="5:6">
      <c r="E244" s="14"/>
      <c r="F244" s="14"/>
    </row>
    <row r="245" spans="5:6">
      <c r="E245" s="14"/>
      <c r="F245" s="14"/>
    </row>
    <row r="246" spans="5:6">
      <c r="E246" s="14"/>
      <c r="F246" s="14"/>
    </row>
    <row r="247" spans="5:6">
      <c r="E247" s="14"/>
      <c r="F247" s="14"/>
    </row>
    <row r="248" spans="5:6">
      <c r="E248" s="14"/>
      <c r="F248" s="14"/>
    </row>
    <row r="249" spans="5:6">
      <c r="E249" s="14"/>
      <c r="F249" s="14"/>
    </row>
    <row r="250" spans="5:6">
      <c r="E250" s="14"/>
      <c r="F250" s="14"/>
    </row>
    <row r="251" spans="5:6">
      <c r="E251" s="14"/>
      <c r="F251" s="14"/>
    </row>
    <row r="252" spans="5:6">
      <c r="E252" s="14"/>
      <c r="F252" s="14"/>
    </row>
    <row r="253" spans="5:6">
      <c r="E253" s="14"/>
      <c r="F253" s="14"/>
    </row>
    <row r="254" spans="5:6">
      <c r="E254" s="14"/>
      <c r="F254" s="14"/>
    </row>
    <row r="255" spans="5:6">
      <c r="E255" s="14"/>
      <c r="F255" s="14"/>
    </row>
    <row r="256" spans="5:6">
      <c r="E256" s="14"/>
      <c r="F256" s="14"/>
    </row>
    <row r="257" spans="5:6">
      <c r="E257" s="14"/>
      <c r="F257" s="14"/>
    </row>
    <row r="258" spans="5:6">
      <c r="E258" s="14"/>
      <c r="F258" s="14"/>
    </row>
    <row r="259" spans="5:6">
      <c r="E259" s="14"/>
      <c r="F259" s="14"/>
    </row>
    <row r="260" spans="5:6">
      <c r="E260" s="14"/>
    </row>
    <row r="261" spans="5:6">
      <c r="E261" s="14"/>
    </row>
  </sheetData>
  <mergeCells count="8">
    <mergeCell ref="B157:F157"/>
    <mergeCell ref="B159:F159"/>
    <mergeCell ref="B1:F1"/>
    <mergeCell ref="B2:F2"/>
    <mergeCell ref="B4:C4"/>
    <mergeCell ref="B60:C60"/>
    <mergeCell ref="B95:C95"/>
    <mergeCell ref="B113:C113"/>
  </mergeCells>
  <printOptions horizontalCentered="1"/>
  <pageMargins left="0.7" right="0.7" top="0.75" bottom="0.75" header="0.3" footer="0.3"/>
  <pageSetup paperSize="9" scale="87" orientation="portrait" r:id="rId1"/>
  <headerFooter alignWithMargins="0"/>
  <rowBreaks count="2" manualBreakCount="2">
    <brk id="58" max="8" man="1"/>
    <brk id="111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341A9-1EBF-4C25-A43D-D4AA7087F5EC}">
  <dimension ref="A1:J262"/>
  <sheetViews>
    <sheetView showGridLines="0" zoomScaleNormal="100" zoomScaleSheetLayoutView="100" workbookViewId="0">
      <pane ySplit="4" topLeftCell="A110" activePane="bottomLeft" state="frozen"/>
      <selection activeCell="K23" sqref="K23"/>
      <selection pane="bottomLeft" activeCell="F127" sqref="F127:F128"/>
    </sheetView>
  </sheetViews>
  <sheetFormatPr baseColWidth="10" defaultColWidth="11.42578125" defaultRowHeight="14.25"/>
  <cols>
    <col min="1" max="1" width="4.28515625" style="12" customWidth="1"/>
    <col min="2" max="2" width="23" style="12" customWidth="1"/>
    <col min="3" max="3" width="21.7109375" style="12" customWidth="1"/>
    <col min="4" max="6" width="15.85546875" style="13" customWidth="1"/>
    <col min="7" max="16384" width="11.42578125" style="12"/>
  </cols>
  <sheetData>
    <row r="1" spans="1:6" ht="69" customHeight="1">
      <c r="A1" s="397"/>
      <c r="B1" s="933" t="s">
        <v>355</v>
      </c>
      <c r="C1" s="933"/>
      <c r="D1" s="933"/>
      <c r="E1" s="933"/>
      <c r="F1" s="933"/>
    </row>
    <row r="2" spans="1:6" ht="15.75" customHeight="1">
      <c r="A2" s="395"/>
      <c r="B2" s="934" t="s">
        <v>100</v>
      </c>
      <c r="C2" s="934"/>
      <c r="D2" s="934"/>
      <c r="E2" s="934"/>
      <c r="F2" s="934"/>
    </row>
    <row r="3" spans="1:6" ht="4.5" customHeight="1" thickBot="1">
      <c r="A3" s="118"/>
      <c r="B3" s="858"/>
      <c r="C3" s="858"/>
      <c r="D3" s="859"/>
      <c r="E3" s="859"/>
      <c r="F3" s="859"/>
    </row>
    <row r="4" spans="1:6" ht="25.5" customHeight="1" thickBot="1">
      <c r="A4" s="180"/>
      <c r="B4" s="935" t="s">
        <v>265</v>
      </c>
      <c r="C4" s="935"/>
      <c r="D4" s="866" t="s">
        <v>101</v>
      </c>
      <c r="E4" s="866" t="s">
        <v>102</v>
      </c>
      <c r="F4" s="866" t="s">
        <v>103</v>
      </c>
    </row>
    <row r="5" spans="1:6" ht="6" customHeight="1">
      <c r="A5" s="180"/>
      <c r="B5" s="867"/>
      <c r="C5" s="867"/>
      <c r="D5" s="867"/>
      <c r="E5" s="867"/>
      <c r="F5" s="867"/>
    </row>
    <row r="6" spans="1:6" ht="12" customHeight="1">
      <c r="A6" s="189"/>
      <c r="B6" s="194" t="s">
        <v>104</v>
      </c>
      <c r="C6" s="194"/>
      <c r="D6" s="421">
        <f>D7+D8</f>
        <v>441391</v>
      </c>
      <c r="E6" s="421">
        <f>E7+E8</f>
        <v>329243</v>
      </c>
      <c r="F6" s="421">
        <f>F7+F8</f>
        <v>973747</v>
      </c>
    </row>
    <row r="7" spans="1:6" s="57" customFormat="1" ht="12" customHeight="1">
      <c r="A7" s="188"/>
      <c r="B7" s="127" t="s">
        <v>194</v>
      </c>
      <c r="C7" s="190"/>
      <c r="D7" s="421">
        <f>+D10+D13+D16+D19+D22+D25+D28+D31+D34+D37+D40+D43+D46+D49+D52+D55+D58+D66+D69+D72+D75+D78+D81+D84+D87+D90+D93+D96+D99+D102+D105+D108+D111+D114+D117+D132+D135+D138+D141+D144+D147+D150+D153+D156+D159</f>
        <v>232182</v>
      </c>
      <c r="E7" s="421">
        <f>+E10+E13+E16+E19+E22+E25+E28+E31+E34+E37+E40+E43+E46+E49+E52+E55+E58+E66+E69+E72+E75+E78+E81+E84+E87+E90+E93+E96+E99+E102+E105+E108+E111+E114+E117+E132+E135+E138+E141+E144+E147+E150+E153+E156+E159</f>
        <v>168184</v>
      </c>
      <c r="F7" s="421">
        <f>+F10+F13+F16+F19+F22+F25+F28+F31+F34+F37+F40+F43+F46+F49+F52+F55+F58+F66+F69+F72+F75+F78+F81+F84+F87+F90+F93+F96+F99+F102+F105+F108+F111+F114+F117+F120+F123+F132+F135+F138+F141+F144+F147+F150+F153+F156+F159+F162+F165+F168+F171+F174+F177+F180+F183+F186+F194+F197+F200+F203+F206+F209+F212+F215</f>
        <v>517562</v>
      </c>
    </row>
    <row r="8" spans="1:6" s="57" customFormat="1" ht="12" customHeight="1">
      <c r="A8" s="192"/>
      <c r="B8" s="127" t="s">
        <v>195</v>
      </c>
      <c r="C8" s="190"/>
      <c r="D8" s="421">
        <f>+D11+D14+D17+D20+D23+D26+D32+D35+D38+D41+D44+D47+D50+D53+D56+D59+D67+D70+D73+D76+D79+D82+D85+D88+D91+D94+D97+D100+D103+D106+D109+D112+D115+D118+D133+D136+D139+D142+D145+D148+D151+D154+D157+D160</f>
        <v>209209</v>
      </c>
      <c r="E8" s="421">
        <f>+E11+E14+E17+E20+E23+E26+E32+E35+E38+E41+E44+E47+E50+E53+E56+E59+E67+E70+E73+E76+E79+E82+E85+E88+E91+E94+E97+E100+E103+E106+E109+E112+E115+E118+E133+E136+E139+E142+E145+E148+E151+E154+E157+E160</f>
        <v>161059</v>
      </c>
      <c r="F8" s="421">
        <f>+F11+F14+F17+F20+F23+F26+F32+F35+F38+F41+F44+F47+F50+F53+F56+F59+F67+F70+F73+F76+F79+F82+F85+F88+F91+F94+F97+F100+F103+F106+F109+F112+F115+F118+F121+F124+F133+F136+F139+F142+F145+F148+F151+F154+F157+F160+F163+F166+F169+F172+F175+F178+F181+F184+F187+F195+F198+F201+F204+F207+F210+F213+F216</f>
        <v>456185</v>
      </c>
    </row>
    <row r="9" spans="1:6" s="57" customFormat="1" ht="12" customHeight="1">
      <c r="A9" s="192"/>
      <c r="B9" s="182" t="s">
        <v>60</v>
      </c>
      <c r="C9" s="183"/>
      <c r="D9" s="191"/>
      <c r="E9" s="191"/>
      <c r="F9" s="191"/>
    </row>
    <row r="10" spans="1:6" s="57" customFormat="1" ht="12" customHeight="1">
      <c r="A10" s="188"/>
      <c r="B10" s="127" t="s">
        <v>194</v>
      </c>
      <c r="C10" s="193"/>
      <c r="D10" s="422">
        <v>4853</v>
      </c>
      <c r="E10" s="422">
        <v>2220</v>
      </c>
      <c r="F10" s="422">
        <v>11639</v>
      </c>
    </row>
    <row r="11" spans="1:6" s="57" customFormat="1" ht="12" customHeight="1">
      <c r="A11" s="188"/>
      <c r="B11" s="127" t="s">
        <v>195</v>
      </c>
      <c r="C11" s="193"/>
      <c r="D11" s="422">
        <v>5184</v>
      </c>
      <c r="E11" s="422">
        <v>2428</v>
      </c>
      <c r="F11" s="422">
        <v>12380</v>
      </c>
    </row>
    <row r="12" spans="1:6" s="57" customFormat="1" ht="12" customHeight="1">
      <c r="A12" s="188"/>
      <c r="B12" s="182" t="s">
        <v>61</v>
      </c>
      <c r="C12" s="183"/>
      <c r="D12" s="184"/>
      <c r="E12" s="184"/>
      <c r="F12" s="184"/>
    </row>
    <row r="13" spans="1:6" s="57" customFormat="1" ht="12" customHeight="1">
      <c r="A13" s="188"/>
      <c r="B13" s="127" t="s">
        <v>194</v>
      </c>
      <c r="C13" s="193"/>
      <c r="D13" s="422">
        <v>3198</v>
      </c>
      <c r="E13" s="422">
        <v>1806</v>
      </c>
      <c r="F13" s="422">
        <v>4731</v>
      </c>
    </row>
    <row r="14" spans="1:6" s="57" customFormat="1" ht="12" customHeight="1">
      <c r="A14" s="188"/>
      <c r="B14" s="127" t="s">
        <v>195</v>
      </c>
      <c r="C14" s="193"/>
      <c r="D14" s="422">
        <v>1403</v>
      </c>
      <c r="E14" s="422">
        <v>648</v>
      </c>
      <c r="F14" s="422">
        <v>2103</v>
      </c>
    </row>
    <row r="15" spans="1:6" s="57" customFormat="1" ht="12" customHeight="1">
      <c r="A15" s="188"/>
      <c r="B15" s="182" t="s">
        <v>62</v>
      </c>
      <c r="C15" s="183"/>
      <c r="D15" s="422"/>
      <c r="E15" s="422"/>
      <c r="F15" s="422"/>
    </row>
    <row r="16" spans="1:6" s="57" customFormat="1" ht="12" customHeight="1">
      <c r="A16" s="188"/>
      <c r="B16" s="127" t="s">
        <v>194</v>
      </c>
      <c r="C16" s="193"/>
      <c r="D16" s="422">
        <v>4589</v>
      </c>
      <c r="E16" s="422">
        <v>2631</v>
      </c>
      <c r="F16" s="422">
        <v>10364</v>
      </c>
    </row>
    <row r="17" spans="1:6" s="57" customFormat="1" ht="12" customHeight="1">
      <c r="A17" s="188"/>
      <c r="B17" s="127" t="s">
        <v>195</v>
      </c>
      <c r="C17" s="193"/>
      <c r="D17" s="422">
        <v>3395</v>
      </c>
      <c r="E17" s="422">
        <v>2197</v>
      </c>
      <c r="F17" s="422">
        <v>8477</v>
      </c>
    </row>
    <row r="18" spans="1:6" s="57" customFormat="1" ht="12" customHeight="1">
      <c r="A18" s="188"/>
      <c r="B18" s="182" t="s">
        <v>63</v>
      </c>
      <c r="C18" s="183"/>
      <c r="D18" s="422"/>
      <c r="E18" s="422"/>
      <c r="F18" s="422"/>
    </row>
    <row r="19" spans="1:6" s="57" customFormat="1" ht="12" customHeight="1">
      <c r="A19" s="188"/>
      <c r="B19" s="127" t="s">
        <v>194</v>
      </c>
      <c r="C19" s="193"/>
      <c r="D19" s="422">
        <v>1324</v>
      </c>
      <c r="E19" s="422">
        <v>759</v>
      </c>
      <c r="F19" s="422">
        <v>2737</v>
      </c>
    </row>
    <row r="20" spans="1:6" s="57" customFormat="1" ht="12" customHeight="1">
      <c r="A20" s="188"/>
      <c r="B20" s="127" t="s">
        <v>195</v>
      </c>
      <c r="C20" s="193"/>
      <c r="D20" s="422">
        <v>1240</v>
      </c>
      <c r="E20" s="422">
        <v>579</v>
      </c>
      <c r="F20" s="422">
        <v>2230</v>
      </c>
    </row>
    <row r="21" spans="1:6" s="57" customFormat="1" ht="12" customHeight="1">
      <c r="A21" s="188"/>
      <c r="B21" s="182" t="s">
        <v>64</v>
      </c>
      <c r="C21" s="183"/>
      <c r="D21" s="422"/>
      <c r="E21" s="422"/>
      <c r="F21" s="422"/>
    </row>
    <row r="22" spans="1:6" s="57" customFormat="1" ht="12" customHeight="1">
      <c r="A22" s="188"/>
      <c r="B22" s="127" t="s">
        <v>194</v>
      </c>
      <c r="C22" s="193"/>
      <c r="D22" s="422">
        <v>2977</v>
      </c>
      <c r="E22" s="422">
        <v>2591</v>
      </c>
      <c r="F22" s="422">
        <v>11609</v>
      </c>
    </row>
    <row r="23" spans="1:6" s="57" customFormat="1" ht="12" customHeight="1">
      <c r="A23" s="188"/>
      <c r="B23" s="127" t="s">
        <v>195</v>
      </c>
      <c r="C23" s="193"/>
      <c r="D23" s="422">
        <v>3246</v>
      </c>
      <c r="E23" s="422">
        <v>2859</v>
      </c>
      <c r="F23" s="422">
        <v>12636</v>
      </c>
    </row>
    <row r="24" spans="1:6" s="57" customFormat="1" ht="12" customHeight="1">
      <c r="A24" s="188"/>
      <c r="B24" s="182" t="s">
        <v>65</v>
      </c>
      <c r="C24" s="183"/>
      <c r="D24" s="422"/>
      <c r="E24" s="422"/>
      <c r="F24" s="422"/>
    </row>
    <row r="25" spans="1:6" s="57" customFormat="1" ht="12" customHeight="1">
      <c r="A25" s="188"/>
      <c r="B25" s="127" t="s">
        <v>194</v>
      </c>
      <c r="C25" s="193"/>
      <c r="D25" s="422">
        <v>5950</v>
      </c>
      <c r="E25" s="422">
        <v>3712</v>
      </c>
      <c r="F25" s="422">
        <v>17150</v>
      </c>
    </row>
    <row r="26" spans="1:6" s="57" customFormat="1" ht="12" customHeight="1">
      <c r="A26" s="188"/>
      <c r="B26" s="127" t="s">
        <v>195</v>
      </c>
      <c r="C26" s="193"/>
      <c r="D26" s="422">
        <v>3973</v>
      </c>
      <c r="E26" s="422">
        <v>2621</v>
      </c>
      <c r="F26" s="422">
        <v>11586</v>
      </c>
    </row>
    <row r="27" spans="1:6" s="57" customFormat="1" ht="12" customHeight="1">
      <c r="A27" s="188"/>
      <c r="B27" s="182" t="s">
        <v>66</v>
      </c>
      <c r="C27" s="183"/>
      <c r="D27" s="184"/>
      <c r="E27" s="184"/>
      <c r="F27" s="185"/>
    </row>
    <row r="28" spans="1:6" s="57" customFormat="1" ht="12" customHeight="1">
      <c r="A28" s="188"/>
      <c r="B28" s="127" t="s">
        <v>194</v>
      </c>
      <c r="C28" s="193"/>
      <c r="D28" s="422">
        <v>748</v>
      </c>
      <c r="E28" s="184">
        <v>716</v>
      </c>
      <c r="F28" s="184">
        <v>3706</v>
      </c>
    </row>
    <row r="29" spans="1:6" s="57" customFormat="1" ht="12" customHeight="1">
      <c r="A29" s="188"/>
      <c r="B29" s="127" t="s">
        <v>195</v>
      </c>
      <c r="C29" s="193"/>
      <c r="D29" s="422" t="s">
        <v>57</v>
      </c>
      <c r="E29" s="422" t="s">
        <v>57</v>
      </c>
      <c r="F29" s="422" t="s">
        <v>57</v>
      </c>
    </row>
    <row r="30" spans="1:6" s="57" customFormat="1" ht="12" customHeight="1">
      <c r="A30" s="188"/>
      <c r="B30" s="182" t="s">
        <v>67</v>
      </c>
      <c r="C30" s="183"/>
      <c r="D30" s="422"/>
      <c r="E30" s="422"/>
      <c r="F30" s="184"/>
    </row>
    <row r="31" spans="1:6" s="57" customFormat="1" ht="12" customHeight="1">
      <c r="A31" s="188"/>
      <c r="B31" s="127" t="s">
        <v>194</v>
      </c>
      <c r="C31" s="193"/>
      <c r="D31" s="422">
        <v>3808</v>
      </c>
      <c r="E31" s="422">
        <v>1707</v>
      </c>
      <c r="F31" s="422">
        <v>4494</v>
      </c>
    </row>
    <row r="32" spans="1:6" s="57" customFormat="1" ht="12" customHeight="1">
      <c r="A32" s="188"/>
      <c r="B32" s="127" t="s">
        <v>195</v>
      </c>
      <c r="C32" s="193"/>
      <c r="D32" s="422">
        <v>3014</v>
      </c>
      <c r="E32" s="422">
        <v>1465</v>
      </c>
      <c r="F32" s="422">
        <v>4453</v>
      </c>
    </row>
    <row r="33" spans="1:6" s="57" customFormat="1" ht="12" customHeight="1">
      <c r="A33" s="188"/>
      <c r="B33" s="182" t="s">
        <v>68</v>
      </c>
      <c r="C33" s="183"/>
      <c r="D33" s="422"/>
      <c r="E33" s="422"/>
      <c r="F33" s="184"/>
    </row>
    <row r="34" spans="1:6" s="57" customFormat="1" ht="12" customHeight="1">
      <c r="A34" s="188"/>
      <c r="B34" s="127" t="s">
        <v>194</v>
      </c>
      <c r="C34" s="193"/>
      <c r="D34" s="422">
        <v>2197</v>
      </c>
      <c r="E34" s="422">
        <v>1129</v>
      </c>
      <c r="F34" s="422">
        <v>5880</v>
      </c>
    </row>
    <row r="35" spans="1:6" s="57" customFormat="1" ht="12" customHeight="1">
      <c r="A35" s="188"/>
      <c r="B35" s="127" t="s">
        <v>195</v>
      </c>
      <c r="C35" s="193"/>
      <c r="D35" s="422">
        <v>1726</v>
      </c>
      <c r="E35" s="422">
        <v>1044</v>
      </c>
      <c r="F35" s="422">
        <v>5399</v>
      </c>
    </row>
    <row r="36" spans="1:6" s="57" customFormat="1" ht="12" customHeight="1">
      <c r="A36" s="188"/>
      <c r="B36" s="182" t="s">
        <v>70</v>
      </c>
      <c r="C36" s="183"/>
      <c r="D36" s="422"/>
      <c r="E36" s="422"/>
      <c r="F36" s="422"/>
    </row>
    <row r="37" spans="1:6" s="57" customFormat="1" ht="12" customHeight="1">
      <c r="A37" s="188"/>
      <c r="B37" s="127" t="s">
        <v>194</v>
      </c>
      <c r="C37" s="193"/>
      <c r="D37" s="422">
        <v>3181</v>
      </c>
      <c r="E37" s="422">
        <v>2448</v>
      </c>
      <c r="F37" s="422">
        <v>9046</v>
      </c>
    </row>
    <row r="38" spans="1:6" s="57" customFormat="1" ht="12" customHeight="1">
      <c r="A38" s="188"/>
      <c r="B38" s="127" t="s">
        <v>195</v>
      </c>
      <c r="C38" s="193"/>
      <c r="D38" s="422">
        <v>2339</v>
      </c>
      <c r="E38" s="422">
        <v>1905</v>
      </c>
      <c r="F38" s="422">
        <v>6781</v>
      </c>
    </row>
    <row r="39" spans="1:6" s="57" customFormat="1" ht="12" customHeight="1">
      <c r="A39" s="188"/>
      <c r="B39" s="182" t="s">
        <v>71</v>
      </c>
      <c r="C39" s="183"/>
      <c r="D39" s="422"/>
      <c r="E39" s="422"/>
      <c r="F39" s="422"/>
    </row>
    <row r="40" spans="1:6" s="57" customFormat="1" ht="12" customHeight="1">
      <c r="A40" s="188"/>
      <c r="B40" s="127" t="s">
        <v>194</v>
      </c>
      <c r="C40" s="193"/>
      <c r="D40" s="422">
        <v>3393</v>
      </c>
      <c r="E40" s="422">
        <v>2274</v>
      </c>
      <c r="F40" s="422">
        <v>5331</v>
      </c>
    </row>
    <row r="41" spans="1:6" s="57" customFormat="1" ht="12" customHeight="1">
      <c r="A41" s="188"/>
      <c r="B41" s="127" t="s">
        <v>195</v>
      </c>
      <c r="C41" s="193"/>
      <c r="D41" s="422">
        <v>2742</v>
      </c>
      <c r="E41" s="422">
        <v>1927</v>
      </c>
      <c r="F41" s="422">
        <v>4311</v>
      </c>
    </row>
    <row r="42" spans="1:6" s="57" customFormat="1" ht="12" customHeight="1">
      <c r="A42" s="188"/>
      <c r="B42" s="182" t="s">
        <v>72</v>
      </c>
      <c r="C42" s="183"/>
      <c r="D42" s="422"/>
      <c r="E42" s="422"/>
      <c r="F42" s="422"/>
    </row>
    <row r="43" spans="1:6" s="57" customFormat="1" ht="12" customHeight="1">
      <c r="A43" s="188"/>
      <c r="B43" s="127" t="s">
        <v>194</v>
      </c>
      <c r="C43" s="193"/>
      <c r="D43" s="422">
        <v>2449</v>
      </c>
      <c r="E43" s="422">
        <v>1663</v>
      </c>
      <c r="F43" s="422">
        <v>10441</v>
      </c>
    </row>
    <row r="44" spans="1:6" s="57" customFormat="1" ht="12" customHeight="1">
      <c r="A44" s="188"/>
      <c r="B44" s="127" t="s">
        <v>195</v>
      </c>
      <c r="C44" s="193"/>
      <c r="D44" s="422">
        <v>2028</v>
      </c>
      <c r="E44" s="422">
        <v>1451</v>
      </c>
      <c r="F44" s="422">
        <v>8721</v>
      </c>
    </row>
    <row r="45" spans="1:6" s="57" customFormat="1" ht="12" customHeight="1">
      <c r="A45" s="188"/>
      <c r="B45" s="182" t="s">
        <v>73</v>
      </c>
      <c r="C45" s="183"/>
      <c r="D45" s="422"/>
      <c r="E45" s="422"/>
      <c r="F45" s="422"/>
    </row>
    <row r="46" spans="1:6" s="57" customFormat="1" ht="12" customHeight="1">
      <c r="A46" s="188"/>
      <c r="B46" s="127" t="s">
        <v>194</v>
      </c>
      <c r="C46" s="193"/>
      <c r="D46" s="422">
        <v>2454</v>
      </c>
      <c r="E46" s="422">
        <v>1116</v>
      </c>
      <c r="F46" s="422">
        <v>5466</v>
      </c>
    </row>
    <row r="47" spans="1:6" s="57" customFormat="1" ht="12" customHeight="1">
      <c r="A47" s="188"/>
      <c r="B47" s="127" t="s">
        <v>195</v>
      </c>
      <c r="C47" s="193"/>
      <c r="D47" s="422">
        <v>2046</v>
      </c>
      <c r="E47" s="422">
        <v>1055</v>
      </c>
      <c r="F47" s="422">
        <v>4991</v>
      </c>
    </row>
    <row r="48" spans="1:6" s="57" customFormat="1" ht="12" customHeight="1">
      <c r="A48" s="188"/>
      <c r="B48" s="182" t="s">
        <v>74</v>
      </c>
      <c r="C48" s="183"/>
      <c r="D48" s="422"/>
      <c r="E48" s="422"/>
      <c r="F48" s="422"/>
    </row>
    <row r="49" spans="1:6" s="57" customFormat="1" ht="12" customHeight="1">
      <c r="A49" s="188"/>
      <c r="B49" s="127" t="s">
        <v>194</v>
      </c>
      <c r="C49" s="193"/>
      <c r="D49" s="422">
        <v>1220</v>
      </c>
      <c r="E49" s="422">
        <v>726</v>
      </c>
      <c r="F49" s="422">
        <v>3683</v>
      </c>
    </row>
    <row r="50" spans="1:6" s="57" customFormat="1" ht="12" customHeight="1">
      <c r="A50" s="188"/>
      <c r="B50" s="127" t="s">
        <v>195</v>
      </c>
      <c r="C50" s="193"/>
      <c r="D50" s="422">
        <v>1118</v>
      </c>
      <c r="E50" s="422">
        <v>735</v>
      </c>
      <c r="F50" s="422">
        <v>3273</v>
      </c>
    </row>
    <row r="51" spans="1:6" s="57" customFormat="1" ht="12" customHeight="1">
      <c r="A51" s="188"/>
      <c r="B51" s="182" t="s">
        <v>77</v>
      </c>
      <c r="C51" s="183"/>
      <c r="D51" s="422"/>
      <c r="E51" s="422"/>
      <c r="F51" s="422"/>
    </row>
    <row r="52" spans="1:6" s="57" customFormat="1" ht="12" customHeight="1">
      <c r="A52" s="188"/>
      <c r="B52" s="127" t="s">
        <v>194</v>
      </c>
      <c r="C52" s="193"/>
      <c r="D52" s="422">
        <v>5348</v>
      </c>
      <c r="E52" s="422">
        <v>3701</v>
      </c>
      <c r="F52" s="422">
        <v>15139</v>
      </c>
    </row>
    <row r="53" spans="1:6" s="57" customFormat="1" ht="12" customHeight="1">
      <c r="A53" s="188"/>
      <c r="B53" s="127" t="s">
        <v>195</v>
      </c>
      <c r="C53" s="193"/>
      <c r="D53" s="422">
        <v>4001</v>
      </c>
      <c r="E53" s="422">
        <v>2983</v>
      </c>
      <c r="F53" s="422">
        <v>11848</v>
      </c>
    </row>
    <row r="54" spans="1:6" s="57" customFormat="1" ht="12" customHeight="1">
      <c r="A54" s="188"/>
      <c r="B54" s="182" t="s">
        <v>78</v>
      </c>
      <c r="C54" s="183"/>
      <c r="D54" s="422"/>
      <c r="E54" s="422"/>
      <c r="F54" s="422"/>
    </row>
    <row r="55" spans="1:6" s="57" customFormat="1" ht="12" customHeight="1">
      <c r="A55" s="188"/>
      <c r="B55" s="127" t="s">
        <v>194</v>
      </c>
      <c r="C55" s="193"/>
      <c r="D55" s="422">
        <v>3130</v>
      </c>
      <c r="E55" s="422">
        <v>2607</v>
      </c>
      <c r="F55" s="422">
        <v>9053</v>
      </c>
    </row>
    <row r="56" spans="1:6" s="57" customFormat="1" ht="12" customHeight="1">
      <c r="A56" s="188"/>
      <c r="B56" s="127" t="s">
        <v>195</v>
      </c>
      <c r="C56" s="193"/>
      <c r="D56" s="422">
        <v>2736</v>
      </c>
      <c r="E56" s="422">
        <v>2359</v>
      </c>
      <c r="F56" s="422">
        <v>7321</v>
      </c>
    </row>
    <row r="57" spans="1:6" s="57" customFormat="1" ht="12" customHeight="1">
      <c r="A57" s="188"/>
      <c r="B57" s="182" t="s">
        <v>80</v>
      </c>
      <c r="C57" s="183"/>
      <c r="D57" s="422"/>
      <c r="E57" s="422"/>
      <c r="F57" s="422"/>
    </row>
    <row r="58" spans="1:6" s="57" customFormat="1" ht="12" customHeight="1">
      <c r="A58" s="188"/>
      <c r="B58" s="127" t="s">
        <v>194</v>
      </c>
      <c r="C58" s="193"/>
      <c r="D58" s="422">
        <v>386</v>
      </c>
      <c r="E58" s="422">
        <v>277</v>
      </c>
      <c r="F58" s="422">
        <v>1220</v>
      </c>
    </row>
    <row r="59" spans="1:6" s="57" customFormat="1" ht="12" customHeight="1">
      <c r="A59" s="188"/>
      <c r="B59" s="127" t="s">
        <v>195</v>
      </c>
      <c r="C59" s="193"/>
      <c r="D59" s="422">
        <v>294</v>
      </c>
      <c r="E59" s="422">
        <v>165</v>
      </c>
      <c r="F59" s="422">
        <v>510</v>
      </c>
    </row>
    <row r="60" spans="1:6" s="57" customFormat="1" ht="7.5" customHeight="1" thickBot="1">
      <c r="A60" s="188"/>
      <c r="B60" s="806"/>
      <c r="C60" s="807"/>
      <c r="D60" s="843"/>
      <c r="E60" s="843"/>
      <c r="F60" s="843"/>
    </row>
    <row r="61" spans="1:6" s="57" customFormat="1" ht="15" customHeight="1">
      <c r="A61" s="188"/>
      <c r="B61" s="187"/>
      <c r="C61" s="193"/>
      <c r="D61" s="185"/>
      <c r="E61" s="185"/>
      <c r="F61" s="853" t="s">
        <v>131</v>
      </c>
    </row>
    <row r="62" spans="1:6" s="57" customFormat="1" ht="10.5" customHeight="1" thickBot="1">
      <c r="A62" s="188"/>
      <c r="B62" s="187"/>
      <c r="C62" s="193"/>
      <c r="D62" s="185"/>
      <c r="E62" s="185"/>
      <c r="F62" s="854"/>
    </row>
    <row r="63" spans="1:6" ht="25.5" customHeight="1" thickBot="1">
      <c r="A63" s="180"/>
      <c r="B63" s="935" t="str">
        <f>+B4</f>
        <v>Universidades privadas / Sexo</v>
      </c>
      <c r="C63" s="935"/>
      <c r="D63" s="866" t="s">
        <v>101</v>
      </c>
      <c r="E63" s="866" t="s">
        <v>102</v>
      </c>
      <c r="F63" s="866" t="s">
        <v>103</v>
      </c>
    </row>
    <row r="64" spans="1:6" s="57" customFormat="1" ht="4.5" customHeight="1">
      <c r="A64" s="188"/>
      <c r="B64" s="187"/>
      <c r="C64" s="193"/>
      <c r="D64" s="185"/>
      <c r="E64" s="185"/>
      <c r="F64" s="185"/>
    </row>
    <row r="65" spans="1:6" s="57" customFormat="1" ht="12" customHeight="1">
      <c r="A65" s="188"/>
      <c r="B65" s="182" t="s">
        <v>81</v>
      </c>
      <c r="C65" s="183"/>
      <c r="D65" s="422"/>
      <c r="E65" s="422"/>
      <c r="F65" s="185"/>
    </row>
    <row r="66" spans="1:6" s="57" customFormat="1" ht="12" customHeight="1">
      <c r="A66" s="188"/>
      <c r="B66" s="127" t="s">
        <v>194</v>
      </c>
      <c r="C66" s="193"/>
      <c r="D66" s="422">
        <v>34978</v>
      </c>
      <c r="E66" s="422">
        <v>24884</v>
      </c>
      <c r="F66" s="422">
        <v>78796</v>
      </c>
    </row>
    <row r="67" spans="1:6" s="57" customFormat="1" ht="12" customHeight="1">
      <c r="A67" s="188"/>
      <c r="B67" s="127" t="s">
        <v>195</v>
      </c>
      <c r="C67" s="193"/>
      <c r="D67" s="422">
        <v>29566</v>
      </c>
      <c r="E67" s="422">
        <v>21532</v>
      </c>
      <c r="F67" s="422">
        <v>64504</v>
      </c>
    </row>
    <row r="68" spans="1:6" s="57" customFormat="1" ht="12" customHeight="1">
      <c r="A68" s="188"/>
      <c r="B68" s="182" t="s">
        <v>82</v>
      </c>
      <c r="C68" s="183"/>
      <c r="D68" s="422"/>
      <c r="E68" s="422"/>
      <c r="F68" s="422"/>
    </row>
    <row r="69" spans="1:6" s="57" customFormat="1" ht="12" customHeight="1">
      <c r="A69" s="188"/>
      <c r="B69" s="127" t="s">
        <v>194</v>
      </c>
      <c r="C69" s="193"/>
      <c r="D69" s="422">
        <v>20706</v>
      </c>
      <c r="E69" s="422">
        <v>20220</v>
      </c>
      <c r="F69" s="422">
        <v>59069</v>
      </c>
    </row>
    <row r="70" spans="1:6" s="57" customFormat="1" ht="12" customHeight="1">
      <c r="A70" s="188"/>
      <c r="B70" s="127" t="s">
        <v>195</v>
      </c>
      <c r="C70" s="193"/>
      <c r="D70" s="422">
        <v>19461</v>
      </c>
      <c r="E70" s="422">
        <v>19056</v>
      </c>
      <c r="F70" s="422">
        <v>53243</v>
      </c>
    </row>
    <row r="71" spans="1:6" s="57" customFormat="1" ht="12" customHeight="1">
      <c r="A71" s="188"/>
      <c r="B71" s="182" t="s">
        <v>83</v>
      </c>
      <c r="C71" s="183"/>
      <c r="D71" s="422"/>
      <c r="E71" s="422"/>
      <c r="F71" s="422"/>
    </row>
    <row r="72" spans="1:6" s="57" customFormat="1" ht="12" customHeight="1">
      <c r="A72" s="188"/>
      <c r="B72" s="127" t="s">
        <v>194</v>
      </c>
      <c r="C72" s="193"/>
      <c r="D72" s="422">
        <v>16801</v>
      </c>
      <c r="E72" s="422">
        <v>8300</v>
      </c>
      <c r="F72" s="422">
        <v>33252</v>
      </c>
    </row>
    <row r="73" spans="1:6" s="57" customFormat="1" ht="12" customHeight="1">
      <c r="A73" s="188"/>
      <c r="B73" s="127" t="s">
        <v>195</v>
      </c>
      <c r="C73" s="193"/>
      <c r="D73" s="422">
        <v>14007</v>
      </c>
      <c r="E73" s="422">
        <v>8671</v>
      </c>
      <c r="F73" s="422">
        <v>34524</v>
      </c>
    </row>
    <row r="74" spans="1:6" s="57" customFormat="1" ht="12" customHeight="1">
      <c r="A74" s="188"/>
      <c r="B74" s="182" t="s">
        <v>84</v>
      </c>
      <c r="C74" s="183"/>
      <c r="D74" s="422"/>
      <c r="E74" s="422"/>
      <c r="F74" s="422"/>
    </row>
    <row r="75" spans="1:6" s="57" customFormat="1" ht="12" customHeight="1">
      <c r="A75" s="188"/>
      <c r="B75" s="127" t="s">
        <v>194</v>
      </c>
      <c r="C75" s="193"/>
      <c r="D75" s="422">
        <v>4353</v>
      </c>
      <c r="E75" s="422">
        <v>2900</v>
      </c>
      <c r="F75" s="422">
        <v>9959</v>
      </c>
    </row>
    <row r="76" spans="1:6" s="57" customFormat="1" ht="12" customHeight="1">
      <c r="A76" s="188"/>
      <c r="B76" s="127" t="s">
        <v>195</v>
      </c>
      <c r="C76" s="193"/>
      <c r="D76" s="422">
        <v>4160</v>
      </c>
      <c r="E76" s="422">
        <v>2970</v>
      </c>
      <c r="F76" s="422">
        <v>9412</v>
      </c>
    </row>
    <row r="77" spans="1:6" s="57" customFormat="1" ht="12" customHeight="1">
      <c r="A77" s="188"/>
      <c r="B77" s="182" t="s">
        <v>85</v>
      </c>
      <c r="C77" s="183"/>
      <c r="D77" s="422"/>
      <c r="E77" s="422"/>
      <c r="F77" s="422"/>
    </row>
    <row r="78" spans="1:6" s="57" customFormat="1" ht="12" customHeight="1">
      <c r="A78" s="188"/>
      <c r="B78" s="127" t="s">
        <v>194</v>
      </c>
      <c r="C78" s="193"/>
      <c r="D78" s="422">
        <v>2250</v>
      </c>
      <c r="E78" s="422">
        <v>1603</v>
      </c>
      <c r="F78" s="422">
        <v>4394</v>
      </c>
    </row>
    <row r="79" spans="1:6" s="57" customFormat="1" ht="12" customHeight="1">
      <c r="A79" s="188"/>
      <c r="B79" s="127" t="s">
        <v>195</v>
      </c>
      <c r="C79" s="193"/>
      <c r="D79" s="422">
        <v>2183</v>
      </c>
      <c r="E79" s="422">
        <v>1503</v>
      </c>
      <c r="F79" s="422">
        <v>3854</v>
      </c>
    </row>
    <row r="80" spans="1:6" s="57" customFormat="1" ht="12" customHeight="1">
      <c r="A80" s="188"/>
      <c r="B80" s="182" t="s">
        <v>86</v>
      </c>
      <c r="C80" s="183"/>
      <c r="D80" s="422"/>
      <c r="E80" s="422"/>
      <c r="F80" s="422"/>
    </row>
    <row r="81" spans="1:10" s="57" customFormat="1" ht="12" customHeight="1">
      <c r="A81" s="188"/>
      <c r="B81" s="127" t="s">
        <v>194</v>
      </c>
      <c r="C81" s="193"/>
      <c r="D81" s="422">
        <v>40306</v>
      </c>
      <c r="E81" s="422">
        <v>37664</v>
      </c>
      <c r="F81" s="422">
        <v>68522</v>
      </c>
    </row>
    <row r="82" spans="1:10" s="57" customFormat="1" ht="12" customHeight="1">
      <c r="A82" s="188"/>
      <c r="B82" s="127" t="s">
        <v>195</v>
      </c>
      <c r="C82" s="193"/>
      <c r="D82" s="422">
        <v>50425</v>
      </c>
      <c r="E82" s="422">
        <v>47304</v>
      </c>
      <c r="F82" s="422">
        <v>82357</v>
      </c>
    </row>
    <row r="83" spans="1:10" s="57" customFormat="1" ht="12" customHeight="1">
      <c r="A83" s="188"/>
      <c r="B83" s="182" t="s">
        <v>87</v>
      </c>
      <c r="C83" s="183"/>
      <c r="D83" s="422"/>
      <c r="E83" s="422"/>
      <c r="F83" s="422"/>
    </row>
    <row r="84" spans="1:10" s="57" customFormat="1" ht="12" customHeight="1">
      <c r="A84" s="188"/>
      <c r="B84" s="127" t="s">
        <v>194</v>
      </c>
      <c r="C84" s="193"/>
      <c r="D84" s="422">
        <v>8098</v>
      </c>
      <c r="E84" s="422">
        <v>3984</v>
      </c>
      <c r="F84" s="422">
        <v>9776</v>
      </c>
    </row>
    <row r="85" spans="1:10" s="57" customFormat="1" ht="12" customHeight="1">
      <c r="A85" s="188"/>
      <c r="B85" s="127" t="s">
        <v>195</v>
      </c>
      <c r="C85" s="193"/>
      <c r="D85" s="422">
        <v>3635</v>
      </c>
      <c r="E85" s="422">
        <v>1922</v>
      </c>
      <c r="F85" s="422">
        <v>4802</v>
      </c>
    </row>
    <row r="86" spans="1:10" s="57" customFormat="1" ht="12" customHeight="1">
      <c r="A86" s="188"/>
      <c r="B86" s="860" t="s">
        <v>88</v>
      </c>
      <c r="C86" s="861"/>
      <c r="D86" s="422"/>
      <c r="E86" s="422"/>
      <c r="F86" s="422"/>
    </row>
    <row r="87" spans="1:10" s="57" customFormat="1" ht="12" customHeight="1">
      <c r="A87" s="188"/>
      <c r="B87" s="127" t="s">
        <v>194</v>
      </c>
      <c r="C87" s="193"/>
      <c r="D87" s="422">
        <v>16709</v>
      </c>
      <c r="E87" s="422">
        <v>10895</v>
      </c>
      <c r="F87" s="422">
        <v>22879</v>
      </c>
    </row>
    <row r="88" spans="1:10" s="57" customFormat="1" ht="12" customHeight="1">
      <c r="A88" s="188"/>
      <c r="B88" s="127" t="s">
        <v>195</v>
      </c>
      <c r="C88" s="193"/>
      <c r="D88" s="422">
        <v>21122</v>
      </c>
      <c r="E88" s="422">
        <v>14149</v>
      </c>
      <c r="F88" s="422">
        <v>29055</v>
      </c>
      <c r="J88" s="862"/>
    </row>
    <row r="89" spans="1:10" s="57" customFormat="1" ht="12" customHeight="1">
      <c r="A89" s="188"/>
      <c r="B89" s="182" t="s">
        <v>89</v>
      </c>
      <c r="C89" s="183"/>
      <c r="D89" s="184"/>
      <c r="E89" s="184"/>
      <c r="F89" s="422"/>
      <c r="J89" s="863"/>
    </row>
    <row r="90" spans="1:10" s="57" customFormat="1" ht="12" customHeight="1">
      <c r="A90" s="188"/>
      <c r="B90" s="127" t="s">
        <v>194</v>
      </c>
      <c r="C90" s="193"/>
      <c r="D90" s="422">
        <v>3399</v>
      </c>
      <c r="E90" s="422">
        <v>1156</v>
      </c>
      <c r="F90" s="422">
        <v>5548</v>
      </c>
    </row>
    <row r="91" spans="1:10" s="57" customFormat="1" ht="12" customHeight="1">
      <c r="A91" s="188"/>
      <c r="B91" s="127" t="s">
        <v>195</v>
      </c>
      <c r="C91" s="193"/>
      <c r="D91" s="422">
        <v>2296</v>
      </c>
      <c r="E91" s="422">
        <v>991</v>
      </c>
      <c r="F91" s="422">
        <v>4619</v>
      </c>
    </row>
    <row r="92" spans="1:10" s="57" customFormat="1" ht="12" customHeight="1">
      <c r="A92" s="188"/>
      <c r="B92" s="182" t="s">
        <v>90</v>
      </c>
      <c r="C92" s="183"/>
      <c r="D92" s="422"/>
      <c r="E92" s="422"/>
      <c r="F92" s="422"/>
    </row>
    <row r="93" spans="1:10" s="57" customFormat="1" ht="12" customHeight="1">
      <c r="A93" s="188"/>
      <c r="B93" s="127" t="s">
        <v>194</v>
      </c>
      <c r="C93" s="193"/>
      <c r="D93" s="422">
        <v>4837</v>
      </c>
      <c r="E93" s="422">
        <v>2922</v>
      </c>
      <c r="F93" s="422">
        <v>10329</v>
      </c>
    </row>
    <row r="94" spans="1:10" s="57" customFormat="1" ht="12" customHeight="1">
      <c r="A94" s="188"/>
      <c r="B94" s="127" t="s">
        <v>195</v>
      </c>
      <c r="C94" s="193"/>
      <c r="D94" s="422">
        <v>3295</v>
      </c>
      <c r="E94" s="422">
        <v>2261</v>
      </c>
      <c r="F94" s="422">
        <v>7631</v>
      </c>
    </row>
    <row r="95" spans="1:10" s="57" customFormat="1" ht="12" customHeight="1">
      <c r="A95" s="188"/>
      <c r="B95" s="182" t="s">
        <v>91</v>
      </c>
      <c r="C95" s="183"/>
      <c r="D95" s="422"/>
      <c r="E95" s="422"/>
      <c r="F95" s="422"/>
    </row>
    <row r="96" spans="1:10" s="57" customFormat="1" ht="12" customHeight="1">
      <c r="A96" s="188"/>
      <c r="B96" s="127" t="s">
        <v>194</v>
      </c>
      <c r="C96" s="193"/>
      <c r="D96" s="422">
        <v>1925</v>
      </c>
      <c r="E96" s="422">
        <v>1810</v>
      </c>
      <c r="F96" s="422">
        <v>6288</v>
      </c>
    </row>
    <row r="97" spans="1:6" s="57" customFormat="1" ht="12" customHeight="1">
      <c r="A97" s="188"/>
      <c r="B97" s="127" t="s">
        <v>195</v>
      </c>
      <c r="C97" s="193"/>
      <c r="D97" s="422">
        <v>1449</v>
      </c>
      <c r="E97" s="422">
        <v>1376</v>
      </c>
      <c r="F97" s="422">
        <v>4123</v>
      </c>
    </row>
    <row r="98" spans="1:6" s="57" customFormat="1" ht="12" customHeight="1">
      <c r="A98" s="188"/>
      <c r="B98" s="182" t="s">
        <v>92</v>
      </c>
      <c r="C98" s="183"/>
      <c r="D98" s="422"/>
      <c r="E98" s="422"/>
      <c r="F98" s="422"/>
    </row>
    <row r="99" spans="1:6" s="57" customFormat="1" ht="12" customHeight="1">
      <c r="A99" s="188"/>
      <c r="B99" s="127" t="s">
        <v>194</v>
      </c>
      <c r="C99" s="193"/>
      <c r="D99" s="422">
        <v>3168</v>
      </c>
      <c r="E99" s="422">
        <v>1540</v>
      </c>
      <c r="F99" s="422">
        <v>5027</v>
      </c>
    </row>
    <row r="100" spans="1:6" s="57" customFormat="1" ht="12" customHeight="1">
      <c r="A100" s="188"/>
      <c r="B100" s="127" t="s">
        <v>195</v>
      </c>
      <c r="C100" s="193"/>
      <c r="D100" s="422">
        <v>2688</v>
      </c>
      <c r="E100" s="422">
        <v>1216</v>
      </c>
      <c r="F100" s="422">
        <v>3138</v>
      </c>
    </row>
    <row r="101" spans="1:6" s="57" customFormat="1" ht="12" customHeight="1">
      <c r="A101" s="188"/>
      <c r="B101" s="182" t="s">
        <v>93</v>
      </c>
      <c r="C101" s="183"/>
      <c r="D101" s="422"/>
      <c r="E101" s="422"/>
      <c r="F101" s="422"/>
    </row>
    <row r="102" spans="1:6" s="57" customFormat="1" ht="12" customHeight="1">
      <c r="A102" s="188"/>
      <c r="B102" s="127" t="s">
        <v>194</v>
      </c>
      <c r="C102" s="193"/>
      <c r="D102" s="422">
        <v>978</v>
      </c>
      <c r="E102" s="422">
        <v>784</v>
      </c>
      <c r="F102" s="422">
        <v>1468</v>
      </c>
    </row>
    <row r="103" spans="1:6" s="57" customFormat="1" ht="12" customHeight="1">
      <c r="A103" s="188"/>
      <c r="B103" s="127" t="s">
        <v>195</v>
      </c>
      <c r="C103" s="193"/>
      <c r="D103" s="422">
        <v>493</v>
      </c>
      <c r="E103" s="422">
        <v>381</v>
      </c>
      <c r="F103" s="422">
        <v>816</v>
      </c>
    </row>
    <row r="104" spans="1:6" s="57" customFormat="1" ht="12" customHeight="1">
      <c r="A104" s="188"/>
      <c r="B104" s="182" t="s">
        <v>94</v>
      </c>
      <c r="C104" s="183"/>
      <c r="D104" s="422"/>
      <c r="E104" s="422"/>
      <c r="F104" s="422"/>
    </row>
    <row r="105" spans="1:6" s="57" customFormat="1" ht="12" customHeight="1">
      <c r="A105" s="188"/>
      <c r="B105" s="127" t="s">
        <v>194</v>
      </c>
      <c r="C105" s="193"/>
      <c r="D105" s="422">
        <v>667</v>
      </c>
      <c r="E105" s="422">
        <v>584</v>
      </c>
      <c r="F105" s="422">
        <v>1967</v>
      </c>
    </row>
    <row r="106" spans="1:6" s="57" customFormat="1" ht="12" customHeight="1">
      <c r="A106" s="188"/>
      <c r="B106" s="127" t="s">
        <v>195</v>
      </c>
      <c r="C106" s="193"/>
      <c r="D106" s="422">
        <v>554</v>
      </c>
      <c r="E106" s="422">
        <v>495</v>
      </c>
      <c r="F106" s="422">
        <v>1751</v>
      </c>
    </row>
    <row r="107" spans="1:6" s="57" customFormat="1" ht="15" customHeight="1">
      <c r="A107" s="188"/>
      <c r="B107" s="182" t="s">
        <v>356</v>
      </c>
      <c r="C107" s="183"/>
      <c r="D107" s="422"/>
      <c r="E107" s="422"/>
      <c r="F107" s="422"/>
    </row>
    <row r="108" spans="1:6" s="57" customFormat="1" ht="12" customHeight="1">
      <c r="A108" s="188"/>
      <c r="B108" s="127" t="s">
        <v>194</v>
      </c>
      <c r="C108" s="193"/>
      <c r="D108" s="422">
        <v>4716</v>
      </c>
      <c r="E108" s="422">
        <v>2474</v>
      </c>
      <c r="F108" s="422">
        <v>12600</v>
      </c>
    </row>
    <row r="109" spans="1:6" s="57" customFormat="1" ht="12" customHeight="1">
      <c r="A109" s="188"/>
      <c r="B109" s="127" t="s">
        <v>195</v>
      </c>
      <c r="C109" s="193"/>
      <c r="D109" s="422">
        <v>2889</v>
      </c>
      <c r="E109" s="422">
        <v>1790</v>
      </c>
      <c r="F109" s="422">
        <v>7999</v>
      </c>
    </row>
    <row r="110" spans="1:6" s="57" customFormat="1" ht="12" customHeight="1">
      <c r="A110" s="188"/>
      <c r="B110" s="182" t="s">
        <v>357</v>
      </c>
      <c r="C110" s="183"/>
      <c r="D110" s="422"/>
      <c r="E110" s="422"/>
      <c r="F110" s="422"/>
    </row>
    <row r="111" spans="1:6" s="57" customFormat="1" ht="12" customHeight="1">
      <c r="A111" s="188"/>
      <c r="B111" s="127" t="s">
        <v>194</v>
      </c>
      <c r="C111" s="193"/>
      <c r="D111" s="422">
        <v>106</v>
      </c>
      <c r="E111" s="422">
        <v>88</v>
      </c>
      <c r="F111" s="422">
        <v>89</v>
      </c>
    </row>
    <row r="112" spans="1:6" s="57" customFormat="1" ht="12" customHeight="1">
      <c r="A112" s="188"/>
      <c r="B112" s="127" t="s">
        <v>195</v>
      </c>
      <c r="C112" s="193"/>
      <c r="D112" s="422">
        <v>255</v>
      </c>
      <c r="E112" s="422">
        <v>217</v>
      </c>
      <c r="F112" s="422">
        <v>201</v>
      </c>
    </row>
    <row r="113" spans="1:6" s="57" customFormat="1" ht="12" customHeight="1">
      <c r="A113" s="188"/>
      <c r="B113" s="182" t="s">
        <v>358</v>
      </c>
      <c r="C113" s="183"/>
      <c r="D113" s="422"/>
      <c r="E113" s="422"/>
      <c r="F113" s="422"/>
    </row>
    <row r="114" spans="1:6" s="57" customFormat="1" ht="12" customHeight="1">
      <c r="A114" s="188"/>
      <c r="B114" s="127" t="s">
        <v>194</v>
      </c>
      <c r="C114" s="193"/>
      <c r="D114" s="422">
        <v>6257</v>
      </c>
      <c r="E114" s="422">
        <v>5158</v>
      </c>
      <c r="F114" s="422">
        <v>11859</v>
      </c>
    </row>
    <row r="115" spans="1:6" s="57" customFormat="1" ht="12" customHeight="1">
      <c r="A115" s="188"/>
      <c r="B115" s="127" t="s">
        <v>195</v>
      </c>
      <c r="C115" s="193"/>
      <c r="D115" s="422">
        <v>2977</v>
      </c>
      <c r="E115" s="422">
        <v>2513</v>
      </c>
      <c r="F115" s="422">
        <v>5333</v>
      </c>
    </row>
    <row r="116" spans="1:6" s="57" customFormat="1" ht="12" customHeight="1">
      <c r="A116" s="188"/>
      <c r="B116" s="182" t="s">
        <v>95</v>
      </c>
      <c r="C116" s="183"/>
      <c r="D116" s="422"/>
      <c r="E116" s="422"/>
      <c r="F116" s="422"/>
    </row>
    <row r="117" spans="1:6" s="57" customFormat="1" ht="12" customHeight="1">
      <c r="A117" s="188"/>
      <c r="B117" s="127" t="s">
        <v>194</v>
      </c>
      <c r="C117" s="193"/>
      <c r="D117" s="422">
        <v>197</v>
      </c>
      <c r="E117" s="422">
        <v>130</v>
      </c>
      <c r="F117" s="422">
        <v>309</v>
      </c>
    </row>
    <row r="118" spans="1:6" s="57" customFormat="1" ht="12" customHeight="1">
      <c r="A118" s="864"/>
      <c r="B118" s="127" t="s">
        <v>195</v>
      </c>
      <c r="C118" s="193"/>
      <c r="D118" s="422">
        <v>177</v>
      </c>
      <c r="E118" s="422">
        <v>102</v>
      </c>
      <c r="F118" s="422">
        <v>187</v>
      </c>
    </row>
    <row r="119" spans="1:6" s="57" customFormat="1" ht="12" customHeight="1">
      <c r="A119" s="864"/>
      <c r="B119" s="182" t="s">
        <v>76</v>
      </c>
      <c r="C119" s="183"/>
      <c r="D119" s="422"/>
      <c r="E119" s="422"/>
      <c r="F119" s="422"/>
    </row>
    <row r="120" spans="1:6" s="57" customFormat="1" ht="12" customHeight="1">
      <c r="A120" s="864"/>
      <c r="B120" s="127" t="s">
        <v>194</v>
      </c>
      <c r="C120" s="193"/>
      <c r="D120" s="422" t="s">
        <v>57</v>
      </c>
      <c r="E120" s="422" t="s">
        <v>57</v>
      </c>
      <c r="F120" s="422">
        <v>2874</v>
      </c>
    </row>
    <row r="121" spans="1:6" s="57" customFormat="1" ht="12" customHeight="1">
      <c r="A121" s="864"/>
      <c r="B121" s="127" t="s">
        <v>195</v>
      </c>
      <c r="C121" s="193"/>
      <c r="D121" s="422" t="s">
        <v>57</v>
      </c>
      <c r="E121" s="422" t="s">
        <v>57</v>
      </c>
      <c r="F121" s="422">
        <v>1732</v>
      </c>
    </row>
    <row r="122" spans="1:6" s="57" customFormat="1" ht="12" customHeight="1">
      <c r="A122" s="864"/>
      <c r="B122" s="182" t="s">
        <v>359</v>
      </c>
      <c r="C122" s="183"/>
      <c r="D122" s="422"/>
      <c r="E122" s="422"/>
      <c r="F122" s="422"/>
    </row>
    <row r="123" spans="1:6" s="57" customFormat="1" ht="12" customHeight="1">
      <c r="A123" s="864"/>
      <c r="B123" s="127" t="s">
        <v>194</v>
      </c>
      <c r="C123" s="193"/>
      <c r="D123" s="422" t="s">
        <v>57</v>
      </c>
      <c r="E123" s="422" t="s">
        <v>57</v>
      </c>
      <c r="F123" s="422">
        <v>7</v>
      </c>
    </row>
    <row r="124" spans="1:6" s="57" customFormat="1" ht="12" customHeight="1">
      <c r="A124" s="864"/>
      <c r="B124" s="127" t="s">
        <v>195</v>
      </c>
      <c r="C124" s="193"/>
      <c r="D124" s="422" t="s">
        <v>57</v>
      </c>
      <c r="E124" s="422" t="s">
        <v>57</v>
      </c>
      <c r="F124" s="422">
        <v>36</v>
      </c>
    </row>
    <row r="125" spans="1:6" s="57" customFormat="1" ht="12" customHeight="1">
      <c r="A125" s="864"/>
      <c r="B125" s="127"/>
      <c r="C125" s="193"/>
      <c r="D125" s="422"/>
      <c r="E125" s="422"/>
      <c r="F125" s="422"/>
    </row>
    <row r="126" spans="1:6" s="57" customFormat="1" ht="3.75" customHeight="1" thickBot="1">
      <c r="A126" s="188"/>
      <c r="B126" s="806"/>
      <c r="C126" s="807"/>
      <c r="D126" s="843"/>
      <c r="E126" s="843"/>
      <c r="F126" s="843"/>
    </row>
    <row r="127" spans="1:6" s="57" customFormat="1" ht="9.75" customHeight="1">
      <c r="A127" s="188"/>
      <c r="B127" s="187"/>
      <c r="C127" s="193"/>
      <c r="D127" s="185"/>
      <c r="E127" s="185"/>
      <c r="F127" s="853" t="s">
        <v>131</v>
      </c>
    </row>
    <row r="128" spans="1:6" s="57" customFormat="1" ht="9.75" customHeight="1" thickBot="1">
      <c r="A128" s="188"/>
      <c r="B128" s="187"/>
      <c r="C128" s="193"/>
      <c r="D128" s="185"/>
      <c r="E128" s="185"/>
      <c r="F128" s="853" t="s">
        <v>111</v>
      </c>
    </row>
    <row r="129" spans="1:6" ht="25.5" customHeight="1" thickBot="1">
      <c r="A129" s="180"/>
      <c r="B129" s="935" t="str">
        <f>+B63</f>
        <v>Universidades privadas / Sexo</v>
      </c>
      <c r="C129" s="935"/>
      <c r="D129" s="866" t="s">
        <v>101</v>
      </c>
      <c r="E129" s="866" t="s">
        <v>102</v>
      </c>
      <c r="F129" s="866" t="s">
        <v>103</v>
      </c>
    </row>
    <row r="130" spans="1:6" s="57" customFormat="1" ht="4.5" customHeight="1">
      <c r="A130" s="188"/>
      <c r="B130" s="187"/>
      <c r="C130" s="193"/>
      <c r="D130" s="185"/>
      <c r="E130" s="185"/>
      <c r="F130" s="185"/>
    </row>
    <row r="131" spans="1:6" s="57" customFormat="1" ht="12" customHeight="1">
      <c r="A131" s="864"/>
      <c r="B131" s="182" t="s">
        <v>360</v>
      </c>
      <c r="C131" s="183"/>
      <c r="D131" s="422"/>
      <c r="E131" s="422"/>
      <c r="F131" s="184"/>
    </row>
    <row r="132" spans="1:6" s="57" customFormat="1" ht="12" customHeight="1">
      <c r="A132" s="188"/>
      <c r="B132" s="127" t="s">
        <v>194</v>
      </c>
      <c r="C132" s="193"/>
      <c r="D132" s="422">
        <v>1482</v>
      </c>
      <c r="E132" s="422">
        <v>1061</v>
      </c>
      <c r="F132" s="422">
        <v>2760</v>
      </c>
    </row>
    <row r="133" spans="1:6" s="57" customFormat="1" ht="12" customHeight="1">
      <c r="A133" s="188"/>
      <c r="B133" s="127" t="s">
        <v>195</v>
      </c>
      <c r="C133" s="193"/>
      <c r="D133" s="422">
        <v>479</v>
      </c>
      <c r="E133" s="422">
        <v>343</v>
      </c>
      <c r="F133" s="422">
        <v>892</v>
      </c>
    </row>
    <row r="134" spans="1:6" s="57" customFormat="1" ht="12" customHeight="1">
      <c r="A134" s="188"/>
      <c r="B134" s="182" t="s">
        <v>96</v>
      </c>
      <c r="C134" s="183"/>
      <c r="D134" s="422"/>
      <c r="E134" s="422"/>
      <c r="F134" s="422"/>
    </row>
    <row r="135" spans="1:6" s="57" customFormat="1" ht="12" customHeight="1">
      <c r="A135" s="188"/>
      <c r="B135" s="127" t="s">
        <v>194</v>
      </c>
      <c r="C135" s="193"/>
      <c r="D135" s="422">
        <v>2506</v>
      </c>
      <c r="E135" s="422">
        <v>2311</v>
      </c>
      <c r="F135" s="422">
        <v>5072</v>
      </c>
    </row>
    <row r="136" spans="1:6" s="57" customFormat="1" ht="12" customHeight="1">
      <c r="A136" s="188"/>
      <c r="B136" s="127" t="s">
        <v>195</v>
      </c>
      <c r="C136" s="193"/>
      <c r="D136" s="422">
        <v>2520</v>
      </c>
      <c r="E136" s="422">
        <v>2346</v>
      </c>
      <c r="F136" s="422">
        <v>4441</v>
      </c>
    </row>
    <row r="137" spans="1:6" s="57" customFormat="1" ht="12" customHeight="1">
      <c r="A137" s="188"/>
      <c r="B137" s="182" t="s">
        <v>361</v>
      </c>
      <c r="C137" s="183"/>
      <c r="D137" s="422"/>
      <c r="E137" s="422"/>
      <c r="F137" s="422"/>
    </row>
    <row r="138" spans="1:6" s="57" customFormat="1" ht="12" customHeight="1">
      <c r="A138" s="188"/>
      <c r="B138" s="127" t="s">
        <v>194</v>
      </c>
      <c r="C138" s="193"/>
      <c r="D138" s="422">
        <v>125</v>
      </c>
      <c r="E138" s="422">
        <v>119</v>
      </c>
      <c r="F138" s="422">
        <v>607</v>
      </c>
    </row>
    <row r="139" spans="1:6" s="57" customFormat="1" ht="12" customHeight="1">
      <c r="A139" s="188"/>
      <c r="B139" s="127" t="s">
        <v>195</v>
      </c>
      <c r="C139" s="193"/>
      <c r="D139" s="422">
        <v>209</v>
      </c>
      <c r="E139" s="422">
        <v>199</v>
      </c>
      <c r="F139" s="422">
        <v>667</v>
      </c>
    </row>
    <row r="140" spans="1:6" s="57" customFormat="1" ht="12" customHeight="1">
      <c r="A140" s="188"/>
      <c r="B140" s="182" t="s">
        <v>97</v>
      </c>
      <c r="C140" s="183"/>
      <c r="D140" s="422"/>
      <c r="E140" s="422"/>
      <c r="F140" s="422"/>
    </row>
    <row r="141" spans="1:6" s="57" customFormat="1" ht="12" customHeight="1">
      <c r="A141" s="188"/>
      <c r="B141" s="127" t="s">
        <v>194</v>
      </c>
      <c r="C141" s="193"/>
      <c r="D141" s="422">
        <v>162</v>
      </c>
      <c r="E141" s="422">
        <v>145</v>
      </c>
      <c r="F141" s="422">
        <v>405</v>
      </c>
    </row>
    <row r="142" spans="1:6" s="57" customFormat="1" ht="12" customHeight="1">
      <c r="A142" s="188"/>
      <c r="B142" s="127" t="s">
        <v>195</v>
      </c>
      <c r="C142" s="193"/>
      <c r="D142" s="422">
        <v>222</v>
      </c>
      <c r="E142" s="422">
        <v>187</v>
      </c>
      <c r="F142" s="422">
        <v>463</v>
      </c>
    </row>
    <row r="143" spans="1:6" s="57" customFormat="1" ht="12" customHeight="1">
      <c r="A143" s="188"/>
      <c r="B143" s="182" t="s">
        <v>98</v>
      </c>
      <c r="C143" s="183"/>
      <c r="D143" s="184"/>
      <c r="E143" s="184"/>
      <c r="F143" s="422"/>
    </row>
    <row r="144" spans="1:6" s="57" customFormat="1" ht="12" customHeight="1">
      <c r="A144" s="188"/>
      <c r="B144" s="127" t="s">
        <v>194</v>
      </c>
      <c r="C144" s="193"/>
      <c r="D144" s="422">
        <v>1759</v>
      </c>
      <c r="E144" s="184">
        <v>1529</v>
      </c>
      <c r="F144" s="422">
        <v>4501</v>
      </c>
    </row>
    <row r="145" spans="1:6" s="57" customFormat="1" ht="12" customHeight="1">
      <c r="A145" s="188"/>
      <c r="B145" s="127" t="s">
        <v>195</v>
      </c>
      <c r="C145" s="193"/>
      <c r="D145" s="422">
        <v>463</v>
      </c>
      <c r="E145" s="184">
        <v>392</v>
      </c>
      <c r="F145" s="422">
        <v>1239</v>
      </c>
    </row>
    <row r="146" spans="1:6" s="57" customFormat="1" ht="12" customHeight="1">
      <c r="A146" s="188"/>
      <c r="B146" s="182" t="s">
        <v>362</v>
      </c>
      <c r="C146" s="183"/>
      <c r="D146" s="422"/>
      <c r="E146" s="184"/>
      <c r="F146" s="422"/>
    </row>
    <row r="147" spans="1:6" s="57" customFormat="1" ht="12" customHeight="1">
      <c r="A147" s="188"/>
      <c r="B147" s="127" t="s">
        <v>194</v>
      </c>
      <c r="C147" s="193"/>
      <c r="D147" s="422">
        <v>496</v>
      </c>
      <c r="E147" s="184">
        <v>411</v>
      </c>
      <c r="F147" s="422">
        <v>1092</v>
      </c>
    </row>
    <row r="148" spans="1:6" s="57" customFormat="1" ht="12" customHeight="1">
      <c r="A148" s="188"/>
      <c r="B148" s="127" t="s">
        <v>195</v>
      </c>
      <c r="C148" s="193"/>
      <c r="D148" s="422">
        <v>1208</v>
      </c>
      <c r="E148" s="184">
        <v>968</v>
      </c>
      <c r="F148" s="422">
        <v>2600</v>
      </c>
    </row>
    <row r="149" spans="1:6" s="57" customFormat="1" ht="12" customHeight="1">
      <c r="A149" s="188"/>
      <c r="B149" s="182" t="s">
        <v>99</v>
      </c>
      <c r="C149" s="183"/>
      <c r="D149" s="422"/>
      <c r="E149" s="184"/>
      <c r="F149" s="422"/>
    </row>
    <row r="150" spans="1:6" s="57" customFormat="1" ht="12" customHeight="1">
      <c r="A150" s="188"/>
      <c r="B150" s="127" t="s">
        <v>194</v>
      </c>
      <c r="C150" s="193"/>
      <c r="D150" s="422">
        <v>676</v>
      </c>
      <c r="E150" s="184">
        <v>522</v>
      </c>
      <c r="F150" s="422">
        <v>1384</v>
      </c>
    </row>
    <row r="151" spans="1:6" s="57" customFormat="1" ht="12" customHeight="1">
      <c r="A151" s="188"/>
      <c r="B151" s="127" t="s">
        <v>195</v>
      </c>
      <c r="C151" s="193"/>
      <c r="D151" s="422">
        <v>362</v>
      </c>
      <c r="E151" s="184">
        <v>290</v>
      </c>
      <c r="F151" s="422">
        <v>809</v>
      </c>
    </row>
    <row r="152" spans="1:6" s="57" customFormat="1" ht="12" customHeight="1">
      <c r="A152" s="188"/>
      <c r="B152" s="182" t="s">
        <v>363</v>
      </c>
      <c r="C152" s="183"/>
      <c r="D152" s="422"/>
      <c r="E152" s="184"/>
      <c r="F152" s="422"/>
    </row>
    <row r="153" spans="1:6" s="57" customFormat="1" ht="12" customHeight="1">
      <c r="A153" s="188"/>
      <c r="B153" s="127" t="s">
        <v>194</v>
      </c>
      <c r="C153" s="193"/>
      <c r="D153" s="422">
        <v>6</v>
      </c>
      <c r="E153" s="184">
        <v>5</v>
      </c>
      <c r="F153" s="422">
        <v>37</v>
      </c>
    </row>
    <row r="154" spans="1:6" s="57" customFormat="1" ht="12" customHeight="1">
      <c r="A154" s="188"/>
      <c r="B154" s="127" t="s">
        <v>195</v>
      </c>
      <c r="C154" s="193"/>
      <c r="D154" s="422">
        <v>19</v>
      </c>
      <c r="E154" s="184">
        <v>18</v>
      </c>
      <c r="F154" s="422">
        <v>114</v>
      </c>
    </row>
    <row r="155" spans="1:6" s="57" customFormat="1" ht="12" customHeight="1">
      <c r="A155" s="188"/>
      <c r="B155" s="182" t="s">
        <v>364</v>
      </c>
      <c r="C155" s="183"/>
      <c r="D155" s="422"/>
      <c r="E155" s="184"/>
      <c r="F155" s="422"/>
    </row>
    <row r="156" spans="1:6" s="57" customFormat="1" ht="12" customHeight="1">
      <c r="A156" s="188"/>
      <c r="B156" s="127" t="s">
        <v>194</v>
      </c>
      <c r="C156" s="193"/>
      <c r="D156" s="422">
        <v>1410</v>
      </c>
      <c r="E156" s="184">
        <v>1208</v>
      </c>
      <c r="F156" s="422">
        <v>2635</v>
      </c>
    </row>
    <row r="157" spans="1:6" s="57" customFormat="1" ht="12" customHeight="1">
      <c r="A157" s="188"/>
      <c r="B157" s="127" t="s">
        <v>195</v>
      </c>
      <c r="C157" s="193"/>
      <c r="D157" s="422">
        <v>528</v>
      </c>
      <c r="E157" s="184">
        <v>464</v>
      </c>
      <c r="F157" s="422">
        <v>943</v>
      </c>
    </row>
    <row r="158" spans="1:6" s="57" customFormat="1" ht="12" customHeight="1">
      <c r="A158" s="188"/>
      <c r="B158" s="182" t="s">
        <v>365</v>
      </c>
      <c r="C158" s="183"/>
      <c r="D158" s="422"/>
      <c r="E158" s="184"/>
      <c r="F158" s="422"/>
    </row>
    <row r="159" spans="1:6" s="57" customFormat="1" ht="12" customHeight="1">
      <c r="A159" s="188"/>
      <c r="B159" s="127" t="s">
        <v>194</v>
      </c>
      <c r="C159" s="193"/>
      <c r="D159" s="422">
        <v>1904</v>
      </c>
      <c r="E159" s="184">
        <v>1694</v>
      </c>
      <c r="F159" s="422">
        <v>2153</v>
      </c>
    </row>
    <row r="160" spans="1:6" s="57" customFormat="1" ht="12" customHeight="1">
      <c r="A160" s="188"/>
      <c r="B160" s="127" t="s">
        <v>195</v>
      </c>
      <c r="C160" s="193"/>
      <c r="D160" s="422">
        <v>1082</v>
      </c>
      <c r="E160" s="184">
        <v>982</v>
      </c>
      <c r="F160" s="422">
        <v>1127</v>
      </c>
    </row>
    <row r="161" spans="1:6" s="57" customFormat="1" ht="12" customHeight="1">
      <c r="A161" s="188"/>
      <c r="B161" s="182" t="s">
        <v>366</v>
      </c>
      <c r="C161" s="183"/>
      <c r="D161" s="422"/>
      <c r="E161" s="184"/>
      <c r="F161" s="422"/>
    </row>
    <row r="162" spans="1:6" s="57" customFormat="1" ht="12" customHeight="1">
      <c r="A162" s="188"/>
      <c r="B162" s="127" t="s">
        <v>194</v>
      </c>
      <c r="C162" s="193"/>
      <c r="D162" s="422" t="s">
        <v>57</v>
      </c>
      <c r="E162" s="422" t="s">
        <v>57</v>
      </c>
      <c r="F162" s="422">
        <v>4923</v>
      </c>
    </row>
    <row r="163" spans="1:6" s="57" customFormat="1" ht="12" customHeight="1">
      <c r="A163" s="188"/>
      <c r="B163" s="127" t="s">
        <v>195</v>
      </c>
      <c r="C163" s="193"/>
      <c r="D163" s="422" t="s">
        <v>57</v>
      </c>
      <c r="E163" s="422" t="s">
        <v>57</v>
      </c>
      <c r="F163" s="422">
        <v>4507</v>
      </c>
    </row>
    <row r="164" spans="1:6" s="57" customFormat="1" ht="12" customHeight="1">
      <c r="A164" s="188"/>
      <c r="B164" s="182" t="s">
        <v>69</v>
      </c>
      <c r="C164" s="183"/>
      <c r="D164" s="422"/>
      <c r="E164" s="184"/>
      <c r="F164" s="422"/>
    </row>
    <row r="165" spans="1:6" s="57" customFormat="1" ht="12" customHeight="1">
      <c r="A165" s="188"/>
      <c r="B165" s="127" t="s">
        <v>194</v>
      </c>
      <c r="C165" s="193"/>
      <c r="D165" s="422" t="s">
        <v>57</v>
      </c>
      <c r="E165" s="422" t="s">
        <v>57</v>
      </c>
      <c r="F165" s="422">
        <v>3595</v>
      </c>
    </row>
    <row r="166" spans="1:6" s="57" customFormat="1" ht="12" customHeight="1">
      <c r="A166" s="188"/>
      <c r="B166" s="127" t="s">
        <v>195</v>
      </c>
      <c r="C166" s="193"/>
      <c r="D166" s="422" t="s">
        <v>57</v>
      </c>
      <c r="E166" s="422" t="s">
        <v>57</v>
      </c>
      <c r="F166" s="422">
        <v>4047</v>
      </c>
    </row>
    <row r="167" spans="1:6" s="57" customFormat="1" ht="12" customHeight="1">
      <c r="A167" s="188"/>
      <c r="B167" s="182" t="s">
        <v>367</v>
      </c>
      <c r="C167" s="183"/>
      <c r="D167" s="422"/>
      <c r="E167" s="184"/>
      <c r="F167" s="422"/>
    </row>
    <row r="168" spans="1:6" s="57" customFormat="1" ht="12" customHeight="1">
      <c r="A168" s="188"/>
      <c r="B168" s="127" t="s">
        <v>194</v>
      </c>
      <c r="C168" s="193"/>
      <c r="D168" s="422" t="s">
        <v>57</v>
      </c>
      <c r="E168" s="422" t="s">
        <v>57</v>
      </c>
      <c r="F168" s="422">
        <v>1076</v>
      </c>
    </row>
    <row r="169" spans="1:6" s="57" customFormat="1" ht="12" customHeight="1">
      <c r="A169" s="188"/>
      <c r="B169" s="127" t="s">
        <v>195</v>
      </c>
      <c r="C169" s="193"/>
      <c r="D169" s="422" t="s">
        <v>57</v>
      </c>
      <c r="E169" s="422" t="s">
        <v>57</v>
      </c>
      <c r="F169" s="422">
        <v>781</v>
      </c>
    </row>
    <row r="170" spans="1:6" s="57" customFormat="1" ht="12" customHeight="1">
      <c r="A170" s="188"/>
      <c r="B170" s="182" t="s">
        <v>75</v>
      </c>
      <c r="C170" s="183"/>
      <c r="D170" s="422"/>
      <c r="E170" s="184"/>
      <c r="F170" s="422"/>
    </row>
    <row r="171" spans="1:6" s="57" customFormat="1" ht="12" customHeight="1">
      <c r="A171" s="188"/>
      <c r="B171" s="127" t="s">
        <v>194</v>
      </c>
      <c r="C171" s="193"/>
      <c r="D171" s="422" t="s">
        <v>57</v>
      </c>
      <c r="E171" s="422" t="s">
        <v>57</v>
      </c>
      <c r="F171" s="422">
        <v>7346</v>
      </c>
    </row>
    <row r="172" spans="1:6" s="57" customFormat="1" ht="12" customHeight="1">
      <c r="A172" s="188"/>
      <c r="B172" s="127" t="s">
        <v>195</v>
      </c>
      <c r="C172" s="193"/>
      <c r="D172" s="422" t="s">
        <v>57</v>
      </c>
      <c r="E172" s="422" t="s">
        <v>57</v>
      </c>
      <c r="F172" s="422">
        <v>4185</v>
      </c>
    </row>
    <row r="173" spans="1:6" s="57" customFormat="1" ht="12" customHeight="1">
      <c r="A173" s="188"/>
      <c r="B173" s="182" t="s">
        <v>368</v>
      </c>
      <c r="C173" s="183"/>
      <c r="D173" s="422"/>
      <c r="E173" s="184"/>
      <c r="F173" s="422"/>
    </row>
    <row r="174" spans="1:6" s="57" customFormat="1" ht="12" customHeight="1">
      <c r="A174" s="188"/>
      <c r="B174" s="127" t="s">
        <v>194</v>
      </c>
      <c r="C174" s="193"/>
      <c r="D174" s="422" t="s">
        <v>57</v>
      </c>
      <c r="E174" s="422" t="s">
        <v>57</v>
      </c>
      <c r="F174" s="422">
        <v>440</v>
      </c>
    </row>
    <row r="175" spans="1:6" s="57" customFormat="1" ht="12" customHeight="1">
      <c r="A175" s="188"/>
      <c r="B175" s="127" t="s">
        <v>195</v>
      </c>
      <c r="C175" s="193"/>
      <c r="D175" s="422" t="s">
        <v>57</v>
      </c>
      <c r="E175" s="422" t="s">
        <v>57</v>
      </c>
      <c r="F175" s="422">
        <v>411</v>
      </c>
    </row>
    <row r="176" spans="1:6" s="57" customFormat="1" ht="12" customHeight="1">
      <c r="A176" s="188"/>
      <c r="B176" s="182" t="s">
        <v>79</v>
      </c>
      <c r="C176" s="183"/>
      <c r="D176" s="422"/>
      <c r="E176" s="184"/>
      <c r="F176" s="422"/>
    </row>
    <row r="177" spans="1:6" s="57" customFormat="1" ht="12" customHeight="1">
      <c r="A177" s="188"/>
      <c r="B177" s="127" t="s">
        <v>194</v>
      </c>
      <c r="C177" s="193"/>
      <c r="D177" s="422" t="s">
        <v>57</v>
      </c>
      <c r="E177" s="422" t="s">
        <v>57</v>
      </c>
      <c r="F177" s="422">
        <v>773</v>
      </c>
    </row>
    <row r="178" spans="1:6" s="57" customFormat="1" ht="12" customHeight="1">
      <c r="A178" s="188"/>
      <c r="B178" s="127" t="s">
        <v>195</v>
      </c>
      <c r="C178" s="193"/>
      <c r="D178" s="422" t="s">
        <v>57</v>
      </c>
      <c r="E178" s="422" t="s">
        <v>57</v>
      </c>
      <c r="F178" s="422">
        <v>632</v>
      </c>
    </row>
    <row r="179" spans="1:6" s="57" customFormat="1" ht="12" customHeight="1">
      <c r="A179" s="188"/>
      <c r="B179" s="182" t="s">
        <v>369</v>
      </c>
      <c r="C179" s="183"/>
      <c r="D179" s="422"/>
      <c r="E179" s="184"/>
      <c r="F179" s="422"/>
    </row>
    <row r="180" spans="1:6" s="57" customFormat="1" ht="12" customHeight="1">
      <c r="A180" s="188"/>
      <c r="B180" s="127" t="s">
        <v>194</v>
      </c>
      <c r="C180" s="193"/>
      <c r="D180" s="422" t="s">
        <v>57</v>
      </c>
      <c r="E180" s="422" t="s">
        <v>57</v>
      </c>
      <c r="F180" s="422">
        <v>522</v>
      </c>
    </row>
    <row r="181" spans="1:6" s="57" customFormat="1" ht="12" customHeight="1">
      <c r="A181" s="188"/>
      <c r="B181" s="127" t="s">
        <v>195</v>
      </c>
      <c r="C181" s="193"/>
      <c r="D181" s="422" t="s">
        <v>57</v>
      </c>
      <c r="E181" s="422" t="s">
        <v>57</v>
      </c>
      <c r="F181" s="422">
        <v>511</v>
      </c>
    </row>
    <row r="182" spans="1:6" s="57" customFormat="1" ht="12" customHeight="1">
      <c r="A182" s="188"/>
      <c r="B182" s="182" t="s">
        <v>370</v>
      </c>
      <c r="C182" s="183"/>
      <c r="D182" s="422"/>
      <c r="E182" s="184"/>
      <c r="F182" s="422"/>
    </row>
    <row r="183" spans="1:6" s="57" customFormat="1" ht="12" customHeight="1">
      <c r="A183" s="188"/>
      <c r="B183" s="127" t="s">
        <v>194</v>
      </c>
      <c r="C183" s="193"/>
      <c r="D183" s="422" t="s">
        <v>57</v>
      </c>
      <c r="E183" s="422" t="s">
        <v>57</v>
      </c>
      <c r="F183" s="422">
        <v>147</v>
      </c>
    </row>
    <row r="184" spans="1:6" s="57" customFormat="1" ht="12" customHeight="1">
      <c r="A184" s="188"/>
      <c r="B184" s="127" t="s">
        <v>195</v>
      </c>
      <c r="C184" s="193"/>
      <c r="D184" s="422" t="s">
        <v>57</v>
      </c>
      <c r="E184" s="422" t="s">
        <v>57</v>
      </c>
      <c r="F184" s="422">
        <v>96</v>
      </c>
    </row>
    <row r="185" spans="1:6" s="57" customFormat="1" ht="12" customHeight="1">
      <c r="A185" s="188"/>
      <c r="B185" s="182" t="s">
        <v>371</v>
      </c>
      <c r="C185" s="183"/>
      <c r="D185" s="422"/>
      <c r="E185" s="184"/>
      <c r="F185" s="422"/>
    </row>
    <row r="186" spans="1:6" s="57" customFormat="1" ht="12" customHeight="1">
      <c r="A186" s="188"/>
      <c r="B186" s="127" t="s">
        <v>194</v>
      </c>
      <c r="C186" s="193"/>
      <c r="D186" s="422" t="s">
        <v>57</v>
      </c>
      <c r="E186" s="422" t="s">
        <v>57</v>
      </c>
      <c r="F186" s="422">
        <v>253</v>
      </c>
    </row>
    <row r="187" spans="1:6" s="57" customFormat="1" ht="12" customHeight="1">
      <c r="A187" s="188"/>
      <c r="B187" s="127" t="s">
        <v>195</v>
      </c>
      <c r="C187" s="193"/>
      <c r="D187" s="422" t="s">
        <v>57</v>
      </c>
      <c r="E187" s="422" t="s">
        <v>57</v>
      </c>
      <c r="F187" s="422">
        <v>189</v>
      </c>
    </row>
    <row r="188" spans="1:6" ht="4.5" customHeight="1" thickBot="1">
      <c r="A188" s="194"/>
      <c r="B188" s="802"/>
      <c r="C188" s="802"/>
      <c r="D188" s="803"/>
      <c r="E188" s="803"/>
      <c r="F188" s="803"/>
    </row>
    <row r="189" spans="1:6" s="57" customFormat="1" ht="12" customHeight="1">
      <c r="A189" s="188"/>
      <c r="B189" s="187"/>
      <c r="C189" s="193"/>
      <c r="D189" s="185"/>
      <c r="E189" s="185"/>
      <c r="F189" s="853" t="s">
        <v>131</v>
      </c>
    </row>
    <row r="190" spans="1:6" s="57" customFormat="1" ht="12" customHeight="1" thickBot="1">
      <c r="A190" s="188"/>
      <c r="B190" s="187"/>
      <c r="C190" s="193"/>
      <c r="D190" s="185"/>
      <c r="E190" s="185"/>
      <c r="F190" s="853" t="s">
        <v>111</v>
      </c>
    </row>
    <row r="191" spans="1:6" s="57" customFormat="1" ht="25.5" customHeight="1" thickBot="1">
      <c r="A191" s="188"/>
      <c r="B191" s="935" t="s">
        <v>265</v>
      </c>
      <c r="C191" s="935"/>
      <c r="D191" s="866" t="s">
        <v>101</v>
      </c>
      <c r="E191" s="866" t="s">
        <v>102</v>
      </c>
      <c r="F191" s="866" t="s">
        <v>103</v>
      </c>
    </row>
    <row r="192" spans="1:6" s="57" customFormat="1" ht="4.5" customHeight="1">
      <c r="A192" s="188"/>
      <c r="B192" s="127"/>
      <c r="C192" s="193"/>
      <c r="D192" s="422"/>
      <c r="E192" s="422"/>
      <c r="F192" s="422"/>
    </row>
    <row r="193" spans="1:6" s="57" customFormat="1" ht="12" customHeight="1">
      <c r="A193" s="188"/>
      <c r="B193" s="182" t="s">
        <v>372</v>
      </c>
      <c r="C193" s="183"/>
      <c r="D193" s="422"/>
      <c r="E193" s="184"/>
      <c r="F193" s="422"/>
    </row>
    <row r="194" spans="1:6" s="57" customFormat="1" ht="12" customHeight="1">
      <c r="A194" s="188"/>
      <c r="B194" s="127" t="s">
        <v>194</v>
      </c>
      <c r="C194" s="193"/>
      <c r="D194" s="422" t="s">
        <v>57</v>
      </c>
      <c r="E194" s="422" t="s">
        <v>57</v>
      </c>
      <c r="F194" s="422">
        <v>56</v>
      </c>
    </row>
    <row r="195" spans="1:6" s="57" customFormat="1" ht="12" customHeight="1">
      <c r="A195" s="188"/>
      <c r="B195" s="127" t="s">
        <v>195</v>
      </c>
      <c r="C195" s="193"/>
      <c r="D195" s="422" t="s">
        <v>57</v>
      </c>
      <c r="E195" s="422" t="s">
        <v>57</v>
      </c>
      <c r="F195" s="422">
        <v>114</v>
      </c>
    </row>
    <row r="196" spans="1:6" s="57" customFormat="1" ht="12" customHeight="1">
      <c r="A196" s="188"/>
      <c r="B196" s="182" t="s">
        <v>373</v>
      </c>
      <c r="C196" s="183"/>
      <c r="D196" s="422"/>
      <c r="E196" s="184"/>
      <c r="F196" s="422"/>
    </row>
    <row r="197" spans="1:6" s="57" customFormat="1" ht="12" customHeight="1">
      <c r="A197" s="188"/>
      <c r="B197" s="127" t="s">
        <v>194</v>
      </c>
      <c r="C197" s="193"/>
      <c r="D197" s="422" t="s">
        <v>57</v>
      </c>
      <c r="E197" s="422" t="s">
        <v>57</v>
      </c>
      <c r="F197" s="422">
        <v>84</v>
      </c>
    </row>
    <row r="198" spans="1:6" s="57" customFormat="1" ht="12" customHeight="1">
      <c r="A198" s="188"/>
      <c r="B198" s="127" t="s">
        <v>195</v>
      </c>
      <c r="C198" s="193"/>
      <c r="D198" s="422" t="s">
        <v>57</v>
      </c>
      <c r="E198" s="422" t="s">
        <v>57</v>
      </c>
      <c r="F198" s="422">
        <v>123</v>
      </c>
    </row>
    <row r="199" spans="1:6" s="57" customFormat="1" ht="12" customHeight="1">
      <c r="A199" s="188"/>
      <c r="B199" s="182" t="s">
        <v>374</v>
      </c>
      <c r="C199" s="183"/>
      <c r="D199" s="422"/>
      <c r="E199" s="184"/>
      <c r="F199" s="422"/>
    </row>
    <row r="200" spans="1:6" s="57" customFormat="1" ht="12" customHeight="1">
      <c r="A200" s="188"/>
      <c r="B200" s="127" t="s">
        <v>194</v>
      </c>
      <c r="C200" s="193"/>
      <c r="D200" s="422" t="s">
        <v>57</v>
      </c>
      <c r="E200" s="422" t="s">
        <v>57</v>
      </c>
      <c r="F200" s="422">
        <v>144</v>
      </c>
    </row>
    <row r="201" spans="1:6" s="57" customFormat="1" ht="12" customHeight="1">
      <c r="A201" s="188"/>
      <c r="B201" s="127" t="s">
        <v>195</v>
      </c>
      <c r="C201" s="193"/>
      <c r="D201" s="422" t="s">
        <v>57</v>
      </c>
      <c r="E201" s="422" t="s">
        <v>57</v>
      </c>
      <c r="F201" s="422">
        <v>106</v>
      </c>
    </row>
    <row r="202" spans="1:6" s="57" customFormat="1" ht="12" customHeight="1">
      <c r="A202" s="188"/>
      <c r="B202" s="182" t="s">
        <v>375</v>
      </c>
      <c r="C202" s="183"/>
      <c r="D202" s="422"/>
      <c r="E202" s="184"/>
      <c r="F202" s="422"/>
    </row>
    <row r="203" spans="1:6" s="57" customFormat="1" ht="12" customHeight="1">
      <c r="A203" s="188"/>
      <c r="B203" s="127" t="s">
        <v>194</v>
      </c>
      <c r="C203" s="193"/>
      <c r="D203" s="422" t="s">
        <v>57</v>
      </c>
      <c r="E203" s="422" t="s">
        <v>57</v>
      </c>
      <c r="F203" s="422">
        <v>61</v>
      </c>
    </row>
    <row r="204" spans="1:6" s="57" customFormat="1" ht="12" customHeight="1">
      <c r="A204" s="188"/>
      <c r="B204" s="127" t="s">
        <v>195</v>
      </c>
      <c r="C204" s="193"/>
      <c r="D204" s="422" t="s">
        <v>57</v>
      </c>
      <c r="E204" s="422" t="s">
        <v>57</v>
      </c>
      <c r="F204" s="422">
        <v>99</v>
      </c>
    </row>
    <row r="205" spans="1:6" s="57" customFormat="1" ht="12" customHeight="1">
      <c r="A205" s="188"/>
      <c r="B205" s="182" t="s">
        <v>376</v>
      </c>
      <c r="C205" s="183"/>
      <c r="D205" s="422"/>
      <c r="E205" s="184"/>
      <c r="F205" s="422"/>
    </row>
    <row r="206" spans="1:6" s="57" customFormat="1" ht="12" customHeight="1">
      <c r="A206" s="188"/>
      <c r="B206" s="127" t="s">
        <v>194</v>
      </c>
      <c r="C206" s="193"/>
      <c r="D206" s="422" t="s">
        <v>57</v>
      </c>
      <c r="E206" s="422" t="s">
        <v>57</v>
      </c>
      <c r="F206" s="422">
        <v>489</v>
      </c>
    </row>
    <row r="207" spans="1:6" s="57" customFormat="1" ht="12" customHeight="1">
      <c r="A207" s="188"/>
      <c r="B207" s="127" t="s">
        <v>195</v>
      </c>
      <c r="C207" s="193"/>
      <c r="D207" s="422" t="s">
        <v>57</v>
      </c>
      <c r="E207" s="422" t="s">
        <v>57</v>
      </c>
      <c r="F207" s="422">
        <v>481</v>
      </c>
    </row>
    <row r="208" spans="1:6" s="57" customFormat="1" ht="12" customHeight="1">
      <c r="A208" s="188"/>
      <c r="B208" s="182" t="s">
        <v>377</v>
      </c>
      <c r="C208" s="183"/>
      <c r="D208" s="422"/>
      <c r="E208" s="184"/>
      <c r="F208" s="422"/>
    </row>
    <row r="209" spans="1:9" s="57" customFormat="1" ht="12" customHeight="1">
      <c r="A209" s="188"/>
      <c r="B209" s="127" t="s">
        <v>194</v>
      </c>
      <c r="C209" s="193"/>
      <c r="D209" s="422" t="s">
        <v>57</v>
      </c>
      <c r="E209" s="422" t="s">
        <v>57</v>
      </c>
      <c r="F209" s="422">
        <v>35</v>
      </c>
    </row>
    <row r="210" spans="1:9" s="57" customFormat="1" ht="12" customHeight="1">
      <c r="A210" s="188"/>
      <c r="B210" s="127" t="s">
        <v>195</v>
      </c>
      <c r="C210" s="193"/>
      <c r="D210" s="422" t="s">
        <v>57</v>
      </c>
      <c r="E210" s="422" t="s">
        <v>57</v>
      </c>
      <c r="F210" s="422">
        <v>3</v>
      </c>
    </row>
    <row r="211" spans="1:9" s="57" customFormat="1" ht="12" customHeight="1">
      <c r="A211" s="188"/>
      <c r="B211" s="182" t="s">
        <v>378</v>
      </c>
      <c r="C211" s="183"/>
      <c r="D211" s="422"/>
      <c r="E211" s="184"/>
      <c r="F211" s="422"/>
    </row>
    <row r="212" spans="1:9" s="57" customFormat="1" ht="12" customHeight="1">
      <c r="A212" s="188"/>
      <c r="B212" s="127" t="s">
        <v>194</v>
      </c>
      <c r="C212" s="193"/>
      <c r="D212" s="422" t="s">
        <v>57</v>
      </c>
      <c r="E212" s="422" t="s">
        <v>57</v>
      </c>
      <c r="F212" s="422">
        <v>245</v>
      </c>
    </row>
    <row r="213" spans="1:9" s="57" customFormat="1" ht="12" customHeight="1">
      <c r="A213" s="188"/>
      <c r="B213" s="127" t="s">
        <v>195</v>
      </c>
      <c r="C213" s="193"/>
      <c r="D213" s="422" t="s">
        <v>57</v>
      </c>
      <c r="E213" s="422" t="s">
        <v>57</v>
      </c>
      <c r="F213" s="422">
        <v>230</v>
      </c>
    </row>
    <row r="214" spans="1:9" s="57" customFormat="1" ht="12" customHeight="1">
      <c r="A214" s="188"/>
      <c r="B214" s="182" t="s">
        <v>379</v>
      </c>
      <c r="C214" s="183"/>
      <c r="D214" s="422"/>
      <c r="E214" s="184"/>
      <c r="F214" s="422"/>
    </row>
    <row r="215" spans="1:9" s="57" customFormat="1" ht="12" customHeight="1">
      <c r="A215" s="188"/>
      <c r="B215" s="127" t="s">
        <v>194</v>
      </c>
      <c r="C215" s="193"/>
      <c r="D215" s="422" t="s">
        <v>57</v>
      </c>
      <c r="E215" s="422" t="s">
        <v>57</v>
      </c>
      <c r="F215" s="422">
        <v>26</v>
      </c>
    </row>
    <row r="216" spans="1:9" s="57" customFormat="1" ht="12" customHeight="1">
      <c r="A216" s="188"/>
      <c r="B216" s="127" t="s">
        <v>195</v>
      </c>
      <c r="C216" s="193"/>
      <c r="D216" s="422" t="s">
        <v>57</v>
      </c>
      <c r="E216" s="422" t="s">
        <v>57</v>
      </c>
      <c r="F216" s="422">
        <v>38</v>
      </c>
    </row>
    <row r="217" spans="1:9" s="57" customFormat="1" ht="4.5" customHeight="1" thickBot="1">
      <c r="A217" s="188"/>
      <c r="B217" s="127"/>
      <c r="C217" s="193"/>
      <c r="D217" s="422"/>
      <c r="E217" s="422"/>
      <c r="F217" s="422"/>
    </row>
    <row r="218" spans="1:9" ht="24" customHeight="1">
      <c r="A218" s="194"/>
      <c r="B218" s="926" t="s">
        <v>354</v>
      </c>
      <c r="C218" s="927"/>
      <c r="D218" s="927"/>
      <c r="E218" s="927"/>
      <c r="F218" s="927"/>
    </row>
    <row r="219" spans="1:9" ht="11.1" customHeight="1">
      <c r="A219" s="180"/>
      <c r="B219" s="856" t="s">
        <v>288</v>
      </c>
      <c r="C219" s="857"/>
      <c r="D219" s="186"/>
      <c r="E219" s="186"/>
      <c r="F219" s="186"/>
    </row>
    <row r="220" spans="1:9" ht="11.1" customHeight="1">
      <c r="A220" s="180"/>
      <c r="B220" s="928" t="s">
        <v>380</v>
      </c>
      <c r="C220" s="928"/>
      <c r="D220" s="928"/>
      <c r="E220" s="928"/>
      <c r="F220" s="928"/>
    </row>
    <row r="221" spans="1:9" ht="12.75">
      <c r="A221" s="18"/>
      <c r="B221" s="16"/>
      <c r="C221" s="16"/>
      <c r="D221" s="15"/>
      <c r="E221" s="15"/>
      <c r="F221" s="15"/>
    </row>
    <row r="222" spans="1:9" ht="12.75">
      <c r="A222" s="16"/>
      <c r="B222" s="16"/>
      <c r="C222" s="16"/>
      <c r="D222" s="15"/>
      <c r="E222" s="15"/>
      <c r="F222" s="15"/>
    </row>
    <row r="223" spans="1:9" ht="12.75">
      <c r="A223" s="16"/>
      <c r="B223" s="16"/>
      <c r="C223" s="16"/>
      <c r="D223" s="15"/>
      <c r="E223" s="15"/>
      <c r="F223" s="422"/>
      <c r="G223" s="422"/>
      <c r="H223" s="422"/>
      <c r="I223" s="422"/>
    </row>
    <row r="224" spans="1:9">
      <c r="D224" s="17"/>
      <c r="E224" s="17"/>
      <c r="F224" s="422"/>
      <c r="G224" s="422"/>
      <c r="H224" s="422"/>
      <c r="I224" s="422"/>
    </row>
    <row r="225" spans="4:6">
      <c r="D225" s="17"/>
      <c r="E225" s="17"/>
      <c r="F225" s="17"/>
    </row>
    <row r="226" spans="4:6">
      <c r="D226" s="17"/>
      <c r="E226" s="17"/>
      <c r="F226" s="17"/>
    </row>
    <row r="227" spans="4:6">
      <c r="D227" s="17"/>
      <c r="E227" s="17"/>
      <c r="F227" s="17"/>
    </row>
    <row r="228" spans="4:6">
      <c r="D228" s="17"/>
      <c r="E228" s="17"/>
      <c r="F228" s="17"/>
    </row>
    <row r="229" spans="4:6">
      <c r="D229" s="17"/>
      <c r="E229" s="17"/>
      <c r="F229" s="17"/>
    </row>
    <row r="230" spans="4:6">
      <c r="D230" s="17"/>
      <c r="E230" s="17"/>
      <c r="F230" s="17"/>
    </row>
    <row r="231" spans="4:6">
      <c r="D231" s="17"/>
      <c r="E231" s="17"/>
      <c r="F231" s="17"/>
    </row>
    <row r="232" spans="4:6">
      <c r="D232" s="17"/>
      <c r="E232" s="17"/>
      <c r="F232" s="17"/>
    </row>
    <row r="233" spans="4:6">
      <c r="D233" s="17"/>
      <c r="E233" s="17"/>
      <c r="F233" s="17"/>
    </row>
    <row r="234" spans="4:6">
      <c r="D234" s="17"/>
      <c r="E234" s="17"/>
      <c r="F234" s="17"/>
    </row>
    <row r="235" spans="4:6">
      <c r="D235" s="17"/>
      <c r="E235" s="17"/>
      <c r="F235" s="17"/>
    </row>
    <row r="236" spans="4:6">
      <c r="D236" s="17"/>
      <c r="E236" s="17"/>
      <c r="F236" s="17"/>
    </row>
    <row r="237" spans="4:6">
      <c r="D237" s="17"/>
      <c r="E237" s="17"/>
      <c r="F237" s="17"/>
    </row>
    <row r="238" spans="4:6">
      <c r="D238" s="17"/>
      <c r="E238" s="17"/>
      <c r="F238" s="17"/>
    </row>
    <row r="239" spans="4:6">
      <c r="D239" s="17"/>
      <c r="E239" s="17"/>
      <c r="F239" s="17"/>
    </row>
    <row r="240" spans="4:6">
      <c r="D240" s="17"/>
      <c r="E240" s="17"/>
      <c r="F240" s="17"/>
    </row>
    <row r="241" spans="4:6">
      <c r="D241" s="17"/>
      <c r="E241" s="17"/>
      <c r="F241" s="17"/>
    </row>
    <row r="242" spans="4:6">
      <c r="D242" s="17"/>
      <c r="E242" s="17"/>
      <c r="F242" s="17"/>
    </row>
    <row r="243" spans="4:6">
      <c r="D243" s="17"/>
      <c r="E243" s="17"/>
      <c r="F243" s="17"/>
    </row>
    <row r="244" spans="4:6">
      <c r="D244" s="17"/>
      <c r="E244" s="17"/>
      <c r="F244" s="17"/>
    </row>
    <row r="245" spans="4:6">
      <c r="D245" s="17"/>
      <c r="E245" s="17"/>
      <c r="F245" s="17"/>
    </row>
    <row r="246" spans="4:6">
      <c r="D246" s="17"/>
      <c r="E246" s="17"/>
      <c r="F246" s="17"/>
    </row>
    <row r="247" spans="4:6">
      <c r="D247" s="17"/>
      <c r="E247" s="17"/>
      <c r="F247" s="17"/>
    </row>
    <row r="248" spans="4:6">
      <c r="D248" s="17"/>
      <c r="E248" s="17"/>
      <c r="F248" s="17"/>
    </row>
    <row r="249" spans="4:6">
      <c r="D249" s="17"/>
      <c r="E249" s="17"/>
      <c r="F249" s="17"/>
    </row>
    <row r="250" spans="4:6">
      <c r="D250" s="17"/>
      <c r="E250" s="17"/>
      <c r="F250" s="17"/>
    </row>
    <row r="251" spans="4:6">
      <c r="D251" s="17"/>
      <c r="E251" s="17"/>
      <c r="F251" s="17"/>
    </row>
    <row r="252" spans="4:6">
      <c r="D252" s="17"/>
      <c r="E252" s="17"/>
      <c r="F252" s="17"/>
    </row>
    <row r="253" spans="4:6">
      <c r="D253" s="17"/>
      <c r="E253" s="17"/>
      <c r="F253" s="17"/>
    </row>
    <row r="254" spans="4:6">
      <c r="D254" s="17"/>
      <c r="E254" s="17"/>
      <c r="F254" s="17"/>
    </row>
    <row r="255" spans="4:6">
      <c r="D255" s="17"/>
      <c r="E255" s="17"/>
      <c r="F255" s="17"/>
    </row>
    <row r="256" spans="4:6">
      <c r="D256" s="17"/>
      <c r="E256" s="17"/>
      <c r="F256" s="17"/>
    </row>
    <row r="257" spans="4:6">
      <c r="D257" s="17"/>
      <c r="E257" s="17"/>
      <c r="F257" s="17"/>
    </row>
    <row r="258" spans="4:6">
      <c r="D258" s="17"/>
      <c r="E258" s="17"/>
      <c r="F258" s="17"/>
    </row>
    <row r="259" spans="4:6">
      <c r="D259" s="17"/>
      <c r="E259" s="17"/>
      <c r="F259" s="17"/>
    </row>
    <row r="260" spans="4:6">
      <c r="D260" s="17"/>
      <c r="E260" s="17"/>
      <c r="F260" s="17"/>
    </row>
    <row r="261" spans="4:6">
      <c r="D261" s="17"/>
      <c r="E261" s="17"/>
      <c r="F261" s="17"/>
    </row>
    <row r="262" spans="4:6">
      <c r="D262" s="17"/>
      <c r="E262" s="17"/>
      <c r="F262" s="17"/>
    </row>
  </sheetData>
  <mergeCells count="8">
    <mergeCell ref="B218:F218"/>
    <mergeCell ref="B220:F220"/>
    <mergeCell ref="B1:F1"/>
    <mergeCell ref="B2:F2"/>
    <mergeCell ref="B4:C4"/>
    <mergeCell ref="B63:C63"/>
    <mergeCell ref="B129:C129"/>
    <mergeCell ref="B191:C191"/>
  </mergeCells>
  <printOptions horizontalCentered="1"/>
  <pageMargins left="0.51181102362204722" right="0.31496062992125984" top="0.47244094488188981" bottom="0.51181102362204722" header="0" footer="0"/>
  <pageSetup paperSize="9" orientation="portrait" r:id="rId1"/>
  <headerFooter alignWithMargins="0"/>
  <rowBreaks count="1" manualBreakCount="1">
    <brk id="189" max="16383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65920-AAD1-4DB9-83F5-3E76E0DB84B5}">
  <dimension ref="A1:Q175"/>
  <sheetViews>
    <sheetView showGridLines="0" zoomScaleNormal="100" zoomScaleSheetLayoutView="100" workbookViewId="0">
      <pane ySplit="4" topLeftCell="A44" activePane="bottomLeft" state="frozen"/>
      <selection activeCell="B2" sqref="B2:X2"/>
      <selection pane="bottomLeft" activeCell="H67" sqref="H67"/>
    </sheetView>
  </sheetViews>
  <sheetFormatPr baseColWidth="10" defaultColWidth="11.42578125" defaultRowHeight="14.25"/>
  <cols>
    <col min="1" max="1" width="4.28515625" style="12" customWidth="1"/>
    <col min="2" max="2" width="44.85546875" style="12" customWidth="1"/>
    <col min="3" max="4" width="13.140625" style="13" customWidth="1"/>
    <col min="5" max="8" width="13.140625" style="12" customWidth="1"/>
    <col min="9" max="16384" width="11.42578125" style="12"/>
  </cols>
  <sheetData>
    <row r="1" spans="1:17" ht="48" customHeight="1">
      <c r="A1" s="397"/>
      <c r="B1" s="933" t="s">
        <v>381</v>
      </c>
      <c r="C1" s="933"/>
      <c r="D1" s="933"/>
      <c r="E1" s="933"/>
      <c r="F1" s="933"/>
      <c r="G1" s="933"/>
      <c r="H1" s="933"/>
    </row>
    <row r="2" spans="1:17" ht="15.75" customHeight="1">
      <c r="A2" s="395"/>
      <c r="B2" s="934" t="s">
        <v>382</v>
      </c>
      <c r="C2" s="934"/>
      <c r="D2" s="934"/>
      <c r="E2" s="934"/>
      <c r="F2" s="934"/>
      <c r="G2" s="934"/>
      <c r="H2" s="934"/>
    </row>
    <row r="3" spans="1:17" ht="4.5" customHeight="1" thickBot="1">
      <c r="A3" s="118"/>
      <c r="B3" s="858"/>
      <c r="C3" s="859"/>
      <c r="D3" s="859"/>
    </row>
    <row r="4" spans="1:17" ht="25.5" customHeight="1" thickBot="1">
      <c r="A4" s="180"/>
      <c r="B4" s="866" t="s">
        <v>265</v>
      </c>
      <c r="C4" s="866" t="s">
        <v>383</v>
      </c>
      <c r="D4" s="866" t="s">
        <v>384</v>
      </c>
      <c r="E4" s="866" t="s">
        <v>385</v>
      </c>
      <c r="F4" s="866" t="s">
        <v>386</v>
      </c>
      <c r="G4" s="866" t="s">
        <v>387</v>
      </c>
      <c r="H4" s="866" t="s">
        <v>388</v>
      </c>
    </row>
    <row r="5" spans="1:17" ht="6" customHeight="1">
      <c r="A5" s="180"/>
      <c r="B5" s="867"/>
      <c r="C5" s="867"/>
      <c r="D5" s="867"/>
    </row>
    <row r="6" spans="1:17" ht="12" customHeight="1">
      <c r="A6" s="189"/>
      <c r="B6" s="194" t="s">
        <v>104</v>
      </c>
      <c r="C6" s="421">
        <f>SUM(C7:C8)</f>
        <v>91</v>
      </c>
      <c r="D6" s="421">
        <f t="shared" ref="D6:H6" si="0">SUM(D7:D8)</f>
        <v>6319</v>
      </c>
      <c r="E6" s="421">
        <f t="shared" si="0"/>
        <v>9006</v>
      </c>
      <c r="F6" s="421">
        <f t="shared" si="0"/>
        <v>783</v>
      </c>
      <c r="G6" s="421">
        <f t="shared" si="0"/>
        <v>2344</v>
      </c>
      <c r="H6" s="421">
        <f t="shared" si="0"/>
        <v>377</v>
      </c>
    </row>
    <row r="7" spans="1:17" s="57" customFormat="1" ht="12" customHeight="1">
      <c r="A7" s="188"/>
      <c r="B7" s="127" t="s">
        <v>194</v>
      </c>
      <c r="C7" s="421">
        <f>C43+C49+C58+C71+C74+C110+C119</f>
        <v>15</v>
      </c>
      <c r="D7" s="421">
        <f>D10+D13+D16+D19+D22+D25+D28+D31+D34+D37+D40+D43+D46+D49+D52+D55+D58+D61+D64+D71+D74+D77+D80+D83+D86+D89+D92+D95+D98+D101+D104+D107+D110+D113+D116+D119+D122+D125+D128</f>
        <v>1957</v>
      </c>
      <c r="E7" s="421">
        <f t="shared" ref="E7" si="1">E10+E13+E16+E19+E22+E25+E28+E31+E34+E37+E40+E43+E46+E49+E52+E55+E58+E61+E64+E71+E74+E77+E80+E83+E86+E89+E92+E95+E98+E101+E104+E107+E110+E113+E116+E119+E122+E125+E128</f>
        <v>2959</v>
      </c>
      <c r="F7" s="421">
        <f>F13+F31+F34+F37+F43+F49+F58+F61+F64+F71+F74+F77+F80+F83+F86+F89+F92+F95+F104+F110+F119+F122</f>
        <v>266</v>
      </c>
      <c r="G7" s="421">
        <f>+G10+G13+G19+G25+G31+G34+G37+G43+G49+G55+G58+G61+G64+G71+G74+G77+G80+G83+G86+G89+G92+G95+G98+G104+G110+G113+G116+G119+G122+G125+G128</f>
        <v>624</v>
      </c>
      <c r="H7" s="421">
        <f>+H10+H13+H37+H43+H49+H58+H64+H64+H71+H74+H77+H80+H83+H86+H89+H95+H116+H122+H119+H128</f>
        <v>86</v>
      </c>
      <c r="I7" s="868"/>
      <c r="J7" s="12"/>
      <c r="K7" s="12"/>
      <c r="L7" s="12"/>
      <c r="M7" s="12"/>
      <c r="N7" s="12"/>
      <c r="O7" s="12"/>
      <c r="P7" s="12"/>
      <c r="Q7" s="12"/>
    </row>
    <row r="8" spans="1:17" s="57" customFormat="1" ht="12" customHeight="1">
      <c r="A8" s="192"/>
      <c r="B8" s="127" t="s">
        <v>195</v>
      </c>
      <c r="C8" s="421">
        <f>C14+C38+C44+C50+C59+C65+C72+C75+C84+C87+C90+C96+C111+C114+C117+C120+C123+C129</f>
        <v>76</v>
      </c>
      <c r="D8" s="421">
        <f t="shared" ref="D8:E8" si="2">D11+D14+D17+D20+D23+D26+D29+D32+D35+D38+D41+D44+D47+D50+D53+D56+D59+D62+D65+D72+D75+D78+D81+D84+D87+D90+D93+D96+D99+D102+D105+D108+D111+D114+D117+D120+D123+D126+D129</f>
        <v>4362</v>
      </c>
      <c r="E8" s="421">
        <f t="shared" si="2"/>
        <v>6047</v>
      </c>
      <c r="F8" s="421">
        <f>F14+F32+F38+F50+F59+F62+F65+F72+F75+F78+F81+F84+F87+F90+F93+F96+F111+F120+F129</f>
        <v>517</v>
      </c>
      <c r="G8" s="421">
        <f>G11+G14+G20+G32+G35+G38+G44+G50+G56+G59+G62+G65+G72+G75+G78+G81+G84+G87+G90+G93+G96+G99+G102+G105+G108+G111+G114+G117+G120+G123+G126+G129</f>
        <v>1720</v>
      </c>
      <c r="H8" s="421">
        <f>+H11+H14+H32+H35+H38+H44+H50+H59+H62+H65+H72+H75+H78+H81+H84+H87+H90+H93+H96+H99+H108+H117+H123+H111+H120+H129</f>
        <v>291</v>
      </c>
      <c r="J8" s="12"/>
      <c r="K8" s="12"/>
      <c r="L8" s="12"/>
      <c r="M8" s="12"/>
      <c r="N8" s="12"/>
      <c r="O8" s="12"/>
      <c r="P8" s="12"/>
      <c r="Q8" s="12"/>
    </row>
    <row r="9" spans="1:17" s="57" customFormat="1" ht="12" customHeight="1">
      <c r="A9" s="192"/>
      <c r="B9" s="194" t="s">
        <v>389</v>
      </c>
      <c r="C9" s="191"/>
      <c r="D9" s="191"/>
      <c r="E9" s="869"/>
      <c r="F9" s="869"/>
      <c r="G9" s="869"/>
      <c r="H9" s="191"/>
      <c r="J9" s="12"/>
      <c r="K9" s="12"/>
      <c r="L9" s="12"/>
      <c r="M9" s="12"/>
      <c r="N9" s="12"/>
      <c r="O9" s="12"/>
      <c r="P9" s="12"/>
      <c r="Q9" s="12"/>
    </row>
    <row r="10" spans="1:17" s="57" customFormat="1" ht="12" customHeight="1">
      <c r="A10" s="188"/>
      <c r="B10" s="127" t="s">
        <v>194</v>
      </c>
      <c r="C10" s="422" t="s">
        <v>390</v>
      </c>
      <c r="D10" s="422">
        <v>70</v>
      </c>
      <c r="E10" s="869">
        <v>87</v>
      </c>
      <c r="F10" s="870" t="s">
        <v>57</v>
      </c>
      <c r="G10" s="869">
        <v>12</v>
      </c>
      <c r="H10" s="422">
        <v>3</v>
      </c>
      <c r="I10" s="868"/>
      <c r="J10" s="12"/>
      <c r="K10" s="12"/>
      <c r="L10" s="12"/>
      <c r="M10" s="12"/>
      <c r="N10" s="12"/>
      <c r="O10" s="12"/>
      <c r="P10" s="12"/>
      <c r="Q10" s="12"/>
    </row>
    <row r="11" spans="1:17" s="57" customFormat="1" ht="12" customHeight="1">
      <c r="A11" s="188"/>
      <c r="B11" s="127" t="s">
        <v>195</v>
      </c>
      <c r="C11" s="422" t="s">
        <v>390</v>
      </c>
      <c r="D11" s="422">
        <v>133</v>
      </c>
      <c r="E11" s="869">
        <v>170</v>
      </c>
      <c r="F11" s="870" t="s">
        <v>57</v>
      </c>
      <c r="G11" s="869">
        <v>48</v>
      </c>
      <c r="H11" s="422">
        <v>3</v>
      </c>
    </row>
    <row r="12" spans="1:17" s="57" customFormat="1" ht="12" customHeight="1">
      <c r="A12" s="188"/>
      <c r="B12" s="194" t="s">
        <v>391</v>
      </c>
      <c r="C12" s="184"/>
      <c r="D12" s="184"/>
      <c r="E12" s="869"/>
      <c r="F12" s="869"/>
      <c r="G12" s="869"/>
      <c r="H12" s="184"/>
    </row>
    <row r="13" spans="1:17" s="57" customFormat="1" ht="12" customHeight="1">
      <c r="A13" s="188"/>
      <c r="B13" s="127" t="s">
        <v>194</v>
      </c>
      <c r="C13" s="422" t="s">
        <v>390</v>
      </c>
      <c r="D13" s="422">
        <v>24</v>
      </c>
      <c r="E13" s="869">
        <v>42</v>
      </c>
      <c r="F13" s="869">
        <v>5</v>
      </c>
      <c r="G13" s="869">
        <v>15</v>
      </c>
      <c r="H13" s="422">
        <v>1</v>
      </c>
    </row>
    <row r="14" spans="1:17" s="57" customFormat="1" ht="12" customHeight="1">
      <c r="A14" s="188"/>
      <c r="B14" s="127" t="s">
        <v>195</v>
      </c>
      <c r="C14" s="422">
        <v>1</v>
      </c>
      <c r="D14" s="422">
        <v>49</v>
      </c>
      <c r="E14" s="869">
        <v>108</v>
      </c>
      <c r="F14" s="869">
        <v>2</v>
      </c>
      <c r="G14" s="869">
        <v>45</v>
      </c>
      <c r="H14" s="422">
        <v>1</v>
      </c>
    </row>
    <row r="15" spans="1:17" s="57" customFormat="1" ht="12" customHeight="1">
      <c r="A15" s="188"/>
      <c r="B15" s="194" t="s">
        <v>392</v>
      </c>
      <c r="C15" s="422"/>
      <c r="D15" s="422"/>
      <c r="E15" s="869"/>
      <c r="F15" s="869"/>
      <c r="G15" s="869"/>
      <c r="H15" s="422"/>
    </row>
    <row r="16" spans="1:17" s="57" customFormat="1" ht="12" customHeight="1">
      <c r="A16" s="188"/>
      <c r="B16" s="127" t="s">
        <v>194</v>
      </c>
      <c r="C16" s="422" t="s">
        <v>390</v>
      </c>
      <c r="D16" s="422">
        <v>8</v>
      </c>
      <c r="E16" s="869">
        <v>9</v>
      </c>
      <c r="F16" s="870" t="s">
        <v>57</v>
      </c>
      <c r="G16" s="870" t="s">
        <v>57</v>
      </c>
      <c r="H16" s="870" t="s">
        <v>57</v>
      </c>
    </row>
    <row r="17" spans="1:8" s="57" customFormat="1" ht="12" customHeight="1">
      <c r="A17" s="188"/>
      <c r="B17" s="127" t="s">
        <v>195</v>
      </c>
      <c r="C17" s="422" t="s">
        <v>390</v>
      </c>
      <c r="D17" s="422">
        <v>11</v>
      </c>
      <c r="E17" s="869">
        <v>10</v>
      </c>
      <c r="F17" s="870" t="s">
        <v>57</v>
      </c>
      <c r="G17" s="870" t="s">
        <v>57</v>
      </c>
      <c r="H17" s="870" t="s">
        <v>57</v>
      </c>
    </row>
    <row r="18" spans="1:8" s="57" customFormat="1" ht="12" customHeight="1">
      <c r="A18" s="188"/>
      <c r="B18" s="194" t="s">
        <v>393</v>
      </c>
      <c r="C18" s="422"/>
      <c r="D18" s="422"/>
      <c r="E18" s="869"/>
      <c r="F18" s="869"/>
      <c r="G18" s="869"/>
      <c r="H18" s="422"/>
    </row>
    <row r="19" spans="1:8" s="57" customFormat="1" ht="12" customHeight="1">
      <c r="A19" s="188"/>
      <c r="B19" s="127" t="s">
        <v>194</v>
      </c>
      <c r="C19" s="422" t="s">
        <v>390</v>
      </c>
      <c r="D19" s="422">
        <v>3</v>
      </c>
      <c r="E19" s="869">
        <v>6</v>
      </c>
      <c r="F19" s="870" t="s">
        <v>57</v>
      </c>
      <c r="G19" s="869">
        <v>1</v>
      </c>
      <c r="H19" s="870" t="s">
        <v>57</v>
      </c>
    </row>
    <row r="20" spans="1:8" s="57" customFormat="1" ht="12" customHeight="1">
      <c r="A20" s="188"/>
      <c r="B20" s="127" t="s">
        <v>195</v>
      </c>
      <c r="C20" s="422" t="s">
        <v>390</v>
      </c>
      <c r="D20" s="422">
        <v>20</v>
      </c>
      <c r="E20" s="869">
        <v>17</v>
      </c>
      <c r="F20" s="870" t="s">
        <v>57</v>
      </c>
      <c r="G20" s="869">
        <v>1</v>
      </c>
      <c r="H20" s="870" t="s">
        <v>57</v>
      </c>
    </row>
    <row r="21" spans="1:8" s="57" customFormat="1" ht="12" customHeight="1">
      <c r="A21" s="188"/>
      <c r="B21" s="194" t="s">
        <v>394</v>
      </c>
      <c r="C21" s="422"/>
      <c r="D21" s="422"/>
      <c r="E21" s="869"/>
      <c r="F21" s="869"/>
      <c r="G21" s="869"/>
      <c r="H21" s="422"/>
    </row>
    <row r="22" spans="1:8" s="57" customFormat="1" ht="12" customHeight="1">
      <c r="A22" s="188"/>
      <c r="B22" s="127" t="s">
        <v>194</v>
      </c>
      <c r="C22" s="422" t="s">
        <v>390</v>
      </c>
      <c r="D22" s="422">
        <v>6</v>
      </c>
      <c r="E22" s="869">
        <v>20</v>
      </c>
      <c r="F22" s="870" t="s">
        <v>57</v>
      </c>
      <c r="G22" s="870" t="s">
        <v>57</v>
      </c>
      <c r="H22" s="870" t="s">
        <v>57</v>
      </c>
    </row>
    <row r="23" spans="1:8" s="57" customFormat="1" ht="12" customHeight="1">
      <c r="A23" s="188"/>
      <c r="B23" s="127" t="s">
        <v>195</v>
      </c>
      <c r="C23" s="422" t="s">
        <v>390</v>
      </c>
      <c r="D23" s="422">
        <v>34</v>
      </c>
      <c r="E23" s="869">
        <v>60</v>
      </c>
      <c r="F23" s="870" t="s">
        <v>57</v>
      </c>
      <c r="G23" s="870" t="s">
        <v>57</v>
      </c>
      <c r="H23" s="870" t="s">
        <v>57</v>
      </c>
    </row>
    <row r="24" spans="1:8" s="57" customFormat="1" ht="12" customHeight="1">
      <c r="A24" s="188"/>
      <c r="B24" s="194" t="s">
        <v>395</v>
      </c>
      <c r="C24" s="422"/>
      <c r="D24" s="422"/>
      <c r="E24" s="869"/>
      <c r="F24" s="869"/>
      <c r="G24" s="869"/>
      <c r="H24" s="422"/>
    </row>
    <row r="25" spans="1:8" s="57" customFormat="1" ht="12" customHeight="1">
      <c r="A25" s="188"/>
      <c r="B25" s="127" t="s">
        <v>194</v>
      </c>
      <c r="C25" s="422" t="s">
        <v>390</v>
      </c>
      <c r="D25" s="422">
        <v>4</v>
      </c>
      <c r="E25" s="869">
        <v>9</v>
      </c>
      <c r="F25" s="870" t="s">
        <v>57</v>
      </c>
      <c r="G25" s="869">
        <v>1</v>
      </c>
      <c r="H25" s="870" t="s">
        <v>57</v>
      </c>
    </row>
    <row r="26" spans="1:8" s="57" customFormat="1" ht="12" customHeight="1">
      <c r="A26" s="188"/>
      <c r="B26" s="127" t="s">
        <v>195</v>
      </c>
      <c r="C26" s="422" t="s">
        <v>390</v>
      </c>
      <c r="D26" s="422">
        <v>18</v>
      </c>
      <c r="E26" s="869">
        <v>16</v>
      </c>
      <c r="F26" s="870" t="s">
        <v>57</v>
      </c>
      <c r="G26" s="870" t="s">
        <v>57</v>
      </c>
      <c r="H26" s="870" t="s">
        <v>57</v>
      </c>
    </row>
    <row r="27" spans="1:8" s="57" customFormat="1" ht="12" customHeight="1">
      <c r="A27" s="188"/>
      <c r="B27" s="194" t="s">
        <v>396</v>
      </c>
      <c r="C27" s="422"/>
      <c r="D27" s="422"/>
      <c r="E27" s="869"/>
      <c r="F27" s="869"/>
      <c r="G27" s="869"/>
      <c r="H27" s="422"/>
    </row>
    <row r="28" spans="1:8" s="57" customFormat="1" ht="12" customHeight="1">
      <c r="A28" s="188"/>
      <c r="B28" s="127" t="s">
        <v>194</v>
      </c>
      <c r="C28" s="422" t="s">
        <v>390</v>
      </c>
      <c r="D28" s="422">
        <v>3</v>
      </c>
      <c r="E28" s="869">
        <v>9</v>
      </c>
      <c r="F28" s="870" t="s">
        <v>57</v>
      </c>
      <c r="G28" s="870" t="s">
        <v>57</v>
      </c>
      <c r="H28" s="422">
        <v>1</v>
      </c>
    </row>
    <row r="29" spans="1:8" s="57" customFormat="1" ht="12" customHeight="1">
      <c r="A29" s="188"/>
      <c r="B29" s="127" t="s">
        <v>195</v>
      </c>
      <c r="C29" s="422" t="s">
        <v>390</v>
      </c>
      <c r="D29" s="422">
        <v>15</v>
      </c>
      <c r="E29" s="869">
        <v>16</v>
      </c>
      <c r="F29" s="870" t="s">
        <v>57</v>
      </c>
      <c r="G29" s="870" t="s">
        <v>57</v>
      </c>
      <c r="H29" s="870" t="s">
        <v>57</v>
      </c>
    </row>
    <row r="30" spans="1:8" s="57" customFormat="1" ht="12" customHeight="1">
      <c r="A30" s="188"/>
      <c r="B30" s="194" t="s">
        <v>397</v>
      </c>
      <c r="C30" s="422"/>
      <c r="D30" s="422"/>
      <c r="E30" s="869"/>
      <c r="F30" s="869"/>
      <c r="G30" s="869"/>
      <c r="H30" s="422"/>
    </row>
    <row r="31" spans="1:8" s="57" customFormat="1" ht="12" customHeight="1">
      <c r="A31" s="188"/>
      <c r="B31" s="127" t="s">
        <v>194</v>
      </c>
      <c r="C31" s="422" t="s">
        <v>390</v>
      </c>
      <c r="D31" s="422">
        <v>43</v>
      </c>
      <c r="E31" s="869">
        <v>80</v>
      </c>
      <c r="F31" s="869">
        <v>2</v>
      </c>
      <c r="G31" s="869">
        <v>9</v>
      </c>
      <c r="H31" s="870" t="s">
        <v>57</v>
      </c>
    </row>
    <row r="32" spans="1:8" s="57" customFormat="1" ht="12" customHeight="1">
      <c r="A32" s="188"/>
      <c r="B32" s="127" t="s">
        <v>195</v>
      </c>
      <c r="C32" s="422" t="s">
        <v>390</v>
      </c>
      <c r="D32" s="422">
        <v>128</v>
      </c>
      <c r="E32" s="869">
        <v>187</v>
      </c>
      <c r="F32" s="869">
        <v>7</v>
      </c>
      <c r="G32" s="869">
        <v>24</v>
      </c>
      <c r="H32" s="422">
        <v>1</v>
      </c>
    </row>
    <row r="33" spans="1:8" s="57" customFormat="1" ht="12" customHeight="1">
      <c r="A33" s="188"/>
      <c r="B33" s="194" t="s">
        <v>398</v>
      </c>
      <c r="C33" s="422"/>
      <c r="D33" s="422"/>
      <c r="E33" s="869"/>
      <c r="F33" s="869"/>
      <c r="G33" s="869"/>
      <c r="H33" s="422"/>
    </row>
    <row r="34" spans="1:8" s="57" customFormat="1" ht="12" customHeight="1">
      <c r="A34" s="188"/>
      <c r="B34" s="127" t="s">
        <v>194</v>
      </c>
      <c r="C34" s="422" t="s">
        <v>390</v>
      </c>
      <c r="D34" s="422">
        <v>12</v>
      </c>
      <c r="E34" s="869">
        <v>32</v>
      </c>
      <c r="F34" s="869">
        <v>2</v>
      </c>
      <c r="G34" s="869">
        <v>2</v>
      </c>
      <c r="H34" s="870" t="s">
        <v>57</v>
      </c>
    </row>
    <row r="35" spans="1:8" s="57" customFormat="1" ht="12" customHeight="1">
      <c r="A35" s="188"/>
      <c r="B35" s="127" t="s">
        <v>195</v>
      </c>
      <c r="C35" s="422" t="s">
        <v>390</v>
      </c>
      <c r="D35" s="422">
        <v>26</v>
      </c>
      <c r="E35" s="869">
        <v>59</v>
      </c>
      <c r="F35" s="870" t="s">
        <v>57</v>
      </c>
      <c r="G35" s="869">
        <v>7</v>
      </c>
      <c r="H35" s="422">
        <v>1</v>
      </c>
    </row>
    <row r="36" spans="1:8" s="57" customFormat="1" ht="12" customHeight="1">
      <c r="A36" s="188"/>
      <c r="B36" s="194" t="s">
        <v>399</v>
      </c>
      <c r="C36" s="422"/>
      <c r="D36" s="422"/>
      <c r="E36" s="869"/>
      <c r="F36" s="869"/>
      <c r="G36" s="869"/>
      <c r="H36" s="422"/>
    </row>
    <row r="37" spans="1:8" s="57" customFormat="1" ht="12" customHeight="1">
      <c r="A37" s="188"/>
      <c r="B37" s="127" t="s">
        <v>194</v>
      </c>
      <c r="C37" s="422" t="s">
        <v>390</v>
      </c>
      <c r="D37" s="422">
        <v>72</v>
      </c>
      <c r="E37" s="869">
        <v>107</v>
      </c>
      <c r="F37" s="869">
        <v>7</v>
      </c>
      <c r="G37" s="869">
        <v>15</v>
      </c>
      <c r="H37" s="422">
        <v>7</v>
      </c>
    </row>
    <row r="38" spans="1:8" s="57" customFormat="1" ht="12" customHeight="1">
      <c r="A38" s="188"/>
      <c r="B38" s="127" t="s">
        <v>195</v>
      </c>
      <c r="C38" s="422">
        <v>4</v>
      </c>
      <c r="D38" s="422">
        <v>164</v>
      </c>
      <c r="E38" s="869">
        <v>225</v>
      </c>
      <c r="F38" s="869">
        <v>43</v>
      </c>
      <c r="G38" s="869">
        <v>76</v>
      </c>
      <c r="H38" s="422">
        <v>6</v>
      </c>
    </row>
    <row r="39" spans="1:8" s="57" customFormat="1" ht="12" customHeight="1">
      <c r="A39" s="188"/>
      <c r="B39" s="194" t="s">
        <v>400</v>
      </c>
      <c r="C39" s="422"/>
      <c r="D39" s="422"/>
      <c r="E39" s="869"/>
      <c r="F39" s="869"/>
      <c r="G39" s="869"/>
      <c r="H39" s="422"/>
    </row>
    <row r="40" spans="1:8" s="57" customFormat="1" ht="12" customHeight="1">
      <c r="A40" s="188"/>
      <c r="B40" s="127" t="s">
        <v>194</v>
      </c>
      <c r="C40" s="422" t="s">
        <v>390</v>
      </c>
      <c r="D40" s="422">
        <v>10</v>
      </c>
      <c r="E40" s="869">
        <v>21</v>
      </c>
      <c r="F40" s="870" t="s">
        <v>57</v>
      </c>
      <c r="G40" s="870" t="s">
        <v>57</v>
      </c>
      <c r="H40" s="870" t="s">
        <v>57</v>
      </c>
    </row>
    <row r="41" spans="1:8" s="57" customFormat="1" ht="12" customHeight="1">
      <c r="A41" s="188"/>
      <c r="B41" s="127" t="s">
        <v>195</v>
      </c>
      <c r="C41" s="422" t="s">
        <v>390</v>
      </c>
      <c r="D41" s="422">
        <v>33</v>
      </c>
      <c r="E41" s="869">
        <v>28</v>
      </c>
      <c r="F41" s="870" t="s">
        <v>57</v>
      </c>
      <c r="G41" s="870" t="s">
        <v>57</v>
      </c>
      <c r="H41" s="870" t="s">
        <v>57</v>
      </c>
    </row>
    <row r="42" spans="1:8" s="57" customFormat="1" ht="12" customHeight="1">
      <c r="A42" s="188"/>
      <c r="B42" s="194" t="s">
        <v>401</v>
      </c>
      <c r="C42" s="422"/>
      <c r="D42" s="422"/>
      <c r="E42" s="869"/>
      <c r="F42" s="869"/>
      <c r="G42" s="869"/>
      <c r="H42" s="422"/>
    </row>
    <row r="43" spans="1:8" s="57" customFormat="1" ht="12" customHeight="1">
      <c r="A43" s="188"/>
      <c r="B43" s="127" t="s">
        <v>194</v>
      </c>
      <c r="C43" s="422">
        <v>1</v>
      </c>
      <c r="D43" s="422">
        <v>133</v>
      </c>
      <c r="E43" s="869">
        <v>170</v>
      </c>
      <c r="F43" s="869">
        <v>1</v>
      </c>
      <c r="G43" s="869">
        <v>18</v>
      </c>
      <c r="H43" s="422">
        <v>1</v>
      </c>
    </row>
    <row r="44" spans="1:8" s="57" customFormat="1" ht="12" customHeight="1">
      <c r="A44" s="188"/>
      <c r="B44" s="127" t="s">
        <v>195</v>
      </c>
      <c r="C44" s="422">
        <v>1</v>
      </c>
      <c r="D44" s="422">
        <v>187</v>
      </c>
      <c r="E44" s="869">
        <v>159</v>
      </c>
      <c r="F44" s="870" t="s">
        <v>57</v>
      </c>
      <c r="G44" s="869">
        <v>20</v>
      </c>
      <c r="H44" s="422">
        <v>1</v>
      </c>
    </row>
    <row r="45" spans="1:8" s="57" customFormat="1" ht="12" customHeight="1">
      <c r="A45" s="188"/>
      <c r="B45" s="194" t="s">
        <v>402</v>
      </c>
      <c r="C45" s="422"/>
      <c r="D45" s="422"/>
      <c r="E45" s="869"/>
      <c r="F45" s="869"/>
      <c r="G45" s="869"/>
      <c r="H45" s="422"/>
    </row>
    <row r="46" spans="1:8" s="57" customFormat="1" ht="12" customHeight="1">
      <c r="A46" s="188"/>
      <c r="B46" s="127" t="s">
        <v>194</v>
      </c>
      <c r="C46" s="422" t="s">
        <v>390</v>
      </c>
      <c r="D46" s="422">
        <v>9</v>
      </c>
      <c r="E46" s="869">
        <v>22</v>
      </c>
      <c r="F46" s="870" t="s">
        <v>57</v>
      </c>
      <c r="G46" s="870" t="s">
        <v>57</v>
      </c>
      <c r="H46" s="870" t="s">
        <v>57</v>
      </c>
    </row>
    <row r="47" spans="1:8" s="57" customFormat="1" ht="12" customHeight="1">
      <c r="A47" s="188"/>
      <c r="B47" s="127" t="s">
        <v>195</v>
      </c>
      <c r="C47" s="422" t="s">
        <v>390</v>
      </c>
      <c r="D47" s="422">
        <v>18</v>
      </c>
      <c r="E47" s="869">
        <v>36</v>
      </c>
      <c r="F47" s="870" t="s">
        <v>57</v>
      </c>
      <c r="G47" s="870" t="s">
        <v>57</v>
      </c>
      <c r="H47" s="870" t="s">
        <v>57</v>
      </c>
    </row>
    <row r="48" spans="1:8" s="57" customFormat="1" ht="12" customHeight="1">
      <c r="A48" s="188"/>
      <c r="B48" s="194" t="s">
        <v>403</v>
      </c>
      <c r="C48" s="422"/>
      <c r="D48" s="422"/>
      <c r="E48" s="869"/>
      <c r="F48" s="869"/>
      <c r="G48" s="869"/>
      <c r="H48" s="422"/>
    </row>
    <row r="49" spans="1:8" s="57" customFormat="1" ht="12" customHeight="1">
      <c r="A49" s="188"/>
      <c r="B49" s="127" t="s">
        <v>194</v>
      </c>
      <c r="C49" s="422">
        <v>2</v>
      </c>
      <c r="D49" s="422">
        <v>48</v>
      </c>
      <c r="E49" s="869">
        <v>100</v>
      </c>
      <c r="F49" s="869">
        <v>1</v>
      </c>
      <c r="G49" s="869">
        <v>47</v>
      </c>
      <c r="H49" s="422">
        <v>15</v>
      </c>
    </row>
    <row r="50" spans="1:8" s="57" customFormat="1" ht="12" customHeight="1">
      <c r="A50" s="188"/>
      <c r="B50" s="127" t="s">
        <v>195</v>
      </c>
      <c r="C50" s="422">
        <v>20</v>
      </c>
      <c r="D50" s="422">
        <v>207</v>
      </c>
      <c r="E50" s="869">
        <v>488</v>
      </c>
      <c r="F50" s="869">
        <v>1</v>
      </c>
      <c r="G50" s="869">
        <v>170</v>
      </c>
      <c r="H50" s="422">
        <v>99</v>
      </c>
    </row>
    <row r="51" spans="1:8" s="57" customFormat="1" ht="12" customHeight="1">
      <c r="A51" s="188"/>
      <c r="B51" s="194" t="s">
        <v>404</v>
      </c>
      <c r="C51" s="422"/>
      <c r="D51" s="422"/>
      <c r="E51" s="869"/>
      <c r="F51" s="869"/>
      <c r="G51" s="869"/>
      <c r="H51" s="422"/>
    </row>
    <row r="52" spans="1:8" s="57" customFormat="1" ht="12" customHeight="1">
      <c r="A52" s="188"/>
      <c r="B52" s="127" t="s">
        <v>194</v>
      </c>
      <c r="C52" s="422" t="s">
        <v>390</v>
      </c>
      <c r="D52" s="422">
        <v>7</v>
      </c>
      <c r="E52" s="869">
        <v>20</v>
      </c>
      <c r="F52" s="870" t="s">
        <v>57</v>
      </c>
      <c r="G52" s="870" t="s">
        <v>57</v>
      </c>
      <c r="H52" s="870" t="s">
        <v>57</v>
      </c>
    </row>
    <row r="53" spans="1:8" s="57" customFormat="1" ht="12" customHeight="1">
      <c r="A53" s="188"/>
      <c r="B53" s="127" t="s">
        <v>195</v>
      </c>
      <c r="C53" s="422" t="s">
        <v>390</v>
      </c>
      <c r="D53" s="422">
        <v>40</v>
      </c>
      <c r="E53" s="869">
        <v>52</v>
      </c>
      <c r="F53" s="870" t="s">
        <v>57</v>
      </c>
      <c r="G53" s="870" t="s">
        <v>57</v>
      </c>
      <c r="H53" s="870" t="s">
        <v>57</v>
      </c>
    </row>
    <row r="54" spans="1:8" s="57" customFormat="1" ht="12" customHeight="1">
      <c r="A54" s="188"/>
      <c r="B54" s="194" t="s">
        <v>405</v>
      </c>
      <c r="C54" s="422"/>
      <c r="D54" s="422"/>
      <c r="E54" s="869"/>
      <c r="F54" s="869"/>
      <c r="G54" s="869"/>
      <c r="H54" s="422"/>
    </row>
    <row r="55" spans="1:8" s="57" customFormat="1" ht="12" customHeight="1">
      <c r="A55" s="188"/>
      <c r="B55" s="127" t="s">
        <v>194</v>
      </c>
      <c r="C55" s="422" t="s">
        <v>390</v>
      </c>
      <c r="D55" s="422">
        <v>11</v>
      </c>
      <c r="E55" s="869">
        <v>25</v>
      </c>
      <c r="F55" s="870" t="s">
        <v>57</v>
      </c>
      <c r="G55" s="869">
        <v>3</v>
      </c>
      <c r="H55" s="870" t="s">
        <v>57</v>
      </c>
    </row>
    <row r="56" spans="1:8" s="57" customFormat="1" ht="12" customHeight="1">
      <c r="A56" s="188"/>
      <c r="B56" s="127" t="s">
        <v>195</v>
      </c>
      <c r="C56" s="422" t="s">
        <v>390</v>
      </c>
      <c r="D56" s="422">
        <v>38</v>
      </c>
      <c r="E56" s="869">
        <v>72</v>
      </c>
      <c r="F56" s="870" t="s">
        <v>57</v>
      </c>
      <c r="G56" s="869">
        <v>4</v>
      </c>
      <c r="H56" s="870" t="s">
        <v>57</v>
      </c>
    </row>
    <row r="57" spans="1:8" s="57" customFormat="1" ht="12" customHeight="1">
      <c r="A57" s="188"/>
      <c r="B57" s="194" t="s">
        <v>406</v>
      </c>
      <c r="C57" s="422"/>
      <c r="D57" s="422"/>
      <c r="E57" s="869"/>
      <c r="F57" s="869"/>
      <c r="G57" s="869"/>
      <c r="H57" s="422"/>
    </row>
    <row r="58" spans="1:8" s="57" customFormat="1" ht="12" customHeight="1">
      <c r="A58" s="188"/>
      <c r="B58" s="127" t="s">
        <v>194</v>
      </c>
      <c r="C58" s="422">
        <v>2</v>
      </c>
      <c r="D58" s="422">
        <v>93</v>
      </c>
      <c r="E58" s="869">
        <v>91</v>
      </c>
      <c r="F58" s="869">
        <v>1</v>
      </c>
      <c r="G58" s="869">
        <v>20</v>
      </c>
      <c r="H58" s="422">
        <v>1</v>
      </c>
    </row>
    <row r="59" spans="1:8" s="57" customFormat="1" ht="12" customHeight="1">
      <c r="A59" s="188"/>
      <c r="B59" s="127" t="s">
        <v>195</v>
      </c>
      <c r="C59" s="422">
        <v>3</v>
      </c>
      <c r="D59" s="422">
        <v>143</v>
      </c>
      <c r="E59" s="869">
        <v>225</v>
      </c>
      <c r="F59" s="869">
        <v>25</v>
      </c>
      <c r="G59" s="869">
        <v>75</v>
      </c>
      <c r="H59" s="422">
        <v>6</v>
      </c>
    </row>
    <row r="60" spans="1:8" s="57" customFormat="1" ht="12" customHeight="1">
      <c r="A60" s="188"/>
      <c r="B60" s="194" t="s">
        <v>407</v>
      </c>
      <c r="C60" s="422"/>
      <c r="D60" s="422"/>
      <c r="E60" s="869"/>
      <c r="F60" s="869"/>
      <c r="G60" s="869"/>
      <c r="H60" s="422"/>
    </row>
    <row r="61" spans="1:8" s="57" customFormat="1" ht="12" customHeight="1">
      <c r="A61" s="188"/>
      <c r="B61" s="127" t="s">
        <v>194</v>
      </c>
      <c r="C61" s="422" t="s">
        <v>390</v>
      </c>
      <c r="D61" s="422">
        <v>11</v>
      </c>
      <c r="E61" s="869">
        <v>41</v>
      </c>
      <c r="F61" s="869">
        <v>2</v>
      </c>
      <c r="G61" s="869">
        <v>2</v>
      </c>
      <c r="H61" s="422" t="s">
        <v>390</v>
      </c>
    </row>
    <row r="62" spans="1:8" s="57" customFormat="1" ht="12" customHeight="1">
      <c r="A62" s="188"/>
      <c r="B62" s="127" t="s">
        <v>195</v>
      </c>
      <c r="C62" s="422" t="s">
        <v>390</v>
      </c>
      <c r="D62" s="422">
        <v>57</v>
      </c>
      <c r="E62" s="869">
        <v>90</v>
      </c>
      <c r="F62" s="869">
        <v>1</v>
      </c>
      <c r="G62" s="869">
        <v>28</v>
      </c>
      <c r="H62" s="422">
        <v>1</v>
      </c>
    </row>
    <row r="63" spans="1:8" s="57" customFormat="1" ht="12" customHeight="1">
      <c r="A63" s="188"/>
      <c r="B63" s="194" t="s">
        <v>408</v>
      </c>
      <c r="C63" s="422"/>
      <c r="D63" s="422"/>
      <c r="E63" s="869"/>
      <c r="F63" s="869"/>
      <c r="G63" s="869"/>
      <c r="H63" s="422"/>
    </row>
    <row r="64" spans="1:8" s="57" customFormat="1" ht="12" customHeight="1">
      <c r="A64" s="188"/>
      <c r="B64" s="949" t="s">
        <v>194</v>
      </c>
      <c r="C64" s="950" t="s">
        <v>390</v>
      </c>
      <c r="D64" s="950">
        <v>56</v>
      </c>
      <c r="E64" s="951">
        <v>51</v>
      </c>
      <c r="F64" s="951">
        <v>1</v>
      </c>
      <c r="G64" s="951">
        <v>6</v>
      </c>
      <c r="H64" s="950">
        <v>1</v>
      </c>
    </row>
    <row r="65" spans="1:8" s="57" customFormat="1" ht="12" customHeight="1" thickBot="1">
      <c r="A65" s="188"/>
      <c r="B65" s="952" t="s">
        <v>195</v>
      </c>
      <c r="C65" s="953">
        <v>6</v>
      </c>
      <c r="D65" s="953">
        <v>231</v>
      </c>
      <c r="E65" s="954">
        <v>189</v>
      </c>
      <c r="F65" s="954">
        <v>3</v>
      </c>
      <c r="G65" s="954">
        <v>45</v>
      </c>
      <c r="H65" s="953">
        <v>13</v>
      </c>
    </row>
    <row r="66" spans="1:8" s="57" customFormat="1" ht="12" customHeight="1">
      <c r="A66" s="188"/>
      <c r="B66" s="127"/>
      <c r="C66" s="422"/>
      <c r="D66" s="422"/>
      <c r="E66" s="869"/>
      <c r="F66" s="869"/>
      <c r="G66" s="869"/>
      <c r="H66" s="853" t="s">
        <v>131</v>
      </c>
    </row>
    <row r="67" spans="1:8" s="57" customFormat="1" ht="12" customHeight="1" thickBot="1">
      <c r="A67" s="188"/>
      <c r="B67" s="127"/>
      <c r="C67" s="422"/>
      <c r="D67" s="422"/>
      <c r="E67" s="869"/>
      <c r="F67" s="869"/>
      <c r="G67" s="869"/>
      <c r="H67" s="853" t="s">
        <v>111</v>
      </c>
    </row>
    <row r="68" spans="1:8" ht="25.5" customHeight="1" thickBot="1">
      <c r="A68" s="180"/>
      <c r="B68" s="866" t="s">
        <v>265</v>
      </c>
      <c r="C68" s="866" t="s">
        <v>383</v>
      </c>
      <c r="D68" s="866" t="s">
        <v>384</v>
      </c>
      <c r="E68" s="866" t="s">
        <v>385</v>
      </c>
      <c r="F68" s="866" t="s">
        <v>386</v>
      </c>
      <c r="G68" s="866" t="s">
        <v>387</v>
      </c>
      <c r="H68" s="866" t="s">
        <v>388</v>
      </c>
    </row>
    <row r="69" spans="1:8" s="57" customFormat="1" ht="2.25" customHeight="1">
      <c r="A69" s="188"/>
      <c r="B69" s="127"/>
      <c r="C69" s="422"/>
      <c r="D69" s="422"/>
      <c r="E69" s="869"/>
      <c r="F69" s="869"/>
      <c r="G69" s="869"/>
      <c r="H69" s="422"/>
    </row>
    <row r="70" spans="1:8" s="57" customFormat="1" ht="12" customHeight="1">
      <c r="A70" s="188"/>
      <c r="B70" s="194" t="s">
        <v>409</v>
      </c>
      <c r="C70" s="422"/>
      <c r="D70" s="422"/>
      <c r="E70" s="869"/>
      <c r="F70" s="869"/>
      <c r="G70" s="869"/>
      <c r="H70" s="422"/>
    </row>
    <row r="71" spans="1:8" s="57" customFormat="1" ht="12" customHeight="1">
      <c r="A71" s="188"/>
      <c r="B71" s="127" t="s">
        <v>194</v>
      </c>
      <c r="C71" s="422">
        <v>2</v>
      </c>
      <c r="D71" s="422">
        <v>233</v>
      </c>
      <c r="E71" s="869">
        <v>325</v>
      </c>
      <c r="F71" s="869">
        <v>58</v>
      </c>
      <c r="G71" s="869">
        <v>25</v>
      </c>
      <c r="H71" s="422">
        <v>2</v>
      </c>
    </row>
    <row r="72" spans="1:8" s="57" customFormat="1" ht="12" customHeight="1">
      <c r="A72" s="188"/>
      <c r="B72" s="127" t="s">
        <v>195</v>
      </c>
      <c r="C72" s="422">
        <v>6</v>
      </c>
      <c r="D72" s="422">
        <v>427</v>
      </c>
      <c r="E72" s="869">
        <v>573</v>
      </c>
      <c r="F72" s="869">
        <v>111</v>
      </c>
      <c r="G72" s="869">
        <v>110</v>
      </c>
      <c r="H72" s="422">
        <v>21</v>
      </c>
    </row>
    <row r="73" spans="1:8" s="57" customFormat="1" ht="12" customHeight="1">
      <c r="A73" s="188"/>
      <c r="B73" s="194" t="s">
        <v>410</v>
      </c>
      <c r="C73" s="422"/>
      <c r="D73" s="422"/>
      <c r="E73" s="869"/>
      <c r="F73" s="869"/>
      <c r="G73" s="869"/>
      <c r="H73" s="422"/>
    </row>
    <row r="74" spans="1:8" s="57" customFormat="1" ht="12" customHeight="1">
      <c r="A74" s="188"/>
      <c r="B74" s="127" t="s">
        <v>194</v>
      </c>
      <c r="C74" s="422">
        <v>6</v>
      </c>
      <c r="D74" s="422">
        <v>108</v>
      </c>
      <c r="E74" s="869">
        <v>174</v>
      </c>
      <c r="F74" s="869">
        <v>34</v>
      </c>
      <c r="G74" s="869">
        <v>91</v>
      </c>
      <c r="H74" s="422">
        <v>11</v>
      </c>
    </row>
    <row r="75" spans="1:8" s="57" customFormat="1" ht="12" customHeight="1">
      <c r="A75" s="188"/>
      <c r="B75" s="127" t="s">
        <v>195</v>
      </c>
      <c r="C75" s="422">
        <v>8</v>
      </c>
      <c r="D75" s="422">
        <v>200</v>
      </c>
      <c r="E75" s="869">
        <v>341</v>
      </c>
      <c r="F75" s="869">
        <v>46</v>
      </c>
      <c r="G75" s="869">
        <v>141</v>
      </c>
      <c r="H75" s="422">
        <v>20</v>
      </c>
    </row>
    <row r="76" spans="1:8" s="57" customFormat="1" ht="12" customHeight="1">
      <c r="A76" s="188"/>
      <c r="B76" s="194" t="s">
        <v>411</v>
      </c>
      <c r="C76" s="422"/>
      <c r="D76" s="422"/>
      <c r="E76" s="869"/>
      <c r="F76" s="869"/>
      <c r="G76" s="869"/>
      <c r="H76" s="422"/>
    </row>
    <row r="77" spans="1:8" s="57" customFormat="1" ht="12" customHeight="1">
      <c r="A77" s="188"/>
      <c r="B77" s="127" t="s">
        <v>194</v>
      </c>
      <c r="C77" s="870" t="s">
        <v>57</v>
      </c>
      <c r="D77" s="422">
        <v>61</v>
      </c>
      <c r="E77" s="869">
        <v>132</v>
      </c>
      <c r="F77" s="869">
        <v>19</v>
      </c>
      <c r="G77" s="869">
        <v>37</v>
      </c>
      <c r="H77" s="422">
        <v>2</v>
      </c>
    </row>
    <row r="78" spans="1:8" s="57" customFormat="1" ht="12" customHeight="1">
      <c r="A78" s="188"/>
      <c r="B78" s="127" t="s">
        <v>195</v>
      </c>
      <c r="C78" s="870" t="s">
        <v>57</v>
      </c>
      <c r="D78" s="422">
        <v>131</v>
      </c>
      <c r="E78" s="869">
        <v>260</v>
      </c>
      <c r="F78" s="869">
        <v>30</v>
      </c>
      <c r="G78" s="869">
        <v>129</v>
      </c>
      <c r="H78" s="422">
        <v>2</v>
      </c>
    </row>
    <row r="79" spans="1:8" s="57" customFormat="1" ht="12" customHeight="1">
      <c r="A79" s="188"/>
      <c r="B79" s="194" t="s">
        <v>412</v>
      </c>
      <c r="C79" s="422"/>
      <c r="D79" s="422"/>
      <c r="E79" s="869"/>
      <c r="F79" s="869"/>
      <c r="G79" s="869"/>
      <c r="H79" s="422"/>
    </row>
    <row r="80" spans="1:8" s="57" customFormat="1" ht="12" customHeight="1">
      <c r="A80" s="188"/>
      <c r="B80" s="127" t="s">
        <v>194</v>
      </c>
      <c r="C80" s="870" t="s">
        <v>57</v>
      </c>
      <c r="D80" s="422">
        <v>39</v>
      </c>
      <c r="E80" s="869">
        <v>51</v>
      </c>
      <c r="F80" s="869">
        <v>3</v>
      </c>
      <c r="G80" s="869">
        <v>10</v>
      </c>
      <c r="H80" s="422">
        <v>1</v>
      </c>
    </row>
    <row r="81" spans="1:8" s="57" customFormat="1" ht="12" customHeight="1">
      <c r="A81" s="188"/>
      <c r="B81" s="127" t="s">
        <v>195</v>
      </c>
      <c r="C81" s="870" t="s">
        <v>57</v>
      </c>
      <c r="D81" s="422">
        <v>98</v>
      </c>
      <c r="E81" s="869">
        <v>122</v>
      </c>
      <c r="F81" s="869">
        <v>6</v>
      </c>
      <c r="G81" s="869">
        <v>18</v>
      </c>
      <c r="H81" s="422">
        <v>1</v>
      </c>
    </row>
    <row r="82" spans="1:8" s="57" customFormat="1" ht="12" customHeight="1">
      <c r="A82" s="188"/>
      <c r="B82" s="194" t="s">
        <v>413</v>
      </c>
      <c r="C82" s="422"/>
      <c r="D82" s="422"/>
      <c r="E82" s="869"/>
      <c r="F82" s="869"/>
      <c r="G82" s="869"/>
      <c r="H82" s="422"/>
    </row>
    <row r="83" spans="1:8" s="57" customFormat="1" ht="12" customHeight="1">
      <c r="A83" s="188"/>
      <c r="B83" s="127" t="s">
        <v>194</v>
      </c>
      <c r="C83" s="870" t="s">
        <v>57</v>
      </c>
      <c r="D83" s="422">
        <v>32</v>
      </c>
      <c r="E83" s="869">
        <v>39</v>
      </c>
      <c r="F83" s="869">
        <v>2</v>
      </c>
      <c r="G83" s="869">
        <v>3</v>
      </c>
      <c r="H83" s="422">
        <v>1</v>
      </c>
    </row>
    <row r="84" spans="1:8" s="57" customFormat="1" ht="12" customHeight="1">
      <c r="A84" s="188"/>
      <c r="B84" s="127" t="s">
        <v>195</v>
      </c>
      <c r="C84" s="422">
        <v>1</v>
      </c>
      <c r="D84" s="422">
        <v>94</v>
      </c>
      <c r="E84" s="869">
        <v>82</v>
      </c>
      <c r="F84" s="869">
        <v>11</v>
      </c>
      <c r="G84" s="869">
        <v>14</v>
      </c>
      <c r="H84" s="422">
        <v>3</v>
      </c>
    </row>
    <row r="85" spans="1:8" s="57" customFormat="1" ht="12" customHeight="1">
      <c r="A85" s="188"/>
      <c r="B85" s="194" t="s">
        <v>414</v>
      </c>
      <c r="C85" s="422"/>
      <c r="D85" s="422"/>
      <c r="E85" s="869"/>
      <c r="F85" s="869"/>
      <c r="G85" s="869"/>
      <c r="H85" s="422"/>
    </row>
    <row r="86" spans="1:8" s="57" customFormat="1" ht="12" customHeight="1">
      <c r="A86" s="188"/>
      <c r="B86" s="127" t="s">
        <v>194</v>
      </c>
      <c r="C86" s="870" t="s">
        <v>57</v>
      </c>
      <c r="D86" s="422">
        <v>142</v>
      </c>
      <c r="E86" s="869">
        <v>190</v>
      </c>
      <c r="F86" s="869">
        <v>12</v>
      </c>
      <c r="G86" s="869">
        <v>59</v>
      </c>
      <c r="H86" s="422">
        <v>2</v>
      </c>
    </row>
    <row r="87" spans="1:8" s="57" customFormat="1" ht="12" customHeight="1">
      <c r="A87" s="188"/>
      <c r="B87" s="127" t="s">
        <v>195</v>
      </c>
      <c r="C87" s="422">
        <v>2</v>
      </c>
      <c r="D87" s="422">
        <v>315</v>
      </c>
      <c r="E87" s="869">
        <v>358</v>
      </c>
      <c r="F87" s="869">
        <v>28</v>
      </c>
      <c r="G87" s="869">
        <v>124</v>
      </c>
      <c r="H87" s="422">
        <v>9</v>
      </c>
    </row>
    <row r="88" spans="1:8" s="57" customFormat="1" ht="12" customHeight="1">
      <c r="A88" s="188"/>
      <c r="B88" s="194" t="s">
        <v>415</v>
      </c>
      <c r="C88" s="422"/>
      <c r="D88" s="422"/>
      <c r="E88" s="869"/>
      <c r="F88" s="869"/>
      <c r="G88" s="869"/>
      <c r="H88" s="422"/>
    </row>
    <row r="89" spans="1:8" s="57" customFormat="1" ht="12" customHeight="1">
      <c r="A89" s="188"/>
      <c r="B89" s="127" t="s">
        <v>194</v>
      </c>
      <c r="C89" s="870" t="s">
        <v>57</v>
      </c>
      <c r="D89" s="422">
        <v>53</v>
      </c>
      <c r="E89" s="869">
        <v>60</v>
      </c>
      <c r="F89" s="869">
        <v>2</v>
      </c>
      <c r="G89" s="869">
        <v>10</v>
      </c>
      <c r="H89" s="422">
        <v>2</v>
      </c>
    </row>
    <row r="90" spans="1:8" s="57" customFormat="1" ht="12" customHeight="1">
      <c r="A90" s="188"/>
      <c r="B90" s="127" t="s">
        <v>195</v>
      </c>
      <c r="C90" s="422">
        <v>4</v>
      </c>
      <c r="D90" s="422">
        <v>123</v>
      </c>
      <c r="E90" s="869">
        <v>229</v>
      </c>
      <c r="F90" s="869">
        <v>1</v>
      </c>
      <c r="G90" s="869">
        <v>37</v>
      </c>
      <c r="H90" s="422">
        <v>17</v>
      </c>
    </row>
    <row r="91" spans="1:8" s="57" customFormat="1" ht="12" customHeight="1">
      <c r="A91" s="188"/>
      <c r="B91" s="194" t="s">
        <v>416</v>
      </c>
      <c r="C91" s="422"/>
      <c r="D91" s="422"/>
      <c r="E91" s="869"/>
      <c r="F91" s="869"/>
      <c r="G91" s="869"/>
      <c r="H91" s="422"/>
    </row>
    <row r="92" spans="1:8" s="57" customFormat="1" ht="12" customHeight="1">
      <c r="A92" s="188"/>
      <c r="B92" s="127" t="s">
        <v>194</v>
      </c>
      <c r="C92" s="870" t="s">
        <v>57</v>
      </c>
      <c r="D92" s="422">
        <v>29</v>
      </c>
      <c r="E92" s="869">
        <v>52</v>
      </c>
      <c r="F92" s="869">
        <v>3</v>
      </c>
      <c r="G92" s="869">
        <v>4</v>
      </c>
      <c r="H92" s="422" t="s">
        <v>390</v>
      </c>
    </row>
    <row r="93" spans="1:8" s="57" customFormat="1" ht="12" customHeight="1">
      <c r="A93" s="188"/>
      <c r="B93" s="127" t="s">
        <v>195</v>
      </c>
      <c r="C93" s="870" t="s">
        <v>57</v>
      </c>
      <c r="D93" s="422">
        <v>60</v>
      </c>
      <c r="E93" s="869">
        <v>112</v>
      </c>
      <c r="F93" s="869">
        <v>1</v>
      </c>
      <c r="G93" s="869">
        <v>15</v>
      </c>
      <c r="H93" s="422">
        <v>1</v>
      </c>
    </row>
    <row r="94" spans="1:8" s="57" customFormat="1" ht="12" customHeight="1">
      <c r="A94" s="188"/>
      <c r="B94" s="194" t="s">
        <v>417</v>
      </c>
      <c r="C94" s="422"/>
      <c r="D94" s="422"/>
      <c r="E94" s="869"/>
      <c r="F94" s="869"/>
      <c r="G94" s="869"/>
      <c r="H94" s="422"/>
    </row>
    <row r="95" spans="1:8" s="57" customFormat="1" ht="12" customHeight="1">
      <c r="A95" s="188"/>
      <c r="B95" s="127" t="s">
        <v>194</v>
      </c>
      <c r="C95" s="870" t="s">
        <v>57</v>
      </c>
      <c r="D95" s="422">
        <v>282</v>
      </c>
      <c r="E95" s="869">
        <v>525</v>
      </c>
      <c r="F95" s="869">
        <v>92</v>
      </c>
      <c r="G95" s="869">
        <v>140</v>
      </c>
      <c r="H95" s="422">
        <v>20</v>
      </c>
    </row>
    <row r="96" spans="1:8" s="57" customFormat="1" ht="12" customHeight="1">
      <c r="A96" s="188"/>
      <c r="B96" s="127" t="s">
        <v>195</v>
      </c>
      <c r="C96" s="422">
        <v>6</v>
      </c>
      <c r="D96" s="422">
        <v>527</v>
      </c>
      <c r="E96" s="869">
        <v>741</v>
      </c>
      <c r="F96" s="869">
        <v>183</v>
      </c>
      <c r="G96" s="869">
        <v>260</v>
      </c>
      <c r="H96" s="422">
        <v>52</v>
      </c>
    </row>
    <row r="97" spans="1:8" s="57" customFormat="1" ht="12" customHeight="1">
      <c r="A97" s="188"/>
      <c r="B97" s="194" t="s">
        <v>418</v>
      </c>
      <c r="C97" s="422"/>
      <c r="D97" s="422"/>
      <c r="E97" s="869"/>
      <c r="F97" s="869"/>
      <c r="G97" s="869"/>
      <c r="H97" s="422"/>
    </row>
    <row r="98" spans="1:8" s="57" customFormat="1" ht="12" customHeight="1">
      <c r="A98" s="188"/>
      <c r="B98" s="127" t="s">
        <v>194</v>
      </c>
      <c r="C98" s="422" t="s">
        <v>390</v>
      </c>
      <c r="D98" s="422">
        <v>30</v>
      </c>
      <c r="E98" s="869">
        <v>20</v>
      </c>
      <c r="F98" s="870" t="s">
        <v>57</v>
      </c>
      <c r="G98" s="869">
        <v>2</v>
      </c>
      <c r="H98" s="870" t="s">
        <v>57</v>
      </c>
    </row>
    <row r="99" spans="1:8" s="57" customFormat="1" ht="12" customHeight="1">
      <c r="A99" s="188"/>
      <c r="B99" s="127" t="s">
        <v>195</v>
      </c>
      <c r="C99" s="422" t="s">
        <v>390</v>
      </c>
      <c r="D99" s="422">
        <v>42</v>
      </c>
      <c r="E99" s="869">
        <v>34</v>
      </c>
      <c r="F99" s="870" t="s">
        <v>57</v>
      </c>
      <c r="G99" s="869">
        <v>3</v>
      </c>
      <c r="H99" s="422">
        <v>1</v>
      </c>
    </row>
    <row r="100" spans="1:8" s="57" customFormat="1" ht="12" customHeight="1">
      <c r="A100" s="188"/>
      <c r="B100" s="194" t="s">
        <v>419</v>
      </c>
      <c r="C100" s="422"/>
      <c r="D100" s="422"/>
      <c r="E100" s="869"/>
      <c r="F100" s="869"/>
      <c r="G100" s="869"/>
      <c r="H100" s="422"/>
    </row>
    <row r="101" spans="1:8" s="57" customFormat="1" ht="12" customHeight="1">
      <c r="A101" s="188"/>
      <c r="B101" s="127" t="s">
        <v>194</v>
      </c>
      <c r="C101" s="870" t="s">
        <v>57</v>
      </c>
      <c r="D101" s="422">
        <v>7</v>
      </c>
      <c r="E101" s="869">
        <v>11</v>
      </c>
      <c r="F101" s="870" t="s">
        <v>57</v>
      </c>
      <c r="G101" s="870" t="s">
        <v>57</v>
      </c>
      <c r="H101" s="870" t="s">
        <v>57</v>
      </c>
    </row>
    <row r="102" spans="1:8" s="57" customFormat="1" ht="12" customHeight="1">
      <c r="A102" s="188"/>
      <c r="B102" s="127" t="s">
        <v>195</v>
      </c>
      <c r="C102" s="870" t="s">
        <v>57</v>
      </c>
      <c r="D102" s="422">
        <v>14</v>
      </c>
      <c r="E102" s="869">
        <v>30</v>
      </c>
      <c r="F102" s="870" t="s">
        <v>57</v>
      </c>
      <c r="G102" s="869">
        <v>1</v>
      </c>
      <c r="H102" s="870" t="s">
        <v>57</v>
      </c>
    </row>
    <row r="103" spans="1:8" s="57" customFormat="1" ht="12" customHeight="1">
      <c r="A103" s="188"/>
      <c r="B103" s="194" t="s">
        <v>420</v>
      </c>
      <c r="C103" s="422"/>
      <c r="D103" s="422"/>
      <c r="E103" s="869"/>
      <c r="F103" s="869"/>
      <c r="G103" s="869"/>
      <c r="H103" s="422"/>
    </row>
    <row r="104" spans="1:8" s="57" customFormat="1" ht="12" customHeight="1">
      <c r="A104" s="188"/>
      <c r="B104" s="127" t="s">
        <v>194</v>
      </c>
      <c r="C104" s="870" t="s">
        <v>57</v>
      </c>
      <c r="D104" s="422">
        <v>4</v>
      </c>
      <c r="E104" s="869">
        <v>3</v>
      </c>
      <c r="F104" s="869">
        <v>1</v>
      </c>
      <c r="G104" s="869">
        <v>2</v>
      </c>
      <c r="H104" s="870" t="s">
        <v>57</v>
      </c>
    </row>
    <row r="105" spans="1:8" s="57" customFormat="1" ht="12" customHeight="1">
      <c r="A105" s="188"/>
      <c r="B105" s="127" t="s">
        <v>195</v>
      </c>
      <c r="C105" s="870" t="s">
        <v>57</v>
      </c>
      <c r="D105" s="422">
        <v>12</v>
      </c>
      <c r="E105" s="869">
        <v>9</v>
      </c>
      <c r="F105" s="870" t="s">
        <v>57</v>
      </c>
      <c r="G105" s="869">
        <v>4</v>
      </c>
      <c r="H105" s="870" t="s">
        <v>57</v>
      </c>
    </row>
    <row r="106" spans="1:8" s="57" customFormat="1" ht="12" customHeight="1">
      <c r="A106" s="188"/>
      <c r="B106" s="194" t="s">
        <v>421</v>
      </c>
      <c r="C106" s="422"/>
      <c r="D106" s="422"/>
      <c r="E106" s="869"/>
      <c r="F106" s="869"/>
      <c r="G106" s="869"/>
      <c r="H106" s="422"/>
    </row>
    <row r="107" spans="1:8" s="57" customFormat="1" ht="12" customHeight="1">
      <c r="A107" s="188"/>
      <c r="B107" s="127" t="s">
        <v>194</v>
      </c>
      <c r="C107" s="870" t="s">
        <v>57</v>
      </c>
      <c r="D107" s="422">
        <v>1</v>
      </c>
      <c r="E107" s="869">
        <v>3</v>
      </c>
      <c r="F107" s="870" t="s">
        <v>57</v>
      </c>
      <c r="G107" s="870" t="s">
        <v>57</v>
      </c>
      <c r="H107" s="870" t="s">
        <v>57</v>
      </c>
    </row>
    <row r="108" spans="1:8" s="57" customFormat="1" ht="12" customHeight="1">
      <c r="A108" s="188"/>
      <c r="B108" s="127" t="s">
        <v>195</v>
      </c>
      <c r="C108" s="870" t="s">
        <v>57</v>
      </c>
      <c r="D108" s="422">
        <v>15</v>
      </c>
      <c r="E108" s="869">
        <v>18</v>
      </c>
      <c r="F108" s="870" t="s">
        <v>57</v>
      </c>
      <c r="G108" s="869">
        <v>1</v>
      </c>
      <c r="H108" s="422">
        <v>1</v>
      </c>
    </row>
    <row r="109" spans="1:8" s="57" customFormat="1" ht="12" customHeight="1">
      <c r="A109" s="188"/>
      <c r="B109" s="194" t="s">
        <v>422</v>
      </c>
      <c r="C109" s="422"/>
      <c r="D109" s="422"/>
      <c r="E109" s="869"/>
      <c r="F109" s="869"/>
      <c r="G109" s="869"/>
      <c r="H109" s="422"/>
    </row>
    <row r="110" spans="1:8" s="57" customFormat="1" ht="12" customHeight="1">
      <c r="A110" s="188"/>
      <c r="B110" s="127" t="s">
        <v>194</v>
      </c>
      <c r="C110" s="422">
        <v>1</v>
      </c>
      <c r="D110" s="422">
        <v>91</v>
      </c>
      <c r="E110" s="869">
        <v>116</v>
      </c>
      <c r="F110" s="869">
        <v>11</v>
      </c>
      <c r="G110" s="869">
        <v>14</v>
      </c>
      <c r="H110" s="870" t="s">
        <v>57</v>
      </c>
    </row>
    <row r="111" spans="1:8" s="57" customFormat="1" ht="12" customHeight="1">
      <c r="A111" s="188"/>
      <c r="B111" s="127" t="s">
        <v>195</v>
      </c>
      <c r="C111" s="422">
        <v>2</v>
      </c>
      <c r="D111" s="422">
        <v>179</v>
      </c>
      <c r="E111" s="869">
        <v>247</v>
      </c>
      <c r="F111" s="869">
        <v>11</v>
      </c>
      <c r="G111" s="869">
        <v>71</v>
      </c>
      <c r="H111" s="422">
        <v>8</v>
      </c>
    </row>
    <row r="112" spans="1:8" s="57" customFormat="1" ht="12" customHeight="1">
      <c r="A112" s="188"/>
      <c r="B112" s="194" t="s">
        <v>423</v>
      </c>
      <c r="C112" s="422"/>
      <c r="D112" s="422"/>
      <c r="E112" s="869"/>
      <c r="F112" s="869"/>
      <c r="G112" s="869"/>
      <c r="H112" s="422"/>
    </row>
    <row r="113" spans="1:8" s="57" customFormat="1" ht="12" customHeight="1">
      <c r="A113" s="188"/>
      <c r="B113" s="127" t="s">
        <v>194</v>
      </c>
      <c r="C113" s="870" t="s">
        <v>57</v>
      </c>
      <c r="D113" s="422">
        <v>7</v>
      </c>
      <c r="E113" s="869">
        <v>37</v>
      </c>
      <c r="F113" s="870" t="s">
        <v>57</v>
      </c>
      <c r="G113" s="869">
        <v>7</v>
      </c>
      <c r="H113" s="870" t="s">
        <v>57</v>
      </c>
    </row>
    <row r="114" spans="1:8" s="57" customFormat="1" ht="12" customHeight="1">
      <c r="A114" s="188"/>
      <c r="B114" s="127" t="s">
        <v>195</v>
      </c>
      <c r="C114" s="422">
        <v>1</v>
      </c>
      <c r="D114" s="422">
        <v>25</v>
      </c>
      <c r="E114" s="869">
        <v>62</v>
      </c>
      <c r="F114" s="870" t="s">
        <v>57</v>
      </c>
      <c r="G114" s="869">
        <v>19</v>
      </c>
      <c r="H114" s="870" t="s">
        <v>57</v>
      </c>
    </row>
    <row r="115" spans="1:8" s="57" customFormat="1" ht="12" customHeight="1">
      <c r="A115" s="188"/>
      <c r="B115" s="194" t="s">
        <v>424</v>
      </c>
      <c r="C115" s="422"/>
      <c r="D115" s="422"/>
      <c r="E115" s="869"/>
      <c r="F115" s="869"/>
      <c r="G115" s="869"/>
      <c r="H115" s="422"/>
    </row>
    <row r="116" spans="1:8" s="57" customFormat="1" ht="12" customHeight="1">
      <c r="A116" s="188"/>
      <c r="B116" s="127" t="s">
        <v>194</v>
      </c>
      <c r="C116" s="870" t="s">
        <v>57</v>
      </c>
      <c r="D116" s="422">
        <v>14</v>
      </c>
      <c r="E116" s="869">
        <v>40</v>
      </c>
      <c r="F116" s="870" t="s">
        <v>57</v>
      </c>
      <c r="G116" s="869">
        <v>11</v>
      </c>
      <c r="H116" s="422">
        <v>3</v>
      </c>
    </row>
    <row r="117" spans="1:8" s="57" customFormat="1" ht="12" customHeight="1">
      <c r="A117" s="188"/>
      <c r="B117" s="127" t="s">
        <v>195</v>
      </c>
      <c r="C117" s="422">
        <v>5</v>
      </c>
      <c r="D117" s="422">
        <v>46</v>
      </c>
      <c r="E117" s="869">
        <v>85</v>
      </c>
      <c r="F117" s="870" t="s">
        <v>57</v>
      </c>
      <c r="G117" s="869">
        <v>47</v>
      </c>
      <c r="H117" s="422">
        <v>7</v>
      </c>
    </row>
    <row r="118" spans="1:8" s="57" customFormat="1" ht="12" customHeight="1">
      <c r="A118" s="188"/>
      <c r="B118" s="194" t="s">
        <v>425</v>
      </c>
      <c r="C118" s="422"/>
      <c r="D118" s="422"/>
      <c r="E118" s="869"/>
      <c r="F118" s="869"/>
      <c r="G118" s="869"/>
      <c r="H118" s="422"/>
    </row>
    <row r="119" spans="1:8" s="57" customFormat="1" ht="12" customHeight="1">
      <c r="A119" s="188"/>
      <c r="B119" s="127" t="s">
        <v>194</v>
      </c>
      <c r="C119" s="422">
        <v>1</v>
      </c>
      <c r="D119" s="422">
        <v>136</v>
      </c>
      <c r="E119" s="869">
        <v>95</v>
      </c>
      <c r="F119" s="869">
        <v>6</v>
      </c>
      <c r="G119" s="869">
        <v>15</v>
      </c>
      <c r="H119" s="422">
        <v>5</v>
      </c>
    </row>
    <row r="120" spans="1:8" s="57" customFormat="1" ht="12" customHeight="1">
      <c r="A120" s="188"/>
      <c r="B120" s="127" t="s">
        <v>195</v>
      </c>
      <c r="C120" s="422">
        <v>3</v>
      </c>
      <c r="D120" s="422">
        <v>242</v>
      </c>
      <c r="E120" s="869">
        <v>194</v>
      </c>
      <c r="F120" s="869">
        <v>4</v>
      </c>
      <c r="G120" s="869">
        <v>79</v>
      </c>
      <c r="H120" s="422">
        <v>5</v>
      </c>
    </row>
    <row r="121" spans="1:8" s="57" customFormat="1" ht="12" customHeight="1">
      <c r="A121" s="188"/>
      <c r="B121" s="194" t="s">
        <v>426</v>
      </c>
      <c r="C121" s="422"/>
      <c r="D121" s="422"/>
      <c r="E121" s="869"/>
      <c r="F121" s="869"/>
      <c r="G121" s="869"/>
      <c r="H121" s="422"/>
    </row>
    <row r="122" spans="1:8" s="57" customFormat="1" ht="12" customHeight="1">
      <c r="A122" s="188"/>
      <c r="B122" s="127" t="s">
        <v>194</v>
      </c>
      <c r="C122" s="870" t="s">
        <v>57</v>
      </c>
      <c r="D122" s="422">
        <v>38</v>
      </c>
      <c r="E122" s="869">
        <v>104</v>
      </c>
      <c r="F122" s="869">
        <v>1</v>
      </c>
      <c r="G122" s="869">
        <v>16</v>
      </c>
      <c r="H122" s="422">
        <v>2</v>
      </c>
    </row>
    <row r="123" spans="1:8" s="57" customFormat="1" ht="12" customHeight="1">
      <c r="A123" s="188"/>
      <c r="B123" s="127" t="s">
        <v>195</v>
      </c>
      <c r="C123" s="422">
        <v>1</v>
      </c>
      <c r="D123" s="422">
        <v>154</v>
      </c>
      <c r="E123" s="869">
        <v>195</v>
      </c>
      <c r="F123" s="870" t="s">
        <v>57</v>
      </c>
      <c r="G123" s="869">
        <v>52</v>
      </c>
      <c r="H123" s="422">
        <v>9</v>
      </c>
    </row>
    <row r="124" spans="1:8" s="57" customFormat="1" ht="12" customHeight="1">
      <c r="A124" s="188"/>
      <c r="B124" s="194" t="s">
        <v>427</v>
      </c>
      <c r="C124" s="422"/>
      <c r="D124" s="422"/>
      <c r="E124" s="869"/>
      <c r="F124" s="869"/>
      <c r="G124" s="869"/>
      <c r="H124" s="422"/>
    </row>
    <row r="125" spans="1:8" s="57" customFormat="1" ht="12" customHeight="1">
      <c r="A125" s="188"/>
      <c r="B125" s="127" t="s">
        <v>194</v>
      </c>
      <c r="C125" s="870" t="s">
        <v>57</v>
      </c>
      <c r="D125" s="422">
        <v>10</v>
      </c>
      <c r="E125" s="869">
        <v>14</v>
      </c>
      <c r="F125" s="870" t="s">
        <v>57</v>
      </c>
      <c r="G125" s="869">
        <v>2</v>
      </c>
      <c r="H125" s="870" t="s">
        <v>57</v>
      </c>
    </row>
    <row r="126" spans="1:8" s="57" customFormat="1" ht="12" customHeight="1">
      <c r="A126" s="188"/>
      <c r="B126" s="127" t="s">
        <v>195</v>
      </c>
      <c r="C126" s="870" t="s">
        <v>57</v>
      </c>
      <c r="D126" s="422">
        <v>54</v>
      </c>
      <c r="E126" s="869">
        <v>58</v>
      </c>
      <c r="F126" s="870" t="s">
        <v>57</v>
      </c>
      <c r="G126" s="869">
        <v>5</v>
      </c>
      <c r="H126" s="870" t="s">
        <v>57</v>
      </c>
    </row>
    <row r="127" spans="1:8" s="57" customFormat="1" ht="12" customHeight="1">
      <c r="A127" s="188"/>
      <c r="B127" s="194" t="s">
        <v>428</v>
      </c>
      <c r="C127" s="422"/>
      <c r="D127" s="422"/>
      <c r="E127" s="869"/>
      <c r="F127" s="869"/>
      <c r="G127" s="869"/>
      <c r="H127" s="422"/>
    </row>
    <row r="128" spans="1:8" s="57" customFormat="1" ht="12" customHeight="1">
      <c r="A128" s="188"/>
      <c r="B128" s="127" t="s">
        <v>194</v>
      </c>
      <c r="C128" s="870" t="s">
        <v>57</v>
      </c>
      <c r="D128" s="422">
        <v>17</v>
      </c>
      <c r="E128" s="869">
        <v>26</v>
      </c>
      <c r="F128" s="870" t="s">
        <v>57</v>
      </c>
      <c r="G128" s="869">
        <v>25</v>
      </c>
      <c r="H128" s="422">
        <v>5</v>
      </c>
    </row>
    <row r="129" spans="1:8" s="57" customFormat="1" ht="12" customHeight="1">
      <c r="A129" s="188"/>
      <c r="B129" s="127" t="s">
        <v>195</v>
      </c>
      <c r="C129" s="422">
        <v>2</v>
      </c>
      <c r="D129" s="422">
        <v>52</v>
      </c>
      <c r="E129" s="869">
        <v>90</v>
      </c>
      <c r="F129" s="869">
        <v>3</v>
      </c>
      <c r="G129" s="869">
        <v>47</v>
      </c>
      <c r="H129" s="422">
        <v>2</v>
      </c>
    </row>
    <row r="130" spans="1:8" s="57" customFormat="1" ht="4.5" customHeight="1" thickBot="1">
      <c r="A130" s="188"/>
      <c r="B130" s="871"/>
      <c r="C130" s="872"/>
      <c r="D130" s="872"/>
      <c r="E130" s="872"/>
      <c r="F130" s="872"/>
      <c r="G130" s="872"/>
      <c r="H130" s="873"/>
    </row>
    <row r="131" spans="1:8" ht="24" customHeight="1">
      <c r="A131" s="194"/>
      <c r="B131" s="936" t="s">
        <v>429</v>
      </c>
      <c r="C131" s="936"/>
      <c r="D131" s="936"/>
      <c r="E131" s="936"/>
      <c r="F131" s="936"/>
      <c r="G131" s="936"/>
      <c r="H131" s="936"/>
    </row>
    <row r="132" spans="1:8" ht="11.1" customHeight="1">
      <c r="A132" s="180"/>
      <c r="B132" s="856" t="s">
        <v>288</v>
      </c>
      <c r="C132" s="186"/>
      <c r="D132" s="186"/>
    </row>
    <row r="133" spans="1:8" ht="11.1" customHeight="1">
      <c r="A133" s="180"/>
      <c r="B133" s="928" t="s">
        <v>380</v>
      </c>
      <c r="C133" s="928"/>
      <c r="D133" s="928"/>
    </row>
    <row r="134" spans="1:8" ht="12.75">
      <c r="A134" s="18"/>
      <c r="B134" s="16"/>
      <c r="C134" s="15"/>
      <c r="D134" s="15"/>
    </row>
    <row r="135" spans="1:8" ht="12.75">
      <c r="A135" s="16"/>
      <c r="B135" s="16"/>
      <c r="C135" s="15"/>
      <c r="D135" s="15"/>
    </row>
    <row r="136" spans="1:8" ht="12.75">
      <c r="A136" s="16"/>
      <c r="B136" s="16"/>
      <c r="C136" s="15"/>
      <c r="D136" s="422"/>
      <c r="E136" s="422"/>
      <c r="F136" s="422"/>
      <c r="G136" s="422"/>
    </row>
    <row r="137" spans="1:8">
      <c r="C137" s="17"/>
      <c r="D137" s="422"/>
      <c r="E137" s="422"/>
      <c r="F137" s="422"/>
      <c r="G137" s="422"/>
    </row>
    <row r="138" spans="1:8">
      <c r="C138" s="17"/>
      <c r="D138" s="17"/>
    </row>
    <row r="139" spans="1:8">
      <c r="C139" s="17"/>
      <c r="D139" s="17"/>
    </row>
    <row r="140" spans="1:8">
      <c r="C140" s="17"/>
      <c r="D140" s="17"/>
    </row>
    <row r="141" spans="1:8">
      <c r="C141" s="17"/>
      <c r="D141" s="17"/>
    </row>
    <row r="142" spans="1:8">
      <c r="C142" s="17"/>
      <c r="D142" s="17"/>
    </row>
    <row r="143" spans="1:8">
      <c r="C143" s="17"/>
      <c r="D143" s="17"/>
    </row>
    <row r="144" spans="1:8">
      <c r="C144" s="17"/>
      <c r="D144" s="17"/>
    </row>
    <row r="145" spans="3:4">
      <c r="C145" s="17"/>
      <c r="D145" s="17"/>
    </row>
    <row r="146" spans="3:4">
      <c r="C146" s="17"/>
      <c r="D146" s="17"/>
    </row>
    <row r="147" spans="3:4">
      <c r="C147" s="17"/>
      <c r="D147" s="17"/>
    </row>
    <row r="148" spans="3:4">
      <c r="C148" s="17"/>
      <c r="D148" s="17"/>
    </row>
    <row r="149" spans="3:4">
      <c r="C149" s="17"/>
      <c r="D149" s="17"/>
    </row>
    <row r="150" spans="3:4">
      <c r="C150" s="17"/>
      <c r="D150" s="17"/>
    </row>
    <row r="151" spans="3:4">
      <c r="C151" s="17"/>
      <c r="D151" s="17"/>
    </row>
    <row r="152" spans="3:4">
      <c r="C152" s="17"/>
      <c r="D152" s="17"/>
    </row>
    <row r="153" spans="3:4">
      <c r="C153" s="17"/>
      <c r="D153" s="17"/>
    </row>
    <row r="154" spans="3:4">
      <c r="C154" s="17"/>
      <c r="D154" s="17"/>
    </row>
    <row r="155" spans="3:4">
      <c r="C155" s="17"/>
      <c r="D155" s="17"/>
    </row>
    <row r="156" spans="3:4">
      <c r="C156" s="17"/>
      <c r="D156" s="17"/>
    </row>
    <row r="157" spans="3:4">
      <c r="C157" s="17"/>
      <c r="D157" s="17"/>
    </row>
    <row r="158" spans="3:4">
      <c r="C158" s="17"/>
      <c r="D158" s="17"/>
    </row>
    <row r="159" spans="3:4">
      <c r="C159" s="17"/>
      <c r="D159" s="17"/>
    </row>
    <row r="160" spans="3:4">
      <c r="C160" s="17"/>
      <c r="D160" s="17"/>
    </row>
    <row r="161" spans="3:4">
      <c r="C161" s="17"/>
      <c r="D161" s="17"/>
    </row>
    <row r="162" spans="3:4">
      <c r="C162" s="17"/>
      <c r="D162" s="17"/>
    </row>
    <row r="163" spans="3:4">
      <c r="C163" s="17"/>
      <c r="D163" s="17"/>
    </row>
    <row r="164" spans="3:4">
      <c r="C164" s="17"/>
      <c r="D164" s="17"/>
    </row>
    <row r="165" spans="3:4">
      <c r="C165" s="17"/>
      <c r="D165" s="17"/>
    </row>
    <row r="166" spans="3:4">
      <c r="C166" s="17"/>
      <c r="D166" s="17"/>
    </row>
    <row r="167" spans="3:4">
      <c r="C167" s="17"/>
      <c r="D167" s="17"/>
    </row>
    <row r="168" spans="3:4">
      <c r="C168" s="17"/>
      <c r="D168" s="17"/>
    </row>
    <row r="169" spans="3:4">
      <c r="C169" s="17"/>
      <c r="D169" s="17"/>
    </row>
    <row r="170" spans="3:4">
      <c r="C170" s="17"/>
      <c r="D170" s="17"/>
    </row>
    <row r="171" spans="3:4">
      <c r="C171" s="17"/>
      <c r="D171" s="17"/>
    </row>
    <row r="172" spans="3:4">
      <c r="C172" s="17"/>
      <c r="D172" s="17"/>
    </row>
    <row r="173" spans="3:4">
      <c r="C173" s="17"/>
      <c r="D173" s="17"/>
    </row>
    <row r="174" spans="3:4">
      <c r="C174" s="17"/>
      <c r="D174" s="17"/>
    </row>
    <row r="175" spans="3:4">
      <c r="C175" s="17"/>
      <c r="D175" s="17"/>
    </row>
  </sheetData>
  <mergeCells count="4">
    <mergeCell ref="B1:H1"/>
    <mergeCell ref="B2:H2"/>
    <mergeCell ref="B131:H131"/>
    <mergeCell ref="B133:D133"/>
  </mergeCells>
  <printOptions horizontalCentered="1"/>
  <pageMargins left="0.51181102362204722" right="0.31496062992125984" top="0.47244094488188981" bottom="0.51181102362204722" header="0" footer="0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0CD58-AC7D-406C-BD54-1A5965C3535B}">
  <dimension ref="A1:R242"/>
  <sheetViews>
    <sheetView showGridLines="0" zoomScaleNormal="100" zoomScaleSheetLayoutView="100" workbookViewId="0">
      <pane ySplit="4" topLeftCell="A5" activePane="bottomLeft" state="frozen"/>
      <selection activeCell="B2" sqref="B2:X2"/>
      <selection pane="bottomLeft" activeCell="J36" sqref="J36"/>
    </sheetView>
  </sheetViews>
  <sheetFormatPr baseColWidth="10" defaultColWidth="11.42578125" defaultRowHeight="14.25"/>
  <cols>
    <col min="1" max="1" width="4.28515625" style="12" customWidth="1"/>
    <col min="2" max="2" width="44.85546875" style="12" customWidth="1"/>
    <col min="3" max="4" width="13.140625" style="13" customWidth="1"/>
    <col min="5" max="8" width="13.140625" style="12" customWidth="1"/>
    <col min="9" max="16384" width="11.42578125" style="12"/>
  </cols>
  <sheetData>
    <row r="1" spans="1:18" ht="48" customHeight="1">
      <c r="A1" s="397"/>
      <c r="B1" s="933" t="s">
        <v>508</v>
      </c>
      <c r="C1" s="933"/>
      <c r="D1" s="933"/>
      <c r="E1" s="933"/>
      <c r="F1" s="933"/>
      <c r="G1" s="933"/>
      <c r="H1" s="933"/>
    </row>
    <row r="2" spans="1:18" ht="15.75" customHeight="1">
      <c r="A2" s="395"/>
      <c r="B2" s="934" t="s">
        <v>382</v>
      </c>
      <c r="C2" s="934"/>
      <c r="D2" s="934"/>
      <c r="E2" s="934"/>
      <c r="F2" s="934"/>
      <c r="G2" s="934"/>
      <c r="H2" s="934"/>
    </row>
    <row r="3" spans="1:18" ht="4.5" customHeight="1" thickBot="1">
      <c r="A3" s="118"/>
      <c r="B3" s="858"/>
      <c r="C3" s="859"/>
      <c r="D3" s="859"/>
    </row>
    <row r="4" spans="1:18" ht="25.5" customHeight="1" thickBot="1">
      <c r="A4" s="180"/>
      <c r="B4" s="866" t="s">
        <v>265</v>
      </c>
      <c r="C4" s="866" t="s">
        <v>383</v>
      </c>
      <c r="D4" s="866" t="s">
        <v>384</v>
      </c>
      <c r="E4" s="866" t="s">
        <v>385</v>
      </c>
      <c r="F4" s="866" t="s">
        <v>386</v>
      </c>
      <c r="G4" s="866" t="s">
        <v>387</v>
      </c>
      <c r="H4" s="866" t="s">
        <v>388</v>
      </c>
    </row>
    <row r="5" spans="1:18" ht="6" customHeight="1">
      <c r="A5" s="180"/>
      <c r="B5" s="867"/>
      <c r="C5" s="867"/>
      <c r="D5" s="867"/>
    </row>
    <row r="6" spans="1:18" ht="12" customHeight="1">
      <c r="A6" s="189"/>
      <c r="B6" s="194" t="s">
        <v>104</v>
      </c>
      <c r="C6" s="421">
        <f>SUM(C7:C8)</f>
        <v>279</v>
      </c>
      <c r="D6" s="421">
        <f t="shared" ref="D6:H6" si="0">SUM(D7:D8)</f>
        <v>8545</v>
      </c>
      <c r="E6" s="421">
        <f t="shared" si="0"/>
        <v>32272</v>
      </c>
      <c r="F6" s="421">
        <f t="shared" si="0"/>
        <v>2681</v>
      </c>
      <c r="G6" s="421">
        <f t="shared" si="0"/>
        <v>3313</v>
      </c>
      <c r="H6" s="421">
        <f t="shared" si="0"/>
        <v>628</v>
      </c>
    </row>
    <row r="7" spans="1:18" s="57" customFormat="1" ht="12" customHeight="1">
      <c r="A7" s="188"/>
      <c r="B7" s="127" t="s">
        <v>194</v>
      </c>
      <c r="C7" s="421">
        <f>C13+C16+C22+C37+C52+C58+C61+C80+C83+C86+C89+C95+C125+C128+C144+C147+C156+C159+C177+C192+C195</f>
        <v>78</v>
      </c>
      <c r="D7" s="421">
        <f>SUM(D10+D13+D16+D19+D22+D25+D28+D31+D34+D37+D40+D43+D46+D49+D52+D55+D58+D61+D64+D67+D74+D77+D80+D83+D86+D89+D92+D95+D98+D101+D104+D107+D110+D113+D116+D119+D122+D125+D128+D131+D134+D141+D144+D147+D150+D153+D156+D159+D162+D165+D168+D171+D177+D183+D186+D189+D192+D195)</f>
        <v>3277</v>
      </c>
      <c r="E7" s="421">
        <f>SUM(E10+E13+E16+E19+E22+E25+E28+E31+E34+E37+E40+E43+E46+E49+E52+E55+E58+E61+E64+E67+E74+E77+E80+E83+E86+E89+E92+E95+E98+E101+E104+E107+E110+E113+E116+E119+E122+E125+E128+E131+E134+E141+E144+E147+E150+E153+E156+E159+E162+E165+E168+E171+E174+E177+E180+E183+E186+E189+E192+E195)</f>
        <v>12537</v>
      </c>
      <c r="F7" s="421">
        <f>F22+F25+F37+F40+F46++F49+F52+F55+F58+F61+F64+F74+F80+F83+F86+F122+F125+F128+F141+F144+F147+F150+F156+F159+F162+F171+F177+F186+F189+F192+F195</f>
        <v>952</v>
      </c>
      <c r="G7" s="421">
        <f>G10+G16+G19+G22+G25+G28+G31+G34+G37+G40+G43+G46+G49+G52+G55+G58+G61+G64+G67+G74+G80+G83+G86+G89+G92+G95+G98+G110+G113+G122+G125+G128+G131+G134+G141+G144+G147+G150+G156+G159+G162+G168+G171+G174+G177+G183+G186+G189+G192+G195</f>
        <v>1055</v>
      </c>
      <c r="H7" s="421">
        <f>H16+H19+H22+H28+H34+H37+H40+H52+H55+H58+H61+H64+H67+H80+H83+H86+H89+H95+H110+H122+H125+H128+H144+H147+H150+H159+H171+H177+H183+H189+H192+H195</f>
        <v>192</v>
      </c>
      <c r="I7" s="868"/>
      <c r="J7" s="12"/>
      <c r="K7" s="12"/>
      <c r="L7" s="12"/>
      <c r="M7" s="12"/>
      <c r="N7" s="12"/>
      <c r="O7" s="12"/>
      <c r="P7" s="12"/>
      <c r="Q7" s="12"/>
      <c r="R7" s="12"/>
    </row>
    <row r="8" spans="1:18" s="57" customFormat="1" ht="12" customHeight="1">
      <c r="A8" s="192"/>
      <c r="B8" s="127" t="s">
        <v>195</v>
      </c>
      <c r="C8" s="421">
        <f>C11+C14+C17+C23+C29+C35+C38+C41+C47+C50+C53+C59+C62+C65+C68+C78+C81+C84+C87+C90+C93+C96+C123+C126+C129+C145+C148+C151+C157+C160+C163+C178+C184+C193+C196</f>
        <v>201</v>
      </c>
      <c r="D8" s="421">
        <f>SUM(D11+D14+D17+D20+D23+D26+D29+D32+D35+D38+D41+D44+D47+D50+D53+D56+D59+D62+D65+D68+D75+D78+D81+D84+D87+D90+D93+D96+D99+D102+D105+D108+D111+D114+D117+D120+D123+D126+D129+D132+D135+D142+D145+D148+D151+D154+D157+D160+D163+D166+D169+D172+D175+D181+D178+D184+D187+D190+D193+D196)</f>
        <v>5268</v>
      </c>
      <c r="E8" s="421">
        <f>SUM(E11+E14+E17+E20+E23+E26+E29+E32+E35+E38+E41+E44+E47+E50+E53+E56+E59+E62+E65+E68+E75+E78+E81+E84+E87+E90+E93+E96+E99+E102+E105+E108+E111+E114+E117+E120+E123+E126+E129+E132+E135+E142+E145+E148+E151+E154+E157+E160+E163+E166+E169+E172+E175+E181+E178+E184+E187+E190+E193+E196)</f>
        <v>19735</v>
      </c>
      <c r="F8" s="421">
        <f>F11+F20+F23+F26+F38+F41+F47++F50+F53+F56+F59+F62+F65+F75+F81+F84+F87+F95+F101+F105+F123+F126+F129+F134+F142+F145+F148+F151+F157+F160+F163+F172+F178+F184+F187+F190+F193+F196</f>
        <v>1729</v>
      </c>
      <c r="G8" s="421">
        <f>G11+G14+G17+G20+G23+G26+G29+G32+G35+G38+G41+G44+G47+G50+G53+G56+G59+G62+G65+G68+G75+G78+G81+G84+G87+G90+G93+G96+G99+G102+G105+G108+G114+G120+G123+G126+G129+G132+G135+G142+G145+G148+G151+G157+G160+G163+G169+G172+G175+G178+G181+G184+G187+G190+G193+G196</f>
        <v>2258</v>
      </c>
      <c r="H8" s="421">
        <f>H14+H17+H23+H29+H32+H35+H38+H41+H47+H50+H53+H56+H62+H65+H68+H78+H81+H84+H87+H90+H93+H96+H99+H111+H120+H123+H126+H129+H132+H145+H148+H154+H157+H160+H163+H172+H178+H184+H190+H193+H196</f>
        <v>436</v>
      </c>
      <c r="J8" s="12"/>
      <c r="K8" s="12"/>
      <c r="L8" s="12"/>
      <c r="M8" s="12"/>
      <c r="N8" s="12"/>
      <c r="O8" s="12"/>
      <c r="P8" s="12"/>
      <c r="Q8" s="12"/>
      <c r="R8" s="12"/>
    </row>
    <row r="9" spans="1:18" s="57" customFormat="1" ht="12" customHeight="1">
      <c r="A9" s="192"/>
      <c r="B9" s="194" t="s">
        <v>430</v>
      </c>
      <c r="C9" s="191"/>
      <c r="D9" s="191"/>
      <c r="E9" s="869"/>
      <c r="F9" s="869"/>
      <c r="G9" s="869"/>
      <c r="H9" s="191"/>
      <c r="J9" s="12"/>
      <c r="K9" s="12"/>
      <c r="L9" s="12"/>
      <c r="M9" s="12"/>
      <c r="N9" s="12"/>
      <c r="O9" s="12"/>
      <c r="P9" s="12"/>
      <c r="Q9" s="12"/>
      <c r="R9" s="12"/>
    </row>
    <row r="10" spans="1:18" s="57" customFormat="1" ht="12" customHeight="1">
      <c r="A10" s="188"/>
      <c r="B10" s="127" t="s">
        <v>194</v>
      </c>
      <c r="C10" s="422" t="s">
        <v>390</v>
      </c>
      <c r="D10" s="422">
        <v>14</v>
      </c>
      <c r="E10" s="869">
        <v>47</v>
      </c>
      <c r="F10" s="870" t="s">
        <v>390</v>
      </c>
      <c r="G10" s="869">
        <v>2</v>
      </c>
      <c r="H10" s="422" t="s">
        <v>390</v>
      </c>
      <c r="I10" s="868"/>
      <c r="J10" s="12"/>
      <c r="K10" s="12"/>
      <c r="L10" s="12"/>
      <c r="M10" s="12"/>
      <c r="N10" s="12"/>
      <c r="O10" s="12"/>
      <c r="P10" s="12"/>
      <c r="Q10" s="12"/>
    </row>
    <row r="11" spans="1:18" s="57" customFormat="1" ht="12" customHeight="1">
      <c r="A11" s="188"/>
      <c r="B11" s="127" t="s">
        <v>195</v>
      </c>
      <c r="C11" s="422">
        <v>2</v>
      </c>
      <c r="D11" s="422">
        <v>27</v>
      </c>
      <c r="E11" s="869">
        <v>90</v>
      </c>
      <c r="F11" s="874">
        <v>1</v>
      </c>
      <c r="G11" s="875">
        <v>9</v>
      </c>
      <c r="H11" s="185" t="s">
        <v>390</v>
      </c>
    </row>
    <row r="12" spans="1:18" s="57" customFormat="1" ht="12" customHeight="1">
      <c r="A12" s="188"/>
      <c r="B12" s="194" t="s">
        <v>363</v>
      </c>
      <c r="C12" s="184"/>
      <c r="D12" s="184"/>
      <c r="E12" s="869"/>
      <c r="F12" s="875"/>
      <c r="G12" s="875"/>
      <c r="H12" s="185"/>
    </row>
    <row r="13" spans="1:18" s="57" customFormat="1" ht="12" customHeight="1">
      <c r="A13" s="188"/>
      <c r="B13" s="127" t="s">
        <v>194</v>
      </c>
      <c r="C13" s="422">
        <v>1</v>
      </c>
      <c r="D13" s="422">
        <v>2</v>
      </c>
      <c r="E13" s="869">
        <v>2</v>
      </c>
      <c r="F13" s="875" t="s">
        <v>390</v>
      </c>
      <c r="G13" s="875" t="s">
        <v>390</v>
      </c>
      <c r="H13" s="185" t="s">
        <v>390</v>
      </c>
    </row>
    <row r="14" spans="1:18" s="57" customFormat="1" ht="12" customHeight="1">
      <c r="A14" s="188"/>
      <c r="B14" s="127" t="s">
        <v>195</v>
      </c>
      <c r="C14" s="422">
        <v>1</v>
      </c>
      <c r="D14" s="422">
        <v>11</v>
      </c>
      <c r="E14" s="869">
        <v>6</v>
      </c>
      <c r="F14" s="875" t="s">
        <v>390</v>
      </c>
      <c r="G14" s="875">
        <v>7</v>
      </c>
      <c r="H14" s="185">
        <v>1</v>
      </c>
    </row>
    <row r="15" spans="1:18" s="57" customFormat="1" ht="12" customHeight="1">
      <c r="A15" s="188"/>
      <c r="B15" s="194" t="s">
        <v>60</v>
      </c>
      <c r="C15" s="422"/>
      <c r="D15" s="422"/>
      <c r="E15" s="869"/>
      <c r="F15" s="875"/>
      <c r="G15" s="875"/>
      <c r="H15" s="185"/>
    </row>
    <row r="16" spans="1:18" s="57" customFormat="1" ht="12" customHeight="1">
      <c r="A16" s="188"/>
      <c r="B16" s="127" t="s">
        <v>194</v>
      </c>
      <c r="C16" s="422">
        <v>3</v>
      </c>
      <c r="D16" s="422">
        <v>194</v>
      </c>
      <c r="E16" s="869">
        <v>613</v>
      </c>
      <c r="F16" s="874" t="s">
        <v>390</v>
      </c>
      <c r="G16" s="874">
        <v>9</v>
      </c>
      <c r="H16" s="874">
        <v>11</v>
      </c>
    </row>
    <row r="17" spans="1:8" s="57" customFormat="1" ht="12" customHeight="1">
      <c r="A17" s="188"/>
      <c r="B17" s="127" t="s">
        <v>195</v>
      </c>
      <c r="C17" s="422">
        <v>2</v>
      </c>
      <c r="D17" s="422">
        <v>390</v>
      </c>
      <c r="E17" s="869">
        <v>956</v>
      </c>
      <c r="F17" s="874" t="s">
        <v>390</v>
      </c>
      <c r="G17" s="874">
        <v>27</v>
      </c>
      <c r="H17" s="874">
        <v>12</v>
      </c>
    </row>
    <row r="18" spans="1:8" s="57" customFormat="1" ht="12" customHeight="1">
      <c r="A18" s="188"/>
      <c r="B18" s="194" t="s">
        <v>431</v>
      </c>
      <c r="C18" s="422"/>
      <c r="D18" s="422"/>
      <c r="E18" s="869"/>
      <c r="F18" s="875"/>
      <c r="G18" s="875"/>
      <c r="H18" s="185"/>
    </row>
    <row r="19" spans="1:8" s="57" customFormat="1" ht="12" customHeight="1">
      <c r="A19" s="188"/>
      <c r="B19" s="127" t="s">
        <v>194</v>
      </c>
      <c r="C19" s="422" t="s">
        <v>390</v>
      </c>
      <c r="D19" s="422">
        <v>37</v>
      </c>
      <c r="E19" s="869">
        <v>85</v>
      </c>
      <c r="F19" s="874" t="s">
        <v>390</v>
      </c>
      <c r="G19" s="875">
        <v>2</v>
      </c>
      <c r="H19" s="874">
        <v>1</v>
      </c>
    </row>
    <row r="20" spans="1:8" s="57" customFormat="1" ht="12" customHeight="1">
      <c r="A20" s="188"/>
      <c r="B20" s="127" t="s">
        <v>195</v>
      </c>
      <c r="C20" s="422" t="s">
        <v>390</v>
      </c>
      <c r="D20" s="422">
        <v>56</v>
      </c>
      <c r="E20" s="869">
        <v>133</v>
      </c>
      <c r="F20" s="874">
        <v>3</v>
      </c>
      <c r="G20" s="875">
        <v>10</v>
      </c>
      <c r="H20" s="874" t="s">
        <v>390</v>
      </c>
    </row>
    <row r="21" spans="1:8" s="57" customFormat="1" ht="12" customHeight="1">
      <c r="A21" s="188"/>
      <c r="B21" s="194" t="s">
        <v>432</v>
      </c>
      <c r="C21" s="422"/>
      <c r="D21" s="422"/>
      <c r="E21" s="869"/>
      <c r="F21" s="875"/>
      <c r="G21" s="875"/>
      <c r="H21" s="185"/>
    </row>
    <row r="22" spans="1:8" s="57" customFormat="1" ht="12" customHeight="1">
      <c r="A22" s="188"/>
      <c r="B22" s="127" t="s">
        <v>194</v>
      </c>
      <c r="C22" s="422">
        <v>1</v>
      </c>
      <c r="D22" s="422">
        <v>64</v>
      </c>
      <c r="E22" s="869">
        <v>248</v>
      </c>
      <c r="F22" s="874">
        <v>40</v>
      </c>
      <c r="G22" s="874">
        <v>53</v>
      </c>
      <c r="H22" s="874">
        <v>5</v>
      </c>
    </row>
    <row r="23" spans="1:8" s="57" customFormat="1" ht="12" customHeight="1">
      <c r="A23" s="188"/>
      <c r="B23" s="127" t="s">
        <v>195</v>
      </c>
      <c r="C23" s="422">
        <v>1</v>
      </c>
      <c r="D23" s="422">
        <v>101</v>
      </c>
      <c r="E23" s="869">
        <v>316</v>
      </c>
      <c r="F23" s="874">
        <v>80</v>
      </c>
      <c r="G23" s="874">
        <v>91</v>
      </c>
      <c r="H23" s="874">
        <v>12</v>
      </c>
    </row>
    <row r="24" spans="1:8" s="57" customFormat="1" ht="12" customHeight="1">
      <c r="A24" s="188"/>
      <c r="B24" s="194" t="s">
        <v>433</v>
      </c>
      <c r="C24" s="422"/>
      <c r="D24" s="422"/>
      <c r="E24" s="869"/>
      <c r="F24" s="875"/>
      <c r="G24" s="875"/>
      <c r="H24" s="185"/>
    </row>
    <row r="25" spans="1:8" s="57" customFormat="1" ht="12" customHeight="1">
      <c r="A25" s="188"/>
      <c r="B25" s="127" t="s">
        <v>194</v>
      </c>
      <c r="C25" s="422" t="s">
        <v>390</v>
      </c>
      <c r="D25" s="422">
        <v>42</v>
      </c>
      <c r="E25" s="869">
        <v>40</v>
      </c>
      <c r="F25" s="874">
        <v>2</v>
      </c>
      <c r="G25" s="875">
        <v>5</v>
      </c>
      <c r="H25" s="874" t="s">
        <v>390</v>
      </c>
    </row>
    <row r="26" spans="1:8" s="57" customFormat="1" ht="12" customHeight="1">
      <c r="A26" s="188"/>
      <c r="B26" s="127" t="s">
        <v>195</v>
      </c>
      <c r="C26" s="422" t="s">
        <v>390</v>
      </c>
      <c r="D26" s="422">
        <v>90</v>
      </c>
      <c r="E26" s="869">
        <v>118</v>
      </c>
      <c r="F26" s="874">
        <v>18</v>
      </c>
      <c r="G26" s="874">
        <v>32</v>
      </c>
      <c r="H26" s="874" t="s">
        <v>390</v>
      </c>
    </row>
    <row r="27" spans="1:8" s="57" customFormat="1" ht="12" customHeight="1">
      <c r="A27" s="188"/>
      <c r="B27" s="194" t="s">
        <v>434</v>
      </c>
      <c r="C27" s="422"/>
      <c r="D27" s="422"/>
      <c r="E27" s="869"/>
      <c r="F27" s="875"/>
      <c r="G27" s="875"/>
      <c r="H27" s="185"/>
    </row>
    <row r="28" spans="1:8" s="57" customFormat="1" ht="12" customHeight="1">
      <c r="A28" s="188"/>
      <c r="B28" s="127" t="s">
        <v>194</v>
      </c>
      <c r="C28" s="422" t="s">
        <v>390</v>
      </c>
      <c r="D28" s="422">
        <v>14</v>
      </c>
      <c r="E28" s="869">
        <v>63</v>
      </c>
      <c r="F28" s="874" t="s">
        <v>390</v>
      </c>
      <c r="G28" s="874">
        <v>3</v>
      </c>
      <c r="H28" s="185">
        <v>3</v>
      </c>
    </row>
    <row r="29" spans="1:8" s="57" customFormat="1" ht="12" customHeight="1">
      <c r="A29" s="188"/>
      <c r="B29" s="127" t="s">
        <v>195</v>
      </c>
      <c r="C29" s="422">
        <v>1</v>
      </c>
      <c r="D29" s="422">
        <v>24</v>
      </c>
      <c r="E29" s="869">
        <v>105</v>
      </c>
      <c r="F29" s="874" t="s">
        <v>390</v>
      </c>
      <c r="G29" s="874">
        <v>3</v>
      </c>
      <c r="H29" s="874">
        <v>3</v>
      </c>
    </row>
    <row r="30" spans="1:8" s="57" customFormat="1" ht="12" customHeight="1">
      <c r="A30" s="188"/>
      <c r="B30" s="194" t="s">
        <v>435</v>
      </c>
      <c r="C30" s="422"/>
      <c r="D30" s="422"/>
      <c r="E30" s="869"/>
      <c r="F30" s="875"/>
      <c r="G30" s="875"/>
      <c r="H30" s="185"/>
    </row>
    <row r="31" spans="1:8" s="57" customFormat="1" ht="12" customHeight="1">
      <c r="A31" s="188"/>
      <c r="B31" s="127" t="s">
        <v>194</v>
      </c>
      <c r="C31" s="422" t="s">
        <v>390</v>
      </c>
      <c r="D31" s="422">
        <v>28</v>
      </c>
      <c r="E31" s="869">
        <v>63</v>
      </c>
      <c r="F31" s="875" t="s">
        <v>390</v>
      </c>
      <c r="G31" s="875">
        <v>2</v>
      </c>
      <c r="H31" s="874" t="s">
        <v>390</v>
      </c>
    </row>
    <row r="32" spans="1:8" s="57" customFormat="1" ht="12" customHeight="1">
      <c r="A32" s="188"/>
      <c r="B32" s="127" t="s">
        <v>195</v>
      </c>
      <c r="C32" s="422" t="s">
        <v>390</v>
      </c>
      <c r="D32" s="422">
        <v>35</v>
      </c>
      <c r="E32" s="869">
        <v>70</v>
      </c>
      <c r="F32" s="875" t="s">
        <v>390</v>
      </c>
      <c r="G32" s="875">
        <v>3</v>
      </c>
      <c r="H32" s="185">
        <v>1</v>
      </c>
    </row>
    <row r="33" spans="1:8" s="57" customFormat="1" ht="12" customHeight="1">
      <c r="A33" s="188"/>
      <c r="B33" s="194" t="s">
        <v>436</v>
      </c>
      <c r="C33" s="422"/>
      <c r="D33" s="422"/>
      <c r="E33" s="869"/>
      <c r="F33" s="875"/>
      <c r="G33" s="875"/>
      <c r="H33" s="185"/>
    </row>
    <row r="34" spans="1:8" s="57" customFormat="1" ht="12" customHeight="1">
      <c r="A34" s="188"/>
      <c r="B34" s="127" t="s">
        <v>194</v>
      </c>
      <c r="C34" s="422" t="s">
        <v>390</v>
      </c>
      <c r="D34" s="422">
        <v>60</v>
      </c>
      <c r="E34" s="869">
        <v>93</v>
      </c>
      <c r="F34" s="875" t="s">
        <v>390</v>
      </c>
      <c r="G34" s="875">
        <v>2</v>
      </c>
      <c r="H34" s="874">
        <v>3</v>
      </c>
    </row>
    <row r="35" spans="1:8" s="57" customFormat="1" ht="12" customHeight="1">
      <c r="A35" s="188"/>
      <c r="B35" s="127" t="s">
        <v>195</v>
      </c>
      <c r="C35" s="422">
        <v>1</v>
      </c>
      <c r="D35" s="422">
        <v>60</v>
      </c>
      <c r="E35" s="869">
        <v>186</v>
      </c>
      <c r="F35" s="874" t="s">
        <v>390</v>
      </c>
      <c r="G35" s="875">
        <v>4</v>
      </c>
      <c r="H35" s="185">
        <v>2</v>
      </c>
    </row>
    <row r="36" spans="1:8" s="57" customFormat="1" ht="12" customHeight="1">
      <c r="A36" s="188"/>
      <c r="B36" s="194" t="s">
        <v>437</v>
      </c>
      <c r="C36" s="422"/>
      <c r="D36" s="422"/>
      <c r="E36" s="869"/>
      <c r="F36" s="875"/>
      <c r="G36" s="875"/>
      <c r="H36" s="185"/>
    </row>
    <row r="37" spans="1:8" s="57" customFormat="1" ht="12" customHeight="1">
      <c r="A37" s="188"/>
      <c r="B37" s="127" t="s">
        <v>194</v>
      </c>
      <c r="C37" s="422">
        <v>4</v>
      </c>
      <c r="D37" s="422">
        <v>69</v>
      </c>
      <c r="E37" s="869">
        <v>190</v>
      </c>
      <c r="F37" s="875">
        <v>50</v>
      </c>
      <c r="G37" s="875">
        <v>34</v>
      </c>
      <c r="H37" s="185">
        <v>7</v>
      </c>
    </row>
    <row r="38" spans="1:8" s="57" customFormat="1" ht="12" customHeight="1">
      <c r="A38" s="188"/>
      <c r="B38" s="127" t="s">
        <v>195</v>
      </c>
      <c r="C38" s="422">
        <v>8</v>
      </c>
      <c r="D38" s="422">
        <v>139</v>
      </c>
      <c r="E38" s="869">
        <v>231</v>
      </c>
      <c r="F38" s="875">
        <v>73</v>
      </c>
      <c r="G38" s="875">
        <v>68</v>
      </c>
      <c r="H38" s="185">
        <v>11</v>
      </c>
    </row>
    <row r="39" spans="1:8" s="57" customFormat="1" ht="12" customHeight="1">
      <c r="A39" s="188"/>
      <c r="B39" s="194" t="s">
        <v>438</v>
      </c>
      <c r="C39" s="422"/>
      <c r="D39" s="422"/>
      <c r="E39" s="869"/>
      <c r="F39" s="875"/>
      <c r="G39" s="875"/>
      <c r="H39" s="185"/>
    </row>
    <row r="40" spans="1:8" s="57" customFormat="1" ht="12" customHeight="1">
      <c r="A40" s="188"/>
      <c r="B40" s="127" t="s">
        <v>194</v>
      </c>
      <c r="C40" s="422" t="s">
        <v>390</v>
      </c>
      <c r="D40" s="422">
        <v>104</v>
      </c>
      <c r="E40" s="869">
        <v>177</v>
      </c>
      <c r="F40" s="874">
        <v>1</v>
      </c>
      <c r="G40" s="874">
        <v>3</v>
      </c>
      <c r="H40" s="874">
        <v>2</v>
      </c>
    </row>
    <row r="41" spans="1:8" s="57" customFormat="1" ht="12" customHeight="1">
      <c r="A41" s="188"/>
      <c r="B41" s="127" t="s">
        <v>195</v>
      </c>
      <c r="C41" s="422">
        <v>1</v>
      </c>
      <c r="D41" s="422">
        <v>106</v>
      </c>
      <c r="E41" s="869">
        <v>245</v>
      </c>
      <c r="F41" s="874">
        <v>1</v>
      </c>
      <c r="G41" s="874">
        <v>9</v>
      </c>
      <c r="H41" s="874">
        <v>3</v>
      </c>
    </row>
    <row r="42" spans="1:8" s="57" customFormat="1" ht="12" customHeight="1">
      <c r="A42" s="188"/>
      <c r="B42" s="194" t="s">
        <v>439</v>
      </c>
      <c r="C42" s="422"/>
      <c r="D42" s="422"/>
      <c r="E42" s="869"/>
      <c r="F42" s="875"/>
      <c r="G42" s="875"/>
      <c r="H42" s="185"/>
    </row>
    <row r="43" spans="1:8" s="57" customFormat="1" ht="12" customHeight="1">
      <c r="A43" s="188"/>
      <c r="B43" s="127" t="s">
        <v>194</v>
      </c>
      <c r="C43" s="422" t="s">
        <v>390</v>
      </c>
      <c r="D43" s="422">
        <v>36</v>
      </c>
      <c r="E43" s="869">
        <v>72</v>
      </c>
      <c r="F43" s="875" t="s">
        <v>390</v>
      </c>
      <c r="G43" s="875">
        <v>2</v>
      </c>
      <c r="H43" s="185" t="s">
        <v>390</v>
      </c>
    </row>
    <row r="44" spans="1:8" s="57" customFormat="1" ht="12" customHeight="1">
      <c r="A44" s="188"/>
      <c r="B44" s="127" t="s">
        <v>195</v>
      </c>
      <c r="C44" s="422" t="s">
        <v>390</v>
      </c>
      <c r="D44" s="422">
        <v>46</v>
      </c>
      <c r="E44" s="869">
        <v>63</v>
      </c>
      <c r="F44" s="874" t="s">
        <v>390</v>
      </c>
      <c r="G44" s="875">
        <v>2</v>
      </c>
      <c r="H44" s="185" t="s">
        <v>390</v>
      </c>
    </row>
    <row r="45" spans="1:8" s="57" customFormat="1" ht="12" customHeight="1">
      <c r="A45" s="188"/>
      <c r="B45" s="194" t="s">
        <v>440</v>
      </c>
      <c r="C45" s="422"/>
      <c r="D45" s="422"/>
      <c r="E45" s="869"/>
      <c r="F45" s="875"/>
      <c r="G45" s="875"/>
      <c r="H45" s="185"/>
    </row>
    <row r="46" spans="1:8" s="57" customFormat="1" ht="12" customHeight="1">
      <c r="A46" s="188"/>
      <c r="B46" s="127" t="s">
        <v>194</v>
      </c>
      <c r="C46" s="422" t="s">
        <v>390</v>
      </c>
      <c r="D46" s="422">
        <v>33</v>
      </c>
      <c r="E46" s="869">
        <v>144</v>
      </c>
      <c r="F46" s="874">
        <v>2</v>
      </c>
      <c r="G46" s="874">
        <v>8</v>
      </c>
      <c r="H46" s="874" t="s">
        <v>390</v>
      </c>
    </row>
    <row r="47" spans="1:8" s="57" customFormat="1" ht="12" customHeight="1">
      <c r="A47" s="188"/>
      <c r="B47" s="127" t="s">
        <v>195</v>
      </c>
      <c r="C47" s="422">
        <v>2</v>
      </c>
      <c r="D47" s="422">
        <v>66</v>
      </c>
      <c r="E47" s="869">
        <v>233</v>
      </c>
      <c r="F47" s="874">
        <v>3</v>
      </c>
      <c r="G47" s="874">
        <v>27</v>
      </c>
      <c r="H47" s="874">
        <v>3</v>
      </c>
    </row>
    <row r="48" spans="1:8" s="57" customFormat="1" ht="12" customHeight="1">
      <c r="A48" s="188"/>
      <c r="B48" s="194" t="s">
        <v>441</v>
      </c>
      <c r="C48" s="422"/>
      <c r="D48" s="422"/>
      <c r="E48" s="869"/>
      <c r="F48" s="875"/>
      <c r="G48" s="875"/>
      <c r="H48" s="185"/>
    </row>
    <row r="49" spans="1:8" s="57" customFormat="1" ht="12" customHeight="1">
      <c r="A49" s="188"/>
      <c r="B49" s="127" t="s">
        <v>194</v>
      </c>
      <c r="C49" s="422" t="s">
        <v>390</v>
      </c>
      <c r="D49" s="422">
        <v>49</v>
      </c>
      <c r="E49" s="869">
        <v>213</v>
      </c>
      <c r="F49" s="875">
        <v>13</v>
      </c>
      <c r="G49" s="875">
        <v>24</v>
      </c>
      <c r="H49" s="185" t="s">
        <v>390</v>
      </c>
    </row>
    <row r="50" spans="1:8" s="57" customFormat="1" ht="12" customHeight="1">
      <c r="A50" s="188"/>
      <c r="B50" s="127" t="s">
        <v>195</v>
      </c>
      <c r="C50" s="422">
        <v>2</v>
      </c>
      <c r="D50" s="422">
        <v>61</v>
      </c>
      <c r="E50" s="869">
        <v>247</v>
      </c>
      <c r="F50" s="875">
        <v>44</v>
      </c>
      <c r="G50" s="875">
        <v>62</v>
      </c>
      <c r="H50" s="185">
        <v>6</v>
      </c>
    </row>
    <row r="51" spans="1:8" s="57" customFormat="1" ht="12" customHeight="1">
      <c r="A51" s="188"/>
      <c r="B51" s="194" t="s">
        <v>442</v>
      </c>
      <c r="C51" s="422"/>
      <c r="D51" s="422"/>
      <c r="E51" s="869"/>
      <c r="F51" s="875"/>
      <c r="G51" s="875"/>
      <c r="H51" s="185"/>
    </row>
    <row r="52" spans="1:8" s="57" customFormat="1" ht="12" customHeight="1">
      <c r="A52" s="188"/>
      <c r="B52" s="127" t="s">
        <v>194</v>
      </c>
      <c r="C52" s="422">
        <v>5</v>
      </c>
      <c r="D52" s="422">
        <v>15</v>
      </c>
      <c r="E52" s="869">
        <v>101</v>
      </c>
      <c r="F52" s="874">
        <v>2</v>
      </c>
      <c r="G52" s="874">
        <v>33</v>
      </c>
      <c r="H52" s="874">
        <v>2</v>
      </c>
    </row>
    <row r="53" spans="1:8" s="57" customFormat="1" ht="12" customHeight="1">
      <c r="A53" s="188"/>
      <c r="B53" s="127" t="s">
        <v>195</v>
      </c>
      <c r="C53" s="422">
        <v>8</v>
      </c>
      <c r="D53" s="422">
        <v>30</v>
      </c>
      <c r="E53" s="869">
        <v>195</v>
      </c>
      <c r="F53" s="874">
        <v>3</v>
      </c>
      <c r="G53" s="874">
        <v>45</v>
      </c>
      <c r="H53" s="874">
        <v>8</v>
      </c>
    </row>
    <row r="54" spans="1:8" s="57" customFormat="1" ht="12" customHeight="1">
      <c r="A54" s="188"/>
      <c r="B54" s="194" t="s">
        <v>443</v>
      </c>
      <c r="C54" s="422"/>
      <c r="D54" s="422"/>
      <c r="E54" s="869"/>
      <c r="F54" s="875"/>
      <c r="G54" s="875"/>
      <c r="H54" s="185"/>
    </row>
    <row r="55" spans="1:8" s="57" customFormat="1" ht="12" customHeight="1">
      <c r="A55" s="188"/>
      <c r="B55" s="127" t="s">
        <v>194</v>
      </c>
      <c r="C55" s="422" t="s">
        <v>390</v>
      </c>
      <c r="D55" s="422">
        <v>643</v>
      </c>
      <c r="E55" s="869">
        <v>1793</v>
      </c>
      <c r="F55" s="874">
        <v>88</v>
      </c>
      <c r="G55" s="875">
        <v>20</v>
      </c>
      <c r="H55" s="874">
        <v>5</v>
      </c>
    </row>
    <row r="56" spans="1:8" s="57" customFormat="1" ht="12" customHeight="1">
      <c r="A56" s="188"/>
      <c r="B56" s="127" t="s">
        <v>195</v>
      </c>
      <c r="C56" s="422" t="s">
        <v>390</v>
      </c>
      <c r="D56" s="422">
        <v>831</v>
      </c>
      <c r="E56" s="869">
        <v>2474</v>
      </c>
      <c r="F56" s="874">
        <v>130</v>
      </c>
      <c r="G56" s="875">
        <v>49</v>
      </c>
      <c r="H56" s="874">
        <v>8</v>
      </c>
    </row>
    <row r="57" spans="1:8" s="57" customFormat="1" ht="12" customHeight="1">
      <c r="A57" s="188"/>
      <c r="B57" s="194" t="s">
        <v>444</v>
      </c>
      <c r="C57" s="422"/>
      <c r="D57" s="422"/>
      <c r="E57" s="869"/>
      <c r="F57" s="875"/>
      <c r="G57" s="875"/>
      <c r="H57" s="185"/>
    </row>
    <row r="58" spans="1:8" s="57" customFormat="1" ht="12" customHeight="1">
      <c r="A58" s="188"/>
      <c r="B58" s="127" t="s">
        <v>194</v>
      </c>
      <c r="C58" s="422">
        <v>2</v>
      </c>
      <c r="D58" s="422">
        <v>13</v>
      </c>
      <c r="E58" s="869">
        <v>30</v>
      </c>
      <c r="F58" s="875">
        <v>13</v>
      </c>
      <c r="G58" s="875">
        <v>15</v>
      </c>
      <c r="H58" s="185">
        <v>1</v>
      </c>
    </row>
    <row r="59" spans="1:8" s="57" customFormat="1" ht="12" customHeight="1">
      <c r="A59" s="188"/>
      <c r="B59" s="127" t="s">
        <v>195</v>
      </c>
      <c r="C59" s="422">
        <v>1</v>
      </c>
      <c r="D59" s="422">
        <v>23</v>
      </c>
      <c r="E59" s="869">
        <v>85</v>
      </c>
      <c r="F59" s="875">
        <v>2</v>
      </c>
      <c r="G59" s="875">
        <v>28</v>
      </c>
      <c r="H59" s="185" t="s">
        <v>390</v>
      </c>
    </row>
    <row r="60" spans="1:8" s="57" customFormat="1" ht="12" customHeight="1">
      <c r="A60" s="188"/>
      <c r="B60" s="194" t="s">
        <v>445</v>
      </c>
      <c r="C60" s="422"/>
      <c r="D60" s="422"/>
      <c r="E60" s="869"/>
      <c r="F60" s="875"/>
      <c r="G60" s="875"/>
      <c r="H60" s="185"/>
    </row>
    <row r="61" spans="1:8" s="57" customFormat="1" ht="12" customHeight="1">
      <c r="A61" s="188"/>
      <c r="B61" s="127" t="s">
        <v>194</v>
      </c>
      <c r="C61" s="422">
        <v>4</v>
      </c>
      <c r="D61" s="422">
        <v>71</v>
      </c>
      <c r="E61" s="869">
        <v>365</v>
      </c>
      <c r="F61" s="875">
        <v>118</v>
      </c>
      <c r="G61" s="875">
        <v>61</v>
      </c>
      <c r="H61" s="185">
        <v>18</v>
      </c>
    </row>
    <row r="62" spans="1:8" s="57" customFormat="1" ht="12" customHeight="1">
      <c r="A62" s="188"/>
      <c r="B62" s="127" t="s">
        <v>195</v>
      </c>
      <c r="C62" s="422">
        <v>6</v>
      </c>
      <c r="D62" s="422">
        <v>95</v>
      </c>
      <c r="E62" s="869">
        <v>584</v>
      </c>
      <c r="F62" s="875">
        <v>177</v>
      </c>
      <c r="G62" s="875">
        <v>102</v>
      </c>
      <c r="H62" s="185">
        <v>27</v>
      </c>
    </row>
    <row r="63" spans="1:8" s="57" customFormat="1" ht="12" customHeight="1">
      <c r="A63" s="188"/>
      <c r="B63" s="194" t="s">
        <v>446</v>
      </c>
      <c r="C63" s="422"/>
      <c r="D63" s="422"/>
      <c r="E63" s="869"/>
      <c r="F63" s="875"/>
      <c r="G63" s="875"/>
      <c r="H63" s="185"/>
    </row>
    <row r="64" spans="1:8" s="57" customFormat="1" ht="12" customHeight="1">
      <c r="A64" s="188"/>
      <c r="B64" s="127" t="s">
        <v>194</v>
      </c>
      <c r="C64" s="422" t="s">
        <v>390</v>
      </c>
      <c r="D64" s="422">
        <v>86</v>
      </c>
      <c r="E64" s="869">
        <v>534</v>
      </c>
      <c r="F64" s="875">
        <v>63</v>
      </c>
      <c r="G64" s="875">
        <v>19</v>
      </c>
      <c r="H64" s="185">
        <v>9</v>
      </c>
    </row>
    <row r="65" spans="1:8" s="57" customFormat="1" ht="12" customHeight="1">
      <c r="A65" s="188"/>
      <c r="B65" s="127" t="s">
        <v>195</v>
      </c>
      <c r="C65" s="422">
        <v>4</v>
      </c>
      <c r="D65" s="422">
        <v>233</v>
      </c>
      <c r="E65" s="869">
        <v>1061</v>
      </c>
      <c r="F65" s="874">
        <v>125</v>
      </c>
      <c r="G65" s="875">
        <v>88</v>
      </c>
      <c r="H65" s="185">
        <v>12</v>
      </c>
    </row>
    <row r="66" spans="1:8" s="57" customFormat="1" ht="12" customHeight="1">
      <c r="A66" s="188"/>
      <c r="B66" s="194" t="s">
        <v>447</v>
      </c>
      <c r="C66" s="422"/>
      <c r="D66" s="422"/>
      <c r="E66" s="869"/>
      <c r="F66" s="874"/>
      <c r="G66" s="875"/>
      <c r="H66" s="185"/>
    </row>
    <row r="67" spans="1:8" s="57" customFormat="1" ht="12" customHeight="1">
      <c r="A67" s="188"/>
      <c r="B67" s="949" t="s">
        <v>194</v>
      </c>
      <c r="C67" s="950" t="s">
        <v>390</v>
      </c>
      <c r="D67" s="950">
        <v>1</v>
      </c>
      <c r="E67" s="951">
        <v>46</v>
      </c>
      <c r="F67" s="955" t="s">
        <v>390</v>
      </c>
      <c r="G67" s="956">
        <v>4</v>
      </c>
      <c r="H67" s="957">
        <v>2</v>
      </c>
    </row>
    <row r="68" spans="1:8" s="57" customFormat="1" ht="12" customHeight="1" thickBot="1">
      <c r="A68" s="188"/>
      <c r="B68" s="952" t="s">
        <v>195</v>
      </c>
      <c r="C68" s="953">
        <v>3</v>
      </c>
      <c r="D68" s="953">
        <v>3</v>
      </c>
      <c r="E68" s="954">
        <v>87</v>
      </c>
      <c r="F68" s="958" t="s">
        <v>390</v>
      </c>
      <c r="G68" s="959">
        <v>7</v>
      </c>
      <c r="H68" s="960">
        <v>4</v>
      </c>
    </row>
    <row r="69" spans="1:8" s="57" customFormat="1" ht="12" customHeight="1">
      <c r="A69" s="188"/>
      <c r="B69" s="127"/>
      <c r="C69" s="422"/>
      <c r="D69" s="422"/>
      <c r="E69" s="869"/>
      <c r="F69" s="874"/>
      <c r="G69" s="875"/>
      <c r="H69" s="853" t="s">
        <v>131</v>
      </c>
    </row>
    <row r="70" spans="1:8" s="57" customFormat="1" ht="12" customHeight="1" thickBot="1">
      <c r="A70" s="188"/>
      <c r="B70" s="127"/>
      <c r="C70" s="422"/>
      <c r="D70" s="422"/>
      <c r="E70" s="869"/>
      <c r="F70" s="874"/>
      <c r="G70" s="875"/>
      <c r="H70" s="853"/>
    </row>
    <row r="71" spans="1:8" ht="25.5" customHeight="1" thickBot="1">
      <c r="A71" s="180"/>
      <c r="B71" s="866" t="s">
        <v>265</v>
      </c>
      <c r="C71" s="866" t="s">
        <v>383</v>
      </c>
      <c r="D71" s="866" t="s">
        <v>384</v>
      </c>
      <c r="E71" s="866" t="s">
        <v>385</v>
      </c>
      <c r="F71" s="866" t="s">
        <v>386</v>
      </c>
      <c r="G71" s="866" t="s">
        <v>387</v>
      </c>
      <c r="H71" s="866" t="s">
        <v>388</v>
      </c>
    </row>
    <row r="72" spans="1:8" s="57" customFormat="1" ht="8.25" customHeight="1">
      <c r="A72" s="188"/>
      <c r="B72" s="127"/>
      <c r="C72" s="422"/>
      <c r="D72" s="422"/>
      <c r="E72" s="869"/>
      <c r="F72" s="874"/>
      <c r="G72" s="875"/>
      <c r="H72" s="185"/>
    </row>
    <row r="73" spans="1:8" s="57" customFormat="1" ht="12" customHeight="1">
      <c r="A73" s="188"/>
      <c r="B73" s="194" t="s">
        <v>448</v>
      </c>
      <c r="C73" s="422"/>
      <c r="D73" s="422"/>
      <c r="E73" s="869"/>
      <c r="F73" s="874"/>
      <c r="G73" s="875"/>
      <c r="H73" s="185"/>
    </row>
    <row r="74" spans="1:8" s="57" customFormat="1" ht="12" customHeight="1">
      <c r="A74" s="188"/>
      <c r="B74" s="127" t="s">
        <v>194</v>
      </c>
      <c r="C74" s="422" t="s">
        <v>390</v>
      </c>
      <c r="D74" s="422">
        <v>40</v>
      </c>
      <c r="E74" s="869">
        <v>197</v>
      </c>
      <c r="F74" s="874">
        <v>7</v>
      </c>
      <c r="G74" s="875">
        <v>29</v>
      </c>
      <c r="H74" s="185" t="s">
        <v>390</v>
      </c>
    </row>
    <row r="75" spans="1:8" s="57" customFormat="1" ht="12" customHeight="1">
      <c r="A75" s="188"/>
      <c r="B75" s="127" t="s">
        <v>195</v>
      </c>
      <c r="C75" s="422" t="s">
        <v>390</v>
      </c>
      <c r="D75" s="422">
        <v>68</v>
      </c>
      <c r="E75" s="869">
        <v>319</v>
      </c>
      <c r="F75" s="874">
        <v>7</v>
      </c>
      <c r="G75" s="875">
        <v>62</v>
      </c>
      <c r="H75" s="185" t="s">
        <v>390</v>
      </c>
    </row>
    <row r="76" spans="1:8" s="57" customFormat="1" ht="12" customHeight="1">
      <c r="A76" s="188"/>
      <c r="B76" s="194" t="s">
        <v>449</v>
      </c>
      <c r="C76" s="422"/>
      <c r="D76" s="422"/>
      <c r="E76" s="869"/>
      <c r="F76" s="874"/>
      <c r="G76" s="875"/>
      <c r="H76" s="185"/>
    </row>
    <row r="77" spans="1:8" s="57" customFormat="1" ht="12" customHeight="1">
      <c r="A77" s="188"/>
      <c r="B77" s="127" t="s">
        <v>194</v>
      </c>
      <c r="C77" s="422" t="s">
        <v>390</v>
      </c>
      <c r="D77" s="422">
        <v>19</v>
      </c>
      <c r="E77" s="869">
        <v>55</v>
      </c>
      <c r="F77" s="874" t="s">
        <v>390</v>
      </c>
      <c r="G77" s="875" t="s">
        <v>390</v>
      </c>
      <c r="H77" s="185" t="s">
        <v>390</v>
      </c>
    </row>
    <row r="78" spans="1:8" s="57" customFormat="1" ht="12" customHeight="1">
      <c r="A78" s="188"/>
      <c r="B78" s="127" t="s">
        <v>195</v>
      </c>
      <c r="C78" s="422">
        <v>4</v>
      </c>
      <c r="D78" s="422">
        <v>51</v>
      </c>
      <c r="E78" s="869">
        <v>118</v>
      </c>
      <c r="F78" s="874" t="s">
        <v>390</v>
      </c>
      <c r="G78" s="875">
        <v>9</v>
      </c>
      <c r="H78" s="185">
        <v>12</v>
      </c>
    </row>
    <row r="79" spans="1:8" s="57" customFormat="1" ht="12" customHeight="1">
      <c r="A79" s="188"/>
      <c r="B79" s="194" t="s">
        <v>450</v>
      </c>
      <c r="C79" s="422"/>
      <c r="D79" s="422"/>
      <c r="E79" s="869"/>
      <c r="F79" s="874"/>
      <c r="G79" s="875"/>
      <c r="H79" s="185"/>
    </row>
    <row r="80" spans="1:8" s="57" customFormat="1" ht="12" customHeight="1">
      <c r="A80" s="188"/>
      <c r="B80" s="127" t="s">
        <v>194</v>
      </c>
      <c r="C80" s="422">
        <v>1</v>
      </c>
      <c r="D80" s="422">
        <v>55</v>
      </c>
      <c r="E80" s="869">
        <v>299</v>
      </c>
      <c r="F80" s="874">
        <v>1</v>
      </c>
      <c r="G80" s="875">
        <v>28</v>
      </c>
      <c r="H80" s="185">
        <v>5</v>
      </c>
    </row>
    <row r="81" spans="1:8" s="57" customFormat="1" ht="12" customHeight="1">
      <c r="A81" s="188"/>
      <c r="B81" s="127" t="s">
        <v>195</v>
      </c>
      <c r="C81" s="422">
        <v>4</v>
      </c>
      <c r="D81" s="422">
        <v>131</v>
      </c>
      <c r="E81" s="869">
        <v>606</v>
      </c>
      <c r="F81" s="874">
        <v>1</v>
      </c>
      <c r="G81" s="875">
        <v>66</v>
      </c>
      <c r="H81" s="185">
        <v>11</v>
      </c>
    </row>
    <row r="82" spans="1:8" s="57" customFormat="1" ht="12" customHeight="1">
      <c r="A82" s="188"/>
      <c r="B82" s="194" t="s">
        <v>451</v>
      </c>
      <c r="C82" s="422"/>
      <c r="D82" s="422"/>
      <c r="E82" s="869"/>
      <c r="F82" s="874"/>
      <c r="G82" s="875"/>
      <c r="H82" s="185"/>
    </row>
    <row r="83" spans="1:8" s="57" customFormat="1" ht="12" customHeight="1">
      <c r="A83" s="188"/>
      <c r="B83" s="127" t="s">
        <v>194</v>
      </c>
      <c r="C83" s="422">
        <v>2</v>
      </c>
      <c r="D83" s="422">
        <v>61</v>
      </c>
      <c r="E83" s="869">
        <v>159</v>
      </c>
      <c r="F83" s="874">
        <v>45</v>
      </c>
      <c r="G83" s="875">
        <v>16</v>
      </c>
      <c r="H83" s="185">
        <v>5</v>
      </c>
    </row>
    <row r="84" spans="1:8" s="57" customFormat="1" ht="12" customHeight="1">
      <c r="A84" s="188"/>
      <c r="B84" s="127" t="s">
        <v>195</v>
      </c>
      <c r="C84" s="422">
        <v>3</v>
      </c>
      <c r="D84" s="422">
        <v>102</v>
      </c>
      <c r="E84" s="869">
        <v>261</v>
      </c>
      <c r="F84" s="874">
        <v>67</v>
      </c>
      <c r="G84" s="875">
        <v>40</v>
      </c>
      <c r="H84" s="185">
        <v>13</v>
      </c>
    </row>
    <row r="85" spans="1:8" s="57" customFormat="1" ht="12" customHeight="1">
      <c r="A85" s="188"/>
      <c r="B85" s="194" t="s">
        <v>452</v>
      </c>
      <c r="C85" s="422"/>
      <c r="D85" s="422"/>
      <c r="E85" s="869"/>
      <c r="F85" s="874"/>
      <c r="G85" s="875"/>
      <c r="H85" s="185"/>
    </row>
    <row r="86" spans="1:8" s="57" customFormat="1" ht="12" customHeight="1">
      <c r="A86" s="188"/>
      <c r="B86" s="127" t="s">
        <v>194</v>
      </c>
      <c r="C86" s="422">
        <v>3</v>
      </c>
      <c r="D86" s="422">
        <v>155</v>
      </c>
      <c r="E86" s="869">
        <v>411</v>
      </c>
      <c r="F86" s="874">
        <v>32</v>
      </c>
      <c r="G86" s="875">
        <v>45</v>
      </c>
      <c r="H86" s="185">
        <v>7</v>
      </c>
    </row>
    <row r="87" spans="1:8" s="57" customFormat="1" ht="12" customHeight="1">
      <c r="A87" s="188"/>
      <c r="B87" s="127" t="s">
        <v>195</v>
      </c>
      <c r="C87" s="422">
        <v>15</v>
      </c>
      <c r="D87" s="422">
        <v>229</v>
      </c>
      <c r="E87" s="869">
        <v>620</v>
      </c>
      <c r="F87" s="874">
        <v>97</v>
      </c>
      <c r="G87" s="875">
        <v>96</v>
      </c>
      <c r="H87" s="185">
        <v>48</v>
      </c>
    </row>
    <row r="88" spans="1:8" s="57" customFormat="1" ht="12" customHeight="1">
      <c r="A88" s="188"/>
      <c r="B88" s="194" t="s">
        <v>453</v>
      </c>
      <c r="C88" s="422"/>
      <c r="D88" s="422"/>
      <c r="E88" s="869"/>
      <c r="F88" s="874"/>
      <c r="G88" s="875"/>
      <c r="H88" s="185"/>
    </row>
    <row r="89" spans="1:8" s="57" customFormat="1" ht="12" customHeight="1">
      <c r="A89" s="188"/>
      <c r="B89" s="127" t="s">
        <v>194</v>
      </c>
      <c r="C89" s="422">
        <v>6</v>
      </c>
      <c r="D89" s="422">
        <v>22</v>
      </c>
      <c r="E89" s="869">
        <v>77</v>
      </c>
      <c r="F89" s="874" t="s">
        <v>390</v>
      </c>
      <c r="G89" s="875">
        <v>16</v>
      </c>
      <c r="H89" s="185">
        <v>11</v>
      </c>
    </row>
    <row r="90" spans="1:8" s="57" customFormat="1" ht="12" customHeight="1">
      <c r="A90" s="188"/>
      <c r="B90" s="127" t="s">
        <v>195</v>
      </c>
      <c r="C90" s="422">
        <v>16</v>
      </c>
      <c r="D90" s="422">
        <v>56</v>
      </c>
      <c r="E90" s="869">
        <v>156</v>
      </c>
      <c r="F90" s="874" t="s">
        <v>390</v>
      </c>
      <c r="G90" s="875">
        <v>54</v>
      </c>
      <c r="H90" s="185">
        <v>16</v>
      </c>
    </row>
    <row r="91" spans="1:8" s="57" customFormat="1" ht="12" customHeight="1">
      <c r="A91" s="188"/>
      <c r="B91" s="194" t="s">
        <v>454</v>
      </c>
      <c r="C91" s="422"/>
      <c r="D91" s="422"/>
      <c r="E91" s="869"/>
      <c r="F91" s="874"/>
      <c r="G91" s="875"/>
      <c r="H91" s="185"/>
    </row>
    <row r="92" spans="1:8" s="57" customFormat="1" ht="12" customHeight="1">
      <c r="A92" s="188"/>
      <c r="B92" s="127" t="s">
        <v>194</v>
      </c>
      <c r="C92" s="422" t="s">
        <v>390</v>
      </c>
      <c r="D92" s="422">
        <v>19</v>
      </c>
      <c r="E92" s="869">
        <v>71</v>
      </c>
      <c r="F92" s="874" t="s">
        <v>390</v>
      </c>
      <c r="G92" s="875">
        <v>4</v>
      </c>
      <c r="H92" s="185" t="s">
        <v>390</v>
      </c>
    </row>
    <row r="93" spans="1:8" s="57" customFormat="1" ht="12" customHeight="1">
      <c r="A93" s="188"/>
      <c r="B93" s="127" t="s">
        <v>195</v>
      </c>
      <c r="C93" s="422">
        <v>1</v>
      </c>
      <c r="D93" s="422">
        <v>34</v>
      </c>
      <c r="E93" s="869">
        <v>149</v>
      </c>
      <c r="F93" s="874" t="s">
        <v>390</v>
      </c>
      <c r="G93" s="875">
        <v>9</v>
      </c>
      <c r="H93" s="185">
        <v>1</v>
      </c>
    </row>
    <row r="94" spans="1:8" s="57" customFormat="1" ht="12" customHeight="1">
      <c r="A94" s="188"/>
      <c r="B94" s="194" t="s">
        <v>455</v>
      </c>
      <c r="C94" s="422"/>
      <c r="D94" s="422"/>
      <c r="E94" s="869"/>
      <c r="F94" s="874"/>
      <c r="G94" s="875"/>
      <c r="H94" s="185"/>
    </row>
    <row r="95" spans="1:8" s="57" customFormat="1" ht="12" customHeight="1">
      <c r="A95" s="188"/>
      <c r="B95" s="127" t="s">
        <v>194</v>
      </c>
      <c r="C95" s="422">
        <v>1</v>
      </c>
      <c r="D95" s="422">
        <v>41</v>
      </c>
      <c r="E95" s="869">
        <v>119</v>
      </c>
      <c r="F95" s="874">
        <v>1</v>
      </c>
      <c r="G95" s="875">
        <v>13</v>
      </c>
      <c r="H95" s="185">
        <v>4</v>
      </c>
    </row>
    <row r="96" spans="1:8" s="57" customFormat="1" ht="12" customHeight="1">
      <c r="A96" s="188"/>
      <c r="B96" s="127" t="s">
        <v>195</v>
      </c>
      <c r="C96" s="422">
        <v>2</v>
      </c>
      <c r="D96" s="422">
        <v>26</v>
      </c>
      <c r="E96" s="869">
        <v>73</v>
      </c>
      <c r="F96" s="874" t="s">
        <v>390</v>
      </c>
      <c r="G96" s="875">
        <v>12</v>
      </c>
      <c r="H96" s="185">
        <v>6</v>
      </c>
    </row>
    <row r="97" spans="1:8" s="57" customFormat="1" ht="12" customHeight="1">
      <c r="A97" s="188"/>
      <c r="B97" s="194" t="s">
        <v>456</v>
      </c>
      <c r="C97" s="422"/>
      <c r="D97" s="422"/>
      <c r="E97" s="869"/>
      <c r="F97" s="874"/>
      <c r="G97" s="875"/>
      <c r="H97" s="185"/>
    </row>
    <row r="98" spans="1:8" s="57" customFormat="1" ht="12" customHeight="1">
      <c r="A98" s="188"/>
      <c r="B98" s="127" t="s">
        <v>194</v>
      </c>
      <c r="C98" s="422" t="s">
        <v>390</v>
      </c>
      <c r="D98" s="422">
        <v>1</v>
      </c>
      <c r="E98" s="869">
        <v>17</v>
      </c>
      <c r="F98" s="874" t="s">
        <v>390</v>
      </c>
      <c r="G98" s="875">
        <v>4</v>
      </c>
      <c r="H98" s="185" t="s">
        <v>390</v>
      </c>
    </row>
    <row r="99" spans="1:8" s="57" customFormat="1" ht="12" customHeight="1">
      <c r="A99" s="188"/>
      <c r="B99" s="127" t="s">
        <v>195</v>
      </c>
      <c r="C99" s="422" t="s">
        <v>390</v>
      </c>
      <c r="D99" s="422">
        <v>4</v>
      </c>
      <c r="E99" s="869">
        <v>21</v>
      </c>
      <c r="F99" s="874" t="s">
        <v>390</v>
      </c>
      <c r="G99" s="875">
        <v>10</v>
      </c>
      <c r="H99" s="185">
        <v>1</v>
      </c>
    </row>
    <row r="100" spans="1:8" s="57" customFormat="1" ht="12" customHeight="1">
      <c r="A100" s="188"/>
      <c r="B100" s="194" t="s">
        <v>457</v>
      </c>
      <c r="C100" s="422"/>
      <c r="D100" s="422"/>
      <c r="E100" s="869"/>
      <c r="F100" s="874"/>
      <c r="G100" s="875"/>
      <c r="H100" s="185"/>
    </row>
    <row r="101" spans="1:8" s="57" customFormat="1" ht="12" customHeight="1">
      <c r="A101" s="188"/>
      <c r="B101" s="127" t="s">
        <v>194</v>
      </c>
      <c r="C101" s="422" t="s">
        <v>390</v>
      </c>
      <c r="D101" s="422">
        <v>11</v>
      </c>
      <c r="E101" s="869">
        <v>26</v>
      </c>
      <c r="F101" s="874">
        <v>2</v>
      </c>
      <c r="G101" s="875" t="s">
        <v>390</v>
      </c>
      <c r="H101" s="185" t="s">
        <v>390</v>
      </c>
    </row>
    <row r="102" spans="1:8" s="57" customFormat="1" ht="12" customHeight="1">
      <c r="A102" s="188"/>
      <c r="B102" s="127" t="s">
        <v>195</v>
      </c>
      <c r="C102" s="422" t="s">
        <v>390</v>
      </c>
      <c r="D102" s="422">
        <v>25</v>
      </c>
      <c r="E102" s="869">
        <v>35</v>
      </c>
      <c r="F102" s="874" t="s">
        <v>390</v>
      </c>
      <c r="G102" s="875">
        <v>6</v>
      </c>
      <c r="H102" s="185" t="s">
        <v>390</v>
      </c>
    </row>
    <row r="103" spans="1:8" s="57" customFormat="1" ht="12" customHeight="1">
      <c r="A103" s="188"/>
      <c r="B103" s="194" t="s">
        <v>458</v>
      </c>
      <c r="C103" s="422"/>
      <c r="D103" s="422"/>
      <c r="E103" s="869"/>
      <c r="F103" s="874"/>
      <c r="G103" s="875"/>
      <c r="H103" s="185"/>
    </row>
    <row r="104" spans="1:8" s="57" customFormat="1" ht="12" customHeight="1">
      <c r="A104" s="188"/>
      <c r="B104" s="127" t="s">
        <v>194</v>
      </c>
      <c r="C104" s="422" t="s">
        <v>390</v>
      </c>
      <c r="D104" s="422">
        <v>2</v>
      </c>
      <c r="E104" s="869">
        <v>21</v>
      </c>
      <c r="F104" s="874" t="s">
        <v>390</v>
      </c>
      <c r="G104" s="875" t="s">
        <v>390</v>
      </c>
      <c r="H104" s="185" t="s">
        <v>390</v>
      </c>
    </row>
    <row r="105" spans="1:8" s="57" customFormat="1" ht="12" customHeight="1">
      <c r="A105" s="188"/>
      <c r="B105" s="127" t="s">
        <v>195</v>
      </c>
      <c r="C105" s="422" t="s">
        <v>390</v>
      </c>
      <c r="D105" s="422">
        <v>18</v>
      </c>
      <c r="E105" s="869">
        <v>25</v>
      </c>
      <c r="F105" s="874">
        <v>1</v>
      </c>
      <c r="G105" s="875">
        <v>2</v>
      </c>
      <c r="H105" s="185" t="s">
        <v>390</v>
      </c>
    </row>
    <row r="106" spans="1:8" s="57" customFormat="1" ht="12" customHeight="1">
      <c r="A106" s="188"/>
      <c r="B106" s="194" t="s">
        <v>459</v>
      </c>
      <c r="C106" s="422"/>
      <c r="D106" s="422"/>
      <c r="E106" s="869"/>
      <c r="F106" s="874"/>
      <c r="G106" s="875"/>
      <c r="H106" s="185"/>
    </row>
    <row r="107" spans="1:8" s="57" customFormat="1" ht="12" customHeight="1">
      <c r="A107" s="188"/>
      <c r="B107" s="127" t="s">
        <v>194</v>
      </c>
      <c r="C107" s="422" t="s">
        <v>390</v>
      </c>
      <c r="D107" s="422">
        <v>4</v>
      </c>
      <c r="E107" s="869">
        <v>7</v>
      </c>
      <c r="F107" s="874" t="s">
        <v>390</v>
      </c>
      <c r="G107" s="875" t="s">
        <v>390</v>
      </c>
      <c r="H107" s="185" t="s">
        <v>390</v>
      </c>
    </row>
    <row r="108" spans="1:8" s="57" customFormat="1" ht="12" customHeight="1">
      <c r="A108" s="188"/>
      <c r="B108" s="127" t="s">
        <v>195</v>
      </c>
      <c r="C108" s="422" t="s">
        <v>390</v>
      </c>
      <c r="D108" s="422">
        <v>6</v>
      </c>
      <c r="E108" s="869">
        <v>13</v>
      </c>
      <c r="F108" s="874" t="s">
        <v>390</v>
      </c>
      <c r="G108" s="875">
        <v>1</v>
      </c>
      <c r="H108" s="185" t="s">
        <v>390</v>
      </c>
    </row>
    <row r="109" spans="1:8" s="57" customFormat="1" ht="12" customHeight="1">
      <c r="A109" s="188"/>
      <c r="B109" s="194" t="s">
        <v>460</v>
      </c>
      <c r="C109" s="422"/>
      <c r="D109" s="422"/>
      <c r="E109" s="869"/>
      <c r="F109" s="874"/>
      <c r="G109" s="875"/>
      <c r="H109" s="185"/>
    </row>
    <row r="110" spans="1:8" s="57" customFormat="1" ht="12" customHeight="1">
      <c r="A110" s="188"/>
      <c r="B110" s="127" t="s">
        <v>194</v>
      </c>
      <c r="C110" s="422" t="s">
        <v>390</v>
      </c>
      <c r="D110" s="422">
        <v>8</v>
      </c>
      <c r="E110" s="869">
        <v>14</v>
      </c>
      <c r="F110" s="874" t="s">
        <v>390</v>
      </c>
      <c r="G110" s="875">
        <v>2</v>
      </c>
      <c r="H110" s="185">
        <v>2</v>
      </c>
    </row>
    <row r="111" spans="1:8" s="57" customFormat="1" ht="12" customHeight="1">
      <c r="A111" s="188"/>
      <c r="B111" s="127" t="s">
        <v>195</v>
      </c>
      <c r="C111" s="422" t="s">
        <v>390</v>
      </c>
      <c r="D111" s="422">
        <v>13</v>
      </c>
      <c r="E111" s="869">
        <v>27</v>
      </c>
      <c r="F111" s="874" t="s">
        <v>390</v>
      </c>
      <c r="G111" s="875" t="s">
        <v>390</v>
      </c>
      <c r="H111" s="185">
        <v>1</v>
      </c>
    </row>
    <row r="112" spans="1:8" s="57" customFormat="1" ht="12" customHeight="1">
      <c r="A112" s="188"/>
      <c r="B112" s="194" t="s">
        <v>461</v>
      </c>
      <c r="C112" s="422"/>
      <c r="D112" s="422"/>
      <c r="E112" s="869"/>
      <c r="F112" s="874"/>
      <c r="G112" s="875"/>
      <c r="H112" s="185"/>
    </row>
    <row r="113" spans="1:8" s="57" customFormat="1" ht="12" customHeight="1">
      <c r="A113" s="188"/>
      <c r="B113" s="127" t="s">
        <v>194</v>
      </c>
      <c r="C113" s="422" t="s">
        <v>390</v>
      </c>
      <c r="D113" s="422">
        <v>8</v>
      </c>
      <c r="E113" s="869">
        <v>22</v>
      </c>
      <c r="F113" s="874" t="s">
        <v>390</v>
      </c>
      <c r="G113" s="875">
        <v>2</v>
      </c>
      <c r="H113" s="185" t="s">
        <v>390</v>
      </c>
    </row>
    <row r="114" spans="1:8" s="57" customFormat="1" ht="12" customHeight="1">
      <c r="A114" s="188"/>
      <c r="B114" s="127" t="s">
        <v>195</v>
      </c>
      <c r="C114" s="422" t="s">
        <v>390</v>
      </c>
      <c r="D114" s="422">
        <v>4</v>
      </c>
      <c r="E114" s="869">
        <v>37</v>
      </c>
      <c r="F114" s="874" t="s">
        <v>390</v>
      </c>
      <c r="G114" s="875">
        <v>1</v>
      </c>
      <c r="H114" s="185" t="s">
        <v>390</v>
      </c>
    </row>
    <row r="115" spans="1:8" s="57" customFormat="1" ht="12" customHeight="1">
      <c r="A115" s="188"/>
      <c r="B115" s="194" t="s">
        <v>462</v>
      </c>
      <c r="C115" s="422"/>
      <c r="D115" s="422"/>
      <c r="E115" s="869"/>
      <c r="F115" s="874"/>
      <c r="G115" s="875"/>
      <c r="H115" s="185"/>
    </row>
    <row r="116" spans="1:8" s="57" customFormat="1" ht="12" customHeight="1">
      <c r="A116" s="188"/>
      <c r="B116" s="127" t="s">
        <v>194</v>
      </c>
      <c r="C116" s="422" t="s">
        <v>390</v>
      </c>
      <c r="D116" s="422">
        <v>9</v>
      </c>
      <c r="E116" s="869">
        <v>35</v>
      </c>
      <c r="F116" s="874" t="s">
        <v>390</v>
      </c>
      <c r="G116" s="875" t="s">
        <v>390</v>
      </c>
      <c r="H116" s="185" t="s">
        <v>390</v>
      </c>
    </row>
    <row r="117" spans="1:8" s="57" customFormat="1" ht="12" customHeight="1">
      <c r="A117" s="188"/>
      <c r="B117" s="127" t="s">
        <v>195</v>
      </c>
      <c r="C117" s="422" t="s">
        <v>390</v>
      </c>
      <c r="D117" s="422">
        <v>12</v>
      </c>
      <c r="E117" s="869">
        <v>41</v>
      </c>
      <c r="F117" s="874" t="s">
        <v>390</v>
      </c>
      <c r="G117" s="875" t="s">
        <v>390</v>
      </c>
      <c r="H117" s="185" t="s">
        <v>390</v>
      </c>
    </row>
    <row r="118" spans="1:8" s="57" customFormat="1" ht="12" customHeight="1">
      <c r="A118" s="188"/>
      <c r="B118" s="194" t="s">
        <v>463</v>
      </c>
      <c r="C118" s="422"/>
      <c r="D118" s="422"/>
      <c r="E118" s="869"/>
      <c r="F118" s="874"/>
      <c r="G118" s="875"/>
      <c r="H118" s="185"/>
    </row>
    <row r="119" spans="1:8" s="57" customFormat="1" ht="12" customHeight="1">
      <c r="A119" s="188"/>
      <c r="B119" s="127" t="s">
        <v>194</v>
      </c>
      <c r="C119" s="422" t="s">
        <v>390</v>
      </c>
      <c r="D119" s="422">
        <v>1</v>
      </c>
      <c r="E119" s="869">
        <v>11</v>
      </c>
      <c r="F119" s="874" t="s">
        <v>390</v>
      </c>
      <c r="G119" s="875" t="s">
        <v>390</v>
      </c>
      <c r="H119" s="185" t="s">
        <v>390</v>
      </c>
    </row>
    <row r="120" spans="1:8" s="57" customFormat="1" ht="12" customHeight="1">
      <c r="A120" s="188"/>
      <c r="B120" s="127" t="s">
        <v>195</v>
      </c>
      <c r="C120" s="422" t="s">
        <v>390</v>
      </c>
      <c r="D120" s="422">
        <v>2</v>
      </c>
      <c r="E120" s="869">
        <v>16</v>
      </c>
      <c r="F120" s="874" t="s">
        <v>390</v>
      </c>
      <c r="G120" s="875">
        <v>2</v>
      </c>
      <c r="H120" s="185">
        <v>1</v>
      </c>
    </row>
    <row r="121" spans="1:8" s="57" customFormat="1" ht="12" customHeight="1">
      <c r="A121" s="188"/>
      <c r="B121" s="194" t="s">
        <v>464</v>
      </c>
      <c r="C121" s="422"/>
      <c r="D121" s="422"/>
      <c r="E121" s="869"/>
      <c r="F121" s="874"/>
      <c r="G121" s="875"/>
      <c r="H121" s="185"/>
    </row>
    <row r="122" spans="1:8" s="57" customFormat="1" ht="12" customHeight="1">
      <c r="A122" s="188"/>
      <c r="B122" s="127" t="s">
        <v>194</v>
      </c>
      <c r="C122" s="422" t="s">
        <v>390</v>
      </c>
      <c r="D122" s="422">
        <v>19</v>
      </c>
      <c r="E122" s="869">
        <v>42</v>
      </c>
      <c r="F122" s="874">
        <v>7</v>
      </c>
      <c r="G122" s="875">
        <v>10</v>
      </c>
      <c r="H122" s="185">
        <v>2</v>
      </c>
    </row>
    <row r="123" spans="1:8" s="57" customFormat="1" ht="12" customHeight="1">
      <c r="A123" s="188"/>
      <c r="B123" s="127" t="s">
        <v>195</v>
      </c>
      <c r="C123" s="422">
        <v>1</v>
      </c>
      <c r="D123" s="422">
        <v>17</v>
      </c>
      <c r="E123" s="869">
        <v>41</v>
      </c>
      <c r="F123" s="874">
        <v>28</v>
      </c>
      <c r="G123" s="875">
        <v>24</v>
      </c>
      <c r="H123" s="185">
        <v>3</v>
      </c>
    </row>
    <row r="124" spans="1:8" s="57" customFormat="1" ht="12" customHeight="1">
      <c r="A124" s="188"/>
      <c r="B124" s="194" t="s">
        <v>465</v>
      </c>
      <c r="C124" s="422"/>
      <c r="D124" s="422"/>
      <c r="E124" s="869"/>
      <c r="F124" s="874"/>
      <c r="G124" s="875"/>
      <c r="H124" s="185"/>
    </row>
    <row r="125" spans="1:8" s="57" customFormat="1" ht="12" customHeight="1">
      <c r="A125" s="188"/>
      <c r="B125" s="127" t="s">
        <v>194</v>
      </c>
      <c r="C125" s="422">
        <v>3</v>
      </c>
      <c r="D125" s="422">
        <v>49</v>
      </c>
      <c r="E125" s="869">
        <v>215</v>
      </c>
      <c r="F125" s="874">
        <v>44</v>
      </c>
      <c r="G125" s="875">
        <v>123</v>
      </c>
      <c r="H125" s="185">
        <v>5</v>
      </c>
    </row>
    <row r="126" spans="1:8" s="57" customFormat="1" ht="12" customHeight="1">
      <c r="A126" s="188"/>
      <c r="B126" s="127" t="s">
        <v>195</v>
      </c>
      <c r="C126" s="422">
        <v>3</v>
      </c>
      <c r="D126" s="422">
        <v>78</v>
      </c>
      <c r="E126" s="869">
        <v>192</v>
      </c>
      <c r="F126" s="874">
        <v>52</v>
      </c>
      <c r="G126" s="875">
        <v>104</v>
      </c>
      <c r="H126" s="185">
        <v>16</v>
      </c>
    </row>
    <row r="127" spans="1:8" s="57" customFormat="1" ht="12" customHeight="1">
      <c r="A127" s="188"/>
      <c r="B127" s="194" t="s">
        <v>466</v>
      </c>
      <c r="C127" s="422"/>
      <c r="D127" s="422"/>
      <c r="E127" s="869"/>
      <c r="F127" s="874"/>
      <c r="G127" s="875"/>
      <c r="H127" s="185"/>
    </row>
    <row r="128" spans="1:8" s="57" customFormat="1" ht="12" customHeight="1">
      <c r="A128" s="188"/>
      <c r="B128" s="127" t="s">
        <v>194</v>
      </c>
      <c r="C128" s="422">
        <v>25</v>
      </c>
      <c r="D128" s="422">
        <v>90</v>
      </c>
      <c r="E128" s="869">
        <v>990</v>
      </c>
      <c r="F128" s="874">
        <v>51</v>
      </c>
      <c r="G128" s="875">
        <v>96</v>
      </c>
      <c r="H128" s="185">
        <v>37</v>
      </c>
    </row>
    <row r="129" spans="1:8" s="57" customFormat="1" ht="12" customHeight="1">
      <c r="A129" s="188"/>
      <c r="B129" s="127" t="s">
        <v>195</v>
      </c>
      <c r="C129" s="422">
        <v>54</v>
      </c>
      <c r="D129" s="422">
        <v>221</v>
      </c>
      <c r="E129" s="869">
        <v>1732</v>
      </c>
      <c r="F129" s="874">
        <v>108</v>
      </c>
      <c r="G129" s="875">
        <v>139</v>
      </c>
      <c r="H129" s="185">
        <v>83</v>
      </c>
    </row>
    <row r="130" spans="1:8" s="57" customFormat="1" ht="12" customHeight="1">
      <c r="A130" s="188"/>
      <c r="B130" s="194" t="s">
        <v>467</v>
      </c>
      <c r="C130" s="422"/>
      <c r="D130" s="422"/>
      <c r="E130" s="869"/>
      <c r="F130" s="874"/>
      <c r="G130" s="875"/>
      <c r="H130" s="185"/>
    </row>
    <row r="131" spans="1:8" s="57" customFormat="1" ht="12" customHeight="1">
      <c r="A131" s="188"/>
      <c r="B131" s="127" t="s">
        <v>194</v>
      </c>
      <c r="C131" s="422" t="s">
        <v>390</v>
      </c>
      <c r="D131" s="422">
        <v>4</v>
      </c>
      <c r="E131" s="869">
        <v>6</v>
      </c>
      <c r="F131" s="874" t="s">
        <v>390</v>
      </c>
      <c r="G131" s="875">
        <v>1</v>
      </c>
      <c r="H131" s="185" t="s">
        <v>390</v>
      </c>
    </row>
    <row r="132" spans="1:8" s="57" customFormat="1" ht="12" customHeight="1">
      <c r="A132" s="188"/>
      <c r="B132" s="127" t="s">
        <v>195</v>
      </c>
      <c r="C132" s="422" t="s">
        <v>390</v>
      </c>
      <c r="D132" s="422">
        <v>3</v>
      </c>
      <c r="E132" s="869">
        <v>19</v>
      </c>
      <c r="F132" s="874" t="s">
        <v>390</v>
      </c>
      <c r="G132" s="875">
        <v>5</v>
      </c>
      <c r="H132" s="185">
        <v>1</v>
      </c>
    </row>
    <row r="133" spans="1:8" s="57" customFormat="1" ht="12" customHeight="1">
      <c r="A133" s="188"/>
      <c r="B133" s="194" t="s">
        <v>468</v>
      </c>
      <c r="C133" s="422"/>
      <c r="D133" s="422"/>
      <c r="E133" s="869"/>
      <c r="F133" s="874"/>
      <c r="G133" s="875"/>
      <c r="H133" s="185"/>
    </row>
    <row r="134" spans="1:8" s="57" customFormat="1" ht="12" customHeight="1">
      <c r="A134" s="188"/>
      <c r="B134" s="949" t="s">
        <v>194</v>
      </c>
      <c r="C134" s="950" t="s">
        <v>390</v>
      </c>
      <c r="D134" s="950">
        <v>1</v>
      </c>
      <c r="E134" s="951">
        <v>6</v>
      </c>
      <c r="F134" s="955">
        <v>1</v>
      </c>
      <c r="G134" s="956">
        <v>3</v>
      </c>
      <c r="H134" s="957" t="s">
        <v>390</v>
      </c>
    </row>
    <row r="135" spans="1:8" s="57" customFormat="1" ht="12" customHeight="1" thickBot="1">
      <c r="A135" s="188"/>
      <c r="B135" s="952" t="s">
        <v>195</v>
      </c>
      <c r="C135" s="953" t="s">
        <v>390</v>
      </c>
      <c r="D135" s="953">
        <v>4</v>
      </c>
      <c r="E135" s="954">
        <v>12</v>
      </c>
      <c r="F135" s="958" t="s">
        <v>390</v>
      </c>
      <c r="G135" s="959">
        <v>5</v>
      </c>
      <c r="H135" s="960" t="s">
        <v>390</v>
      </c>
    </row>
    <row r="136" spans="1:8" s="57" customFormat="1" ht="12" customHeight="1">
      <c r="A136" s="188"/>
      <c r="B136" s="127"/>
      <c r="C136" s="422"/>
      <c r="D136" s="422"/>
      <c r="E136" s="869"/>
      <c r="F136" s="874"/>
      <c r="G136" s="875"/>
      <c r="H136" s="853" t="s">
        <v>131</v>
      </c>
    </row>
    <row r="137" spans="1:8" s="57" customFormat="1" ht="12" customHeight="1" thickBot="1">
      <c r="A137" s="188"/>
      <c r="B137" s="127"/>
      <c r="C137" s="422"/>
      <c r="D137" s="422"/>
      <c r="E137" s="869"/>
      <c r="F137" s="874"/>
      <c r="G137" s="875"/>
      <c r="H137" s="853" t="s">
        <v>111</v>
      </c>
    </row>
    <row r="138" spans="1:8" ht="25.5" customHeight="1" thickBot="1">
      <c r="A138" s="180"/>
      <c r="B138" s="866" t="s">
        <v>265</v>
      </c>
      <c r="C138" s="866" t="s">
        <v>383</v>
      </c>
      <c r="D138" s="866" t="s">
        <v>384</v>
      </c>
      <c r="E138" s="866" t="s">
        <v>385</v>
      </c>
      <c r="F138" s="866" t="s">
        <v>386</v>
      </c>
      <c r="G138" s="866" t="s">
        <v>387</v>
      </c>
      <c r="H138" s="866" t="s">
        <v>388</v>
      </c>
    </row>
    <row r="139" spans="1:8" s="57" customFormat="1" ht="6" customHeight="1">
      <c r="A139" s="188"/>
      <c r="B139" s="127"/>
      <c r="C139" s="422"/>
      <c r="D139" s="422"/>
      <c r="E139" s="869"/>
      <c r="F139" s="874"/>
      <c r="G139" s="875"/>
      <c r="H139" s="185"/>
    </row>
    <row r="140" spans="1:8" s="57" customFormat="1" ht="12" customHeight="1">
      <c r="A140" s="188"/>
      <c r="B140" s="194" t="s">
        <v>469</v>
      </c>
      <c r="C140" s="422"/>
      <c r="D140" s="422"/>
      <c r="E140" s="869"/>
      <c r="F140" s="874"/>
      <c r="G140" s="875"/>
      <c r="H140" s="185"/>
    </row>
    <row r="141" spans="1:8" s="57" customFormat="1" ht="12" customHeight="1">
      <c r="A141" s="188"/>
      <c r="B141" s="127" t="s">
        <v>194</v>
      </c>
      <c r="C141" s="422" t="s">
        <v>390</v>
      </c>
      <c r="D141" s="422">
        <v>54</v>
      </c>
      <c r="E141" s="869">
        <v>243</v>
      </c>
      <c r="F141" s="874">
        <v>42</v>
      </c>
      <c r="G141" s="875">
        <v>48</v>
      </c>
      <c r="H141" s="185" t="s">
        <v>390</v>
      </c>
    </row>
    <row r="142" spans="1:8" s="57" customFormat="1" ht="12" customHeight="1">
      <c r="A142" s="188"/>
      <c r="B142" s="127" t="s">
        <v>195</v>
      </c>
      <c r="C142" s="422" t="s">
        <v>390</v>
      </c>
      <c r="D142" s="422">
        <v>114</v>
      </c>
      <c r="E142" s="869">
        <v>352</v>
      </c>
      <c r="F142" s="874">
        <v>73</v>
      </c>
      <c r="G142" s="875">
        <v>109</v>
      </c>
      <c r="H142" s="185" t="s">
        <v>390</v>
      </c>
    </row>
    <row r="143" spans="1:8" s="57" customFormat="1" ht="12" customHeight="1">
      <c r="A143" s="188"/>
      <c r="B143" s="194" t="s">
        <v>470</v>
      </c>
      <c r="C143" s="422"/>
      <c r="D143" s="422"/>
      <c r="E143" s="869"/>
      <c r="F143" s="874"/>
      <c r="G143" s="875"/>
      <c r="H143" s="185"/>
    </row>
    <row r="144" spans="1:8" s="57" customFormat="1" ht="12" customHeight="1">
      <c r="A144" s="188"/>
      <c r="B144" s="127" t="s">
        <v>194</v>
      </c>
      <c r="C144" s="422">
        <v>3</v>
      </c>
      <c r="D144" s="422">
        <v>30</v>
      </c>
      <c r="E144" s="869">
        <v>194</v>
      </c>
      <c r="F144" s="874">
        <v>11</v>
      </c>
      <c r="G144" s="875">
        <v>44</v>
      </c>
      <c r="H144" s="185">
        <v>6</v>
      </c>
    </row>
    <row r="145" spans="1:8" s="57" customFormat="1" ht="12" customHeight="1">
      <c r="A145" s="188"/>
      <c r="B145" s="127" t="s">
        <v>195</v>
      </c>
      <c r="C145" s="422">
        <v>13</v>
      </c>
      <c r="D145" s="422">
        <v>74</v>
      </c>
      <c r="E145" s="869">
        <v>281</v>
      </c>
      <c r="F145" s="874">
        <v>25</v>
      </c>
      <c r="G145" s="875">
        <v>80</v>
      </c>
      <c r="H145" s="185">
        <v>8</v>
      </c>
    </row>
    <row r="146" spans="1:8" s="57" customFormat="1" ht="12" customHeight="1">
      <c r="A146" s="188"/>
      <c r="B146" s="194" t="s">
        <v>471</v>
      </c>
      <c r="C146" s="422"/>
      <c r="D146" s="422"/>
      <c r="E146" s="869"/>
      <c r="F146" s="874"/>
      <c r="G146" s="875"/>
      <c r="H146" s="185"/>
    </row>
    <row r="147" spans="1:8" s="57" customFormat="1" ht="12" customHeight="1">
      <c r="A147" s="188"/>
      <c r="B147" s="127" t="s">
        <v>194</v>
      </c>
      <c r="C147" s="422">
        <v>2</v>
      </c>
      <c r="D147" s="422">
        <v>106</v>
      </c>
      <c r="E147" s="869">
        <v>248</v>
      </c>
      <c r="F147" s="874">
        <v>87</v>
      </c>
      <c r="G147" s="875">
        <v>24</v>
      </c>
      <c r="H147" s="185">
        <v>5</v>
      </c>
    </row>
    <row r="148" spans="1:8" s="57" customFormat="1" ht="12" customHeight="1">
      <c r="A148" s="188"/>
      <c r="B148" s="127" t="s">
        <v>195</v>
      </c>
      <c r="C148" s="422">
        <v>5</v>
      </c>
      <c r="D148" s="422">
        <v>196</v>
      </c>
      <c r="E148" s="869">
        <v>444</v>
      </c>
      <c r="F148" s="874">
        <v>186</v>
      </c>
      <c r="G148" s="875">
        <v>91</v>
      </c>
      <c r="H148" s="185">
        <v>7</v>
      </c>
    </row>
    <row r="149" spans="1:8" s="57" customFormat="1" ht="12" customHeight="1">
      <c r="A149" s="188"/>
      <c r="B149" s="194" t="s">
        <v>472</v>
      </c>
      <c r="C149" s="422"/>
      <c r="D149" s="422"/>
      <c r="E149" s="869"/>
      <c r="F149" s="874"/>
      <c r="G149" s="875"/>
      <c r="H149" s="185"/>
    </row>
    <row r="150" spans="1:8" s="57" customFormat="1" ht="12" customHeight="1">
      <c r="A150" s="188"/>
      <c r="B150" s="127" t="s">
        <v>194</v>
      </c>
      <c r="C150" s="422" t="s">
        <v>390</v>
      </c>
      <c r="D150" s="422">
        <v>17</v>
      </c>
      <c r="E150" s="869">
        <v>60</v>
      </c>
      <c r="F150" s="874">
        <v>1</v>
      </c>
      <c r="G150" s="875">
        <v>6</v>
      </c>
      <c r="H150" s="185">
        <v>1</v>
      </c>
    </row>
    <row r="151" spans="1:8" s="57" customFormat="1" ht="12" customHeight="1">
      <c r="A151" s="188"/>
      <c r="B151" s="127" t="s">
        <v>195</v>
      </c>
      <c r="C151" s="422">
        <v>1</v>
      </c>
      <c r="D151" s="422">
        <v>26</v>
      </c>
      <c r="E151" s="869">
        <v>82</v>
      </c>
      <c r="F151" s="874">
        <v>2</v>
      </c>
      <c r="G151" s="875">
        <v>2</v>
      </c>
      <c r="H151" s="185" t="s">
        <v>390</v>
      </c>
    </row>
    <row r="152" spans="1:8" s="57" customFormat="1" ht="12" customHeight="1">
      <c r="A152" s="188"/>
      <c r="B152" s="194" t="s">
        <v>473</v>
      </c>
      <c r="C152" s="422"/>
      <c r="D152" s="422"/>
      <c r="E152" s="869"/>
      <c r="F152" s="874"/>
      <c r="G152" s="875"/>
      <c r="H152" s="185"/>
    </row>
    <row r="153" spans="1:8" s="57" customFormat="1" ht="12" customHeight="1">
      <c r="A153" s="188"/>
      <c r="B153" s="127" t="s">
        <v>194</v>
      </c>
      <c r="C153" s="422" t="s">
        <v>390</v>
      </c>
      <c r="D153" s="422">
        <v>2</v>
      </c>
      <c r="E153" s="869">
        <v>7</v>
      </c>
      <c r="F153" s="874" t="s">
        <v>390</v>
      </c>
      <c r="G153" s="875" t="s">
        <v>390</v>
      </c>
      <c r="H153" s="185" t="s">
        <v>390</v>
      </c>
    </row>
    <row r="154" spans="1:8" s="57" customFormat="1" ht="12" customHeight="1">
      <c r="A154" s="188"/>
      <c r="B154" s="127" t="s">
        <v>195</v>
      </c>
      <c r="C154" s="422" t="s">
        <v>390</v>
      </c>
      <c r="D154" s="422">
        <v>7</v>
      </c>
      <c r="E154" s="869">
        <v>6</v>
      </c>
      <c r="F154" s="874" t="s">
        <v>390</v>
      </c>
      <c r="G154" s="875" t="s">
        <v>390</v>
      </c>
      <c r="H154" s="185">
        <v>1</v>
      </c>
    </row>
    <row r="155" spans="1:8" s="57" customFormat="1" ht="12" customHeight="1">
      <c r="A155" s="188"/>
      <c r="B155" s="194" t="s">
        <v>474</v>
      </c>
      <c r="C155" s="422"/>
      <c r="D155" s="422"/>
      <c r="E155" s="869"/>
      <c r="F155" s="874"/>
      <c r="G155" s="875"/>
      <c r="H155" s="185"/>
    </row>
    <row r="156" spans="1:8" s="57" customFormat="1" ht="12" customHeight="1">
      <c r="A156" s="188"/>
      <c r="B156" s="127" t="s">
        <v>194</v>
      </c>
      <c r="C156" s="422">
        <v>1</v>
      </c>
      <c r="D156" s="422">
        <v>35</v>
      </c>
      <c r="E156" s="869">
        <v>146</v>
      </c>
      <c r="F156" s="874">
        <v>15</v>
      </c>
      <c r="G156" s="875">
        <v>13</v>
      </c>
      <c r="H156" s="185" t="s">
        <v>390</v>
      </c>
    </row>
    <row r="157" spans="1:8" s="57" customFormat="1" ht="12" customHeight="1">
      <c r="A157" s="188"/>
      <c r="B157" s="127" t="s">
        <v>195</v>
      </c>
      <c r="C157" s="422">
        <v>2</v>
      </c>
      <c r="D157" s="422">
        <v>55</v>
      </c>
      <c r="E157" s="869">
        <v>173</v>
      </c>
      <c r="F157" s="874">
        <v>44</v>
      </c>
      <c r="G157" s="875">
        <v>30</v>
      </c>
      <c r="H157" s="185">
        <v>2</v>
      </c>
    </row>
    <row r="158" spans="1:8" s="57" customFormat="1" ht="12" customHeight="1">
      <c r="A158" s="188"/>
      <c r="B158" s="194" t="s">
        <v>475</v>
      </c>
      <c r="C158" s="422"/>
      <c r="D158" s="422"/>
      <c r="E158" s="869"/>
      <c r="F158" s="874"/>
      <c r="G158" s="875"/>
      <c r="H158" s="185"/>
    </row>
    <row r="159" spans="1:8" s="57" customFormat="1" ht="12" customHeight="1">
      <c r="A159" s="188"/>
      <c r="B159" s="127" t="s">
        <v>194</v>
      </c>
      <c r="C159" s="422">
        <v>2</v>
      </c>
      <c r="D159" s="422">
        <v>170</v>
      </c>
      <c r="E159" s="869">
        <v>1109</v>
      </c>
      <c r="F159" s="874">
        <v>7</v>
      </c>
      <c r="G159" s="875">
        <v>52</v>
      </c>
      <c r="H159" s="185">
        <v>4</v>
      </c>
    </row>
    <row r="160" spans="1:8" s="57" customFormat="1" ht="12" customHeight="1">
      <c r="A160" s="188"/>
      <c r="B160" s="127" t="s">
        <v>195</v>
      </c>
      <c r="C160" s="422">
        <v>6</v>
      </c>
      <c r="D160" s="422">
        <v>240</v>
      </c>
      <c r="E160" s="869">
        <v>1894</v>
      </c>
      <c r="F160" s="874">
        <v>10</v>
      </c>
      <c r="G160" s="875">
        <v>153</v>
      </c>
      <c r="H160" s="185">
        <v>12</v>
      </c>
    </row>
    <row r="161" spans="1:8" s="57" customFormat="1" ht="12" customHeight="1">
      <c r="A161" s="188"/>
      <c r="B161" s="194" t="s">
        <v>476</v>
      </c>
      <c r="C161" s="422"/>
      <c r="D161" s="422"/>
      <c r="E161" s="869"/>
      <c r="F161" s="874"/>
      <c r="G161" s="875"/>
      <c r="H161" s="185"/>
    </row>
    <row r="162" spans="1:8" s="57" customFormat="1" ht="12" customHeight="1">
      <c r="A162" s="188"/>
      <c r="B162" s="127" t="s">
        <v>194</v>
      </c>
      <c r="C162" s="422" t="s">
        <v>390</v>
      </c>
      <c r="D162" s="422">
        <v>63</v>
      </c>
      <c r="E162" s="869">
        <v>131</v>
      </c>
      <c r="F162" s="874">
        <v>24</v>
      </c>
      <c r="G162" s="875">
        <v>6</v>
      </c>
      <c r="H162" s="185" t="s">
        <v>390</v>
      </c>
    </row>
    <row r="163" spans="1:8" s="57" customFormat="1" ht="12" customHeight="1">
      <c r="A163" s="188"/>
      <c r="B163" s="127" t="s">
        <v>195</v>
      </c>
      <c r="C163" s="422">
        <v>2</v>
      </c>
      <c r="D163" s="422">
        <v>79</v>
      </c>
      <c r="E163" s="869">
        <v>186</v>
      </c>
      <c r="F163" s="874">
        <v>38</v>
      </c>
      <c r="G163" s="875">
        <v>19</v>
      </c>
      <c r="H163" s="185">
        <v>4</v>
      </c>
    </row>
    <row r="164" spans="1:8" s="57" customFormat="1" ht="12" customHeight="1">
      <c r="A164" s="188"/>
      <c r="B164" s="194" t="s">
        <v>477</v>
      </c>
      <c r="C164" s="422"/>
      <c r="D164" s="422"/>
      <c r="E164" s="869"/>
      <c r="F164" s="874"/>
      <c r="G164" s="875"/>
      <c r="H164" s="185"/>
    </row>
    <row r="165" spans="1:8" s="57" customFormat="1" ht="12" customHeight="1">
      <c r="A165" s="188"/>
      <c r="B165" s="127" t="s">
        <v>194</v>
      </c>
      <c r="C165" s="422" t="s">
        <v>390</v>
      </c>
      <c r="D165" s="422">
        <v>1</v>
      </c>
      <c r="E165" s="869">
        <v>12</v>
      </c>
      <c r="F165" s="874" t="s">
        <v>390</v>
      </c>
      <c r="G165" s="875" t="s">
        <v>390</v>
      </c>
      <c r="H165" s="185" t="s">
        <v>390</v>
      </c>
    </row>
    <row r="166" spans="1:8" s="57" customFormat="1" ht="12" customHeight="1">
      <c r="A166" s="188"/>
      <c r="B166" s="127" t="s">
        <v>195</v>
      </c>
      <c r="C166" s="422" t="s">
        <v>390</v>
      </c>
      <c r="D166" s="422">
        <v>8</v>
      </c>
      <c r="E166" s="869">
        <v>28</v>
      </c>
      <c r="F166" s="874" t="s">
        <v>390</v>
      </c>
      <c r="G166" s="875" t="s">
        <v>390</v>
      </c>
      <c r="H166" s="185" t="s">
        <v>390</v>
      </c>
    </row>
    <row r="167" spans="1:8" s="57" customFormat="1" ht="12" customHeight="1">
      <c r="A167" s="188"/>
      <c r="B167" s="194" t="s">
        <v>478</v>
      </c>
      <c r="C167" s="422"/>
      <c r="D167" s="422"/>
      <c r="E167" s="869"/>
      <c r="F167" s="874"/>
      <c r="G167" s="875"/>
      <c r="H167" s="185"/>
    </row>
    <row r="168" spans="1:8" s="57" customFormat="1" ht="12" customHeight="1">
      <c r="A168" s="188"/>
      <c r="B168" s="127" t="s">
        <v>194</v>
      </c>
      <c r="C168" s="422" t="s">
        <v>390</v>
      </c>
      <c r="D168" s="422">
        <v>4</v>
      </c>
      <c r="E168" s="869">
        <v>17</v>
      </c>
      <c r="F168" s="874" t="s">
        <v>390</v>
      </c>
      <c r="G168" s="875">
        <v>1</v>
      </c>
      <c r="H168" s="185" t="s">
        <v>390</v>
      </c>
    </row>
    <row r="169" spans="1:8" s="57" customFormat="1" ht="12" customHeight="1">
      <c r="A169" s="188"/>
      <c r="B169" s="127" t="s">
        <v>195</v>
      </c>
      <c r="C169" s="422" t="s">
        <v>390</v>
      </c>
      <c r="D169" s="422">
        <v>13</v>
      </c>
      <c r="E169" s="869">
        <v>17</v>
      </c>
      <c r="F169" s="874" t="s">
        <v>390</v>
      </c>
      <c r="G169" s="875">
        <v>1</v>
      </c>
      <c r="H169" s="185" t="s">
        <v>390</v>
      </c>
    </row>
    <row r="170" spans="1:8" s="57" customFormat="1" ht="12" customHeight="1">
      <c r="A170" s="188"/>
      <c r="B170" s="194" t="s">
        <v>479</v>
      </c>
      <c r="C170" s="422"/>
      <c r="D170" s="422"/>
      <c r="E170" s="869"/>
      <c r="F170" s="874"/>
      <c r="G170" s="875"/>
      <c r="H170" s="185"/>
    </row>
    <row r="171" spans="1:8" s="57" customFormat="1" ht="12" customHeight="1">
      <c r="A171" s="188"/>
      <c r="B171" s="127" t="s">
        <v>194</v>
      </c>
      <c r="C171" s="422" t="s">
        <v>390</v>
      </c>
      <c r="D171" s="422">
        <v>78</v>
      </c>
      <c r="E171" s="869">
        <v>270</v>
      </c>
      <c r="F171" s="874">
        <v>115</v>
      </c>
      <c r="G171" s="875">
        <v>19</v>
      </c>
      <c r="H171" s="185">
        <v>2</v>
      </c>
    </row>
    <row r="172" spans="1:8" s="57" customFormat="1" ht="12" customHeight="1">
      <c r="A172" s="188"/>
      <c r="B172" s="127" t="s">
        <v>195</v>
      </c>
      <c r="C172" s="422" t="s">
        <v>390</v>
      </c>
      <c r="D172" s="422">
        <v>101</v>
      </c>
      <c r="E172" s="869">
        <v>409</v>
      </c>
      <c r="F172" s="874">
        <v>184</v>
      </c>
      <c r="G172" s="875">
        <v>63</v>
      </c>
      <c r="H172" s="185">
        <v>4</v>
      </c>
    </row>
    <row r="173" spans="1:8" s="57" customFormat="1" ht="12" customHeight="1">
      <c r="A173" s="188"/>
      <c r="B173" s="194" t="s">
        <v>480</v>
      </c>
      <c r="C173" s="422"/>
      <c r="D173" s="422"/>
      <c r="E173" s="869"/>
      <c r="F173" s="874"/>
      <c r="G173" s="875"/>
      <c r="H173" s="185"/>
    </row>
    <row r="174" spans="1:8" s="57" customFormat="1" ht="12" customHeight="1">
      <c r="A174" s="188"/>
      <c r="B174" s="127" t="s">
        <v>194</v>
      </c>
      <c r="C174" s="422" t="s">
        <v>390</v>
      </c>
      <c r="D174" s="422" t="s">
        <v>390</v>
      </c>
      <c r="E174" s="869">
        <v>1</v>
      </c>
      <c r="F174" s="874" t="s">
        <v>390</v>
      </c>
      <c r="G174" s="875">
        <v>1</v>
      </c>
      <c r="H174" s="185" t="s">
        <v>390</v>
      </c>
    </row>
    <row r="175" spans="1:8" s="57" customFormat="1" ht="12" customHeight="1">
      <c r="A175" s="188"/>
      <c r="B175" s="127" t="s">
        <v>195</v>
      </c>
      <c r="C175" s="422" t="s">
        <v>390</v>
      </c>
      <c r="D175" s="422">
        <v>1</v>
      </c>
      <c r="E175" s="869">
        <v>2</v>
      </c>
      <c r="F175" s="874" t="s">
        <v>390</v>
      </c>
      <c r="G175" s="875">
        <v>3</v>
      </c>
      <c r="H175" s="185" t="s">
        <v>390</v>
      </c>
    </row>
    <row r="176" spans="1:8" s="57" customFormat="1" ht="12" customHeight="1">
      <c r="A176" s="188"/>
      <c r="B176" s="194" t="s">
        <v>481</v>
      </c>
      <c r="C176" s="422"/>
      <c r="D176" s="422"/>
      <c r="E176" s="869"/>
      <c r="F176" s="874"/>
      <c r="G176" s="875"/>
      <c r="H176" s="185"/>
    </row>
    <row r="177" spans="1:8" s="57" customFormat="1" ht="12" customHeight="1">
      <c r="A177" s="188"/>
      <c r="B177" s="127" t="s">
        <v>194</v>
      </c>
      <c r="C177" s="422">
        <v>3</v>
      </c>
      <c r="D177" s="422">
        <v>67</v>
      </c>
      <c r="E177" s="869">
        <v>159</v>
      </c>
      <c r="F177" s="874">
        <v>42</v>
      </c>
      <c r="G177" s="875">
        <v>69</v>
      </c>
      <c r="H177" s="185">
        <v>7</v>
      </c>
    </row>
    <row r="178" spans="1:8" s="57" customFormat="1" ht="12" customHeight="1">
      <c r="A178" s="188"/>
      <c r="B178" s="127" t="s">
        <v>195</v>
      </c>
      <c r="C178" s="422">
        <v>8</v>
      </c>
      <c r="D178" s="422">
        <v>118</v>
      </c>
      <c r="E178" s="869">
        <v>289</v>
      </c>
      <c r="F178" s="874">
        <v>71</v>
      </c>
      <c r="G178" s="875">
        <v>150</v>
      </c>
      <c r="H178" s="185">
        <v>31</v>
      </c>
    </row>
    <row r="179" spans="1:8" s="57" customFormat="1" ht="12" customHeight="1">
      <c r="A179" s="188"/>
      <c r="B179" s="194" t="s">
        <v>482</v>
      </c>
      <c r="C179" s="422"/>
      <c r="D179" s="422"/>
      <c r="E179" s="869"/>
      <c r="F179" s="874"/>
      <c r="G179" s="875"/>
      <c r="H179" s="185"/>
    </row>
    <row r="180" spans="1:8" s="57" customFormat="1" ht="12" customHeight="1">
      <c r="A180" s="188"/>
      <c r="B180" s="127" t="s">
        <v>194</v>
      </c>
      <c r="C180" s="422" t="s">
        <v>390</v>
      </c>
      <c r="D180" s="422" t="s">
        <v>390</v>
      </c>
      <c r="E180" s="869">
        <v>1</v>
      </c>
      <c r="F180" s="874" t="s">
        <v>390</v>
      </c>
      <c r="G180" s="875" t="s">
        <v>390</v>
      </c>
      <c r="H180" s="185" t="s">
        <v>390</v>
      </c>
    </row>
    <row r="181" spans="1:8" s="57" customFormat="1" ht="12" customHeight="1">
      <c r="A181" s="188"/>
      <c r="B181" s="127" t="s">
        <v>195</v>
      </c>
      <c r="C181" s="422" t="s">
        <v>390</v>
      </c>
      <c r="D181" s="422">
        <v>5</v>
      </c>
      <c r="E181" s="869">
        <v>6</v>
      </c>
      <c r="F181" s="874" t="s">
        <v>390</v>
      </c>
      <c r="G181" s="875">
        <v>1</v>
      </c>
      <c r="H181" s="185" t="s">
        <v>390</v>
      </c>
    </row>
    <row r="182" spans="1:8" s="57" customFormat="1" ht="12" customHeight="1">
      <c r="A182" s="188"/>
      <c r="B182" s="194" t="s">
        <v>483</v>
      </c>
      <c r="C182" s="422"/>
      <c r="D182" s="422"/>
      <c r="E182" s="869"/>
      <c r="F182" s="874"/>
      <c r="G182" s="875"/>
      <c r="H182" s="185"/>
    </row>
    <row r="183" spans="1:8" s="57" customFormat="1" ht="12" customHeight="1">
      <c r="A183" s="188"/>
      <c r="B183" s="127" t="s">
        <v>194</v>
      </c>
      <c r="C183" s="422" t="s">
        <v>390</v>
      </c>
      <c r="D183" s="422">
        <v>46</v>
      </c>
      <c r="E183" s="869">
        <v>244</v>
      </c>
      <c r="F183" s="874" t="s">
        <v>390</v>
      </c>
      <c r="G183" s="875">
        <v>6</v>
      </c>
      <c r="H183" s="185">
        <v>2</v>
      </c>
    </row>
    <row r="184" spans="1:8" s="57" customFormat="1" ht="12" customHeight="1">
      <c r="A184" s="188"/>
      <c r="B184" s="127" t="s">
        <v>195</v>
      </c>
      <c r="C184" s="422">
        <v>4</v>
      </c>
      <c r="D184" s="422">
        <v>109</v>
      </c>
      <c r="E184" s="869">
        <v>390</v>
      </c>
      <c r="F184" s="874">
        <v>3</v>
      </c>
      <c r="G184" s="875">
        <v>23</v>
      </c>
      <c r="H184" s="185">
        <v>11</v>
      </c>
    </row>
    <row r="185" spans="1:8" s="57" customFormat="1" ht="12" customHeight="1">
      <c r="A185" s="188"/>
      <c r="B185" s="194" t="s">
        <v>484</v>
      </c>
      <c r="C185" s="422"/>
      <c r="D185" s="422"/>
      <c r="E185" s="869"/>
      <c r="F185" s="874"/>
      <c r="G185" s="875"/>
      <c r="H185" s="185"/>
    </row>
    <row r="186" spans="1:8" s="57" customFormat="1" ht="12" customHeight="1">
      <c r="A186" s="188"/>
      <c r="B186" s="127" t="s">
        <v>194</v>
      </c>
      <c r="C186" s="422" t="s">
        <v>390</v>
      </c>
      <c r="D186" s="422">
        <v>29</v>
      </c>
      <c r="E186" s="869">
        <v>61</v>
      </c>
      <c r="F186" s="874">
        <v>7</v>
      </c>
      <c r="G186" s="875">
        <v>11</v>
      </c>
      <c r="H186" s="185" t="s">
        <v>390</v>
      </c>
    </row>
    <row r="187" spans="1:8" s="57" customFormat="1" ht="12" customHeight="1">
      <c r="A187" s="188"/>
      <c r="B187" s="127" t="s">
        <v>195</v>
      </c>
      <c r="C187" s="422" t="s">
        <v>390</v>
      </c>
      <c r="D187" s="422">
        <v>60</v>
      </c>
      <c r="E187" s="869">
        <v>94</v>
      </c>
      <c r="F187" s="874">
        <v>12</v>
      </c>
      <c r="G187" s="875">
        <v>25</v>
      </c>
      <c r="H187" s="185" t="s">
        <v>390</v>
      </c>
    </row>
    <row r="188" spans="1:8" s="57" customFormat="1" ht="12" customHeight="1">
      <c r="A188" s="188"/>
      <c r="B188" s="194" t="s">
        <v>485</v>
      </c>
      <c r="C188" s="422"/>
      <c r="D188" s="422"/>
      <c r="E188" s="869"/>
      <c r="F188" s="874"/>
      <c r="G188" s="875"/>
      <c r="H188" s="185"/>
    </row>
    <row r="189" spans="1:8" s="57" customFormat="1" ht="12" customHeight="1">
      <c r="A189" s="188"/>
      <c r="B189" s="127" t="s">
        <v>194</v>
      </c>
      <c r="C189" s="422" t="s">
        <v>390</v>
      </c>
      <c r="D189" s="422">
        <v>68</v>
      </c>
      <c r="E189" s="869">
        <v>178</v>
      </c>
      <c r="F189" s="874">
        <v>17</v>
      </c>
      <c r="G189" s="875">
        <v>8</v>
      </c>
      <c r="H189" s="185">
        <v>2</v>
      </c>
    </row>
    <row r="190" spans="1:8" s="57" customFormat="1" ht="12" customHeight="1">
      <c r="A190" s="188"/>
      <c r="B190" s="127" t="s">
        <v>195</v>
      </c>
      <c r="C190" s="422" t="s">
        <v>390</v>
      </c>
      <c r="D190" s="422">
        <v>108</v>
      </c>
      <c r="E190" s="869">
        <v>235</v>
      </c>
      <c r="F190" s="874">
        <v>50</v>
      </c>
      <c r="G190" s="875">
        <v>9</v>
      </c>
      <c r="H190" s="185">
        <v>1</v>
      </c>
    </row>
    <row r="191" spans="1:8" s="57" customFormat="1" ht="12" customHeight="1">
      <c r="A191" s="188"/>
      <c r="B191" s="194" t="s">
        <v>486</v>
      </c>
      <c r="C191" s="422"/>
      <c r="D191" s="422"/>
      <c r="E191" s="869"/>
      <c r="F191" s="874"/>
      <c r="G191" s="875"/>
      <c r="H191" s="185"/>
    </row>
    <row r="192" spans="1:8" s="57" customFormat="1" ht="12" customHeight="1">
      <c r="A192" s="188"/>
      <c r="B192" s="127" t="s">
        <v>194</v>
      </c>
      <c r="C192" s="422">
        <v>1</v>
      </c>
      <c r="D192" s="422">
        <v>24</v>
      </c>
      <c r="E192" s="869">
        <v>122</v>
      </c>
      <c r="F192" s="874">
        <v>4</v>
      </c>
      <c r="G192" s="875">
        <v>16</v>
      </c>
      <c r="H192" s="185">
        <v>5</v>
      </c>
    </row>
    <row r="193" spans="1:8" s="57" customFormat="1" ht="12" customHeight="1">
      <c r="A193" s="188"/>
      <c r="B193" s="127" t="s">
        <v>195</v>
      </c>
      <c r="C193" s="422">
        <v>6</v>
      </c>
      <c r="D193" s="422">
        <v>41</v>
      </c>
      <c r="E193" s="869">
        <v>175</v>
      </c>
      <c r="F193" s="874">
        <v>4</v>
      </c>
      <c r="G193" s="875">
        <v>70</v>
      </c>
      <c r="H193" s="185">
        <v>13</v>
      </c>
    </row>
    <row r="194" spans="1:8" s="57" customFormat="1" ht="12" customHeight="1">
      <c r="A194" s="188"/>
      <c r="B194" s="194" t="s">
        <v>487</v>
      </c>
      <c r="C194" s="422"/>
      <c r="D194" s="422"/>
      <c r="E194" s="869"/>
      <c r="F194" s="874"/>
      <c r="G194" s="875"/>
      <c r="H194" s="185"/>
    </row>
    <row r="195" spans="1:8" s="57" customFormat="1" ht="12" customHeight="1">
      <c r="A195" s="188"/>
      <c r="B195" s="127" t="s">
        <v>194</v>
      </c>
      <c r="C195" s="422">
        <v>5</v>
      </c>
      <c r="D195" s="422">
        <v>289</v>
      </c>
      <c r="E195" s="869">
        <v>1615</v>
      </c>
      <c r="F195" s="874">
        <v>1</v>
      </c>
      <c r="G195" s="875">
        <v>38</v>
      </c>
      <c r="H195" s="185">
        <v>11</v>
      </c>
    </row>
    <row r="196" spans="1:8" s="57" customFormat="1" ht="12" customHeight="1">
      <c r="A196" s="188"/>
      <c r="B196" s="127" t="s">
        <v>195</v>
      </c>
      <c r="C196" s="422">
        <v>8</v>
      </c>
      <c r="D196" s="422">
        <v>382</v>
      </c>
      <c r="E196" s="869">
        <v>2674</v>
      </c>
      <c r="F196" s="874">
        <v>2</v>
      </c>
      <c r="G196" s="875">
        <v>109</v>
      </c>
      <c r="H196" s="185">
        <v>16</v>
      </c>
    </row>
    <row r="197" spans="1:8" s="57" customFormat="1" ht="4.5" customHeight="1" thickBot="1">
      <c r="A197" s="188"/>
      <c r="B197" s="871"/>
      <c r="C197" s="872"/>
      <c r="D197" s="872"/>
      <c r="E197" s="872"/>
      <c r="F197" s="872"/>
      <c r="G197" s="872"/>
      <c r="H197" s="873"/>
    </row>
    <row r="198" spans="1:8" ht="24" customHeight="1">
      <c r="A198" s="194"/>
      <c r="B198" s="936" t="s">
        <v>429</v>
      </c>
      <c r="C198" s="936"/>
      <c r="D198" s="936"/>
      <c r="E198" s="936"/>
      <c r="F198" s="936"/>
      <c r="G198" s="936"/>
      <c r="H198" s="936"/>
    </row>
    <row r="199" spans="1:8" ht="11.1" customHeight="1">
      <c r="A199" s="180"/>
      <c r="B199" s="856" t="s">
        <v>288</v>
      </c>
      <c r="C199" s="186"/>
      <c r="D199" s="186"/>
    </row>
    <row r="200" spans="1:8" ht="11.1" customHeight="1">
      <c r="A200" s="180"/>
      <c r="B200" s="928" t="s">
        <v>380</v>
      </c>
      <c r="C200" s="928"/>
      <c r="D200" s="928"/>
    </row>
    <row r="201" spans="1:8" ht="12.75">
      <c r="A201" s="18"/>
      <c r="B201" s="16"/>
      <c r="C201" s="15"/>
      <c r="D201" s="15"/>
    </row>
    <row r="202" spans="1:8" ht="12.75">
      <c r="A202" s="16"/>
      <c r="B202" s="16"/>
      <c r="C202" s="15"/>
      <c r="D202" s="15"/>
    </row>
    <row r="203" spans="1:8" ht="12.75">
      <c r="A203" s="16"/>
      <c r="B203" s="16"/>
      <c r="C203" s="15"/>
      <c r="D203" s="422"/>
      <c r="E203" s="422"/>
      <c r="F203" s="422"/>
      <c r="G203" s="422"/>
    </row>
    <row r="204" spans="1:8">
      <c r="C204" s="17"/>
      <c r="D204" s="422"/>
      <c r="E204" s="422"/>
      <c r="F204" s="422"/>
      <c r="G204" s="422"/>
    </row>
    <row r="205" spans="1:8">
      <c r="C205" s="17"/>
      <c r="D205" s="17"/>
    </row>
    <row r="206" spans="1:8">
      <c r="C206" s="17"/>
      <c r="D206" s="17"/>
    </row>
    <row r="207" spans="1:8">
      <c r="C207" s="17"/>
      <c r="D207" s="17"/>
    </row>
    <row r="208" spans="1:8">
      <c r="C208" s="17"/>
      <c r="D208" s="17"/>
    </row>
    <row r="209" spans="3:4">
      <c r="C209" s="17"/>
      <c r="D209" s="17"/>
    </row>
    <row r="210" spans="3:4">
      <c r="C210" s="17"/>
      <c r="D210" s="17"/>
    </row>
    <row r="211" spans="3:4">
      <c r="C211" s="17"/>
      <c r="D211" s="17"/>
    </row>
    <row r="212" spans="3:4">
      <c r="C212" s="17"/>
      <c r="D212" s="17"/>
    </row>
    <row r="213" spans="3:4">
      <c r="C213" s="17"/>
      <c r="D213" s="17"/>
    </row>
    <row r="214" spans="3:4">
      <c r="C214" s="17"/>
      <c r="D214" s="17"/>
    </row>
    <row r="215" spans="3:4">
      <c r="C215" s="17"/>
      <c r="D215" s="17"/>
    </row>
    <row r="216" spans="3:4">
      <c r="C216" s="17"/>
      <c r="D216" s="17"/>
    </row>
    <row r="217" spans="3:4">
      <c r="C217" s="17"/>
      <c r="D217" s="17"/>
    </row>
    <row r="218" spans="3:4">
      <c r="C218" s="17"/>
      <c r="D218" s="17"/>
    </row>
    <row r="219" spans="3:4">
      <c r="C219" s="17"/>
      <c r="D219" s="17"/>
    </row>
    <row r="220" spans="3:4">
      <c r="C220" s="17"/>
      <c r="D220" s="17"/>
    </row>
    <row r="221" spans="3:4">
      <c r="C221" s="17"/>
      <c r="D221" s="17"/>
    </row>
    <row r="222" spans="3:4">
      <c r="C222" s="17"/>
      <c r="D222" s="17"/>
    </row>
    <row r="223" spans="3:4">
      <c r="C223" s="17"/>
      <c r="D223" s="17"/>
    </row>
    <row r="224" spans="3:4">
      <c r="C224" s="17"/>
      <c r="D224" s="17"/>
    </row>
    <row r="225" spans="3:4">
      <c r="C225" s="17"/>
      <c r="D225" s="17"/>
    </row>
    <row r="226" spans="3:4">
      <c r="C226" s="17"/>
      <c r="D226" s="17"/>
    </row>
    <row r="227" spans="3:4">
      <c r="C227" s="17"/>
      <c r="D227" s="17"/>
    </row>
    <row r="228" spans="3:4">
      <c r="C228" s="17"/>
      <c r="D228" s="17"/>
    </row>
    <row r="229" spans="3:4">
      <c r="C229" s="17"/>
      <c r="D229" s="17"/>
    </row>
    <row r="230" spans="3:4">
      <c r="C230" s="17"/>
      <c r="D230" s="17"/>
    </row>
    <row r="231" spans="3:4">
      <c r="C231" s="17"/>
      <c r="D231" s="17"/>
    </row>
    <row r="232" spans="3:4">
      <c r="C232" s="17"/>
      <c r="D232" s="17"/>
    </row>
    <row r="233" spans="3:4">
      <c r="C233" s="17"/>
      <c r="D233" s="17"/>
    </row>
    <row r="234" spans="3:4">
      <c r="C234" s="17"/>
      <c r="D234" s="17"/>
    </row>
    <row r="235" spans="3:4">
      <c r="C235" s="17"/>
      <c r="D235" s="17"/>
    </row>
    <row r="236" spans="3:4">
      <c r="C236" s="17"/>
      <c r="D236" s="17"/>
    </row>
    <row r="237" spans="3:4">
      <c r="C237" s="17"/>
      <c r="D237" s="17"/>
    </row>
    <row r="238" spans="3:4">
      <c r="C238" s="17"/>
      <c r="D238" s="17"/>
    </row>
    <row r="239" spans="3:4">
      <c r="C239" s="17"/>
      <c r="D239" s="17"/>
    </row>
    <row r="240" spans="3:4">
      <c r="C240" s="17"/>
      <c r="D240" s="17"/>
    </row>
    <row r="241" spans="3:4">
      <c r="C241" s="17"/>
      <c r="D241" s="17"/>
    </row>
    <row r="242" spans="3:4">
      <c r="C242" s="17"/>
      <c r="D242" s="17"/>
    </row>
  </sheetData>
  <mergeCells count="4">
    <mergeCell ref="B1:H1"/>
    <mergeCell ref="B2:H2"/>
    <mergeCell ref="B198:H198"/>
    <mergeCell ref="B200:D200"/>
  </mergeCells>
  <printOptions horizontalCentered="1"/>
  <pageMargins left="0.51181102362204722" right="0.31496062992125984" top="0.47244094488188981" bottom="0.51181102362204722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T116"/>
  <sheetViews>
    <sheetView showGridLines="0" zoomScaleNormal="100" zoomScaleSheetLayoutView="100" workbookViewId="0">
      <selection activeCell="U9" sqref="U9"/>
    </sheetView>
  </sheetViews>
  <sheetFormatPr baseColWidth="10" defaultColWidth="11.42578125" defaultRowHeight="12.75"/>
  <cols>
    <col min="1" max="1" width="4.5703125" style="2" customWidth="1"/>
    <col min="2" max="2" width="20.140625" style="2" customWidth="1"/>
    <col min="3" max="9" width="6.7109375" style="2" hidden="1" customWidth="1"/>
    <col min="10" max="20" width="6.7109375" style="2" customWidth="1"/>
    <col min="21" max="219" width="11.42578125" style="2"/>
    <col min="220" max="220" width="22.140625" style="2" customWidth="1"/>
    <col min="221" max="231" width="5.140625" style="2" customWidth="1"/>
    <col min="232" max="232" width="5.7109375" style="2" customWidth="1"/>
    <col min="233" max="16384" width="11.42578125" style="2"/>
  </cols>
  <sheetData>
    <row r="1" spans="1:20" ht="71.25" customHeight="1">
      <c r="A1" s="397"/>
      <c r="B1" s="884" t="s">
        <v>307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</row>
    <row r="2" spans="1:20" ht="15.75">
      <c r="A2" s="32"/>
      <c r="B2" s="885" t="s">
        <v>27</v>
      </c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5"/>
      <c r="Q2" s="885"/>
      <c r="R2" s="885"/>
      <c r="S2" s="885"/>
      <c r="T2" s="885"/>
    </row>
    <row r="3" spans="1:20" ht="6.75" customHeight="1" thickBot="1">
      <c r="A3" s="32"/>
      <c r="B3" s="32"/>
      <c r="C3" s="200"/>
      <c r="D3" s="200"/>
      <c r="E3" s="200"/>
      <c r="F3" s="200"/>
      <c r="G3" s="200"/>
      <c r="H3" s="200"/>
      <c r="I3" s="200"/>
      <c r="J3" s="200"/>
      <c r="K3" s="200"/>
      <c r="L3" s="6"/>
      <c r="M3" s="6"/>
      <c r="N3" s="6"/>
      <c r="O3" s="6"/>
    </row>
    <row r="4" spans="1:20" s="3" customFormat="1" ht="33.75" customHeight="1" thickBot="1">
      <c r="A4" s="32"/>
      <c r="B4" s="881" t="s">
        <v>260</v>
      </c>
      <c r="C4" s="881"/>
      <c r="D4" s="703">
        <v>2006</v>
      </c>
      <c r="E4" s="703">
        <v>2007</v>
      </c>
      <c r="F4" s="703">
        <v>2008</v>
      </c>
      <c r="G4" s="703">
        <v>2009</v>
      </c>
      <c r="H4" s="702">
        <v>2010</v>
      </c>
      <c r="I4" s="702">
        <v>2011</v>
      </c>
      <c r="J4" s="702">
        <v>2013</v>
      </c>
      <c r="K4" s="703">
        <v>2014</v>
      </c>
      <c r="L4" s="702">
        <v>2015</v>
      </c>
      <c r="M4" s="703">
        <v>2016</v>
      </c>
      <c r="N4" s="702">
        <v>2017</v>
      </c>
      <c r="O4" s="703">
        <v>2018</v>
      </c>
      <c r="P4" s="702">
        <v>2019</v>
      </c>
      <c r="Q4" s="703">
        <v>2020</v>
      </c>
      <c r="R4" s="702">
        <v>2021</v>
      </c>
      <c r="S4" s="703">
        <v>2022</v>
      </c>
      <c r="T4" s="702">
        <v>2023</v>
      </c>
    </row>
    <row r="5" spans="1:20" ht="7.5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20" ht="11.25" customHeight="1">
      <c r="A6" s="32"/>
      <c r="B6" s="19" t="s">
        <v>217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20" ht="11.25" customHeight="1">
      <c r="B7" s="101" t="s">
        <v>207</v>
      </c>
      <c r="C7" s="328">
        <v>92.015897321758288</v>
      </c>
      <c r="D7" s="324">
        <v>92.714400636420763</v>
      </c>
      <c r="E7" s="328">
        <v>93.545880012353138</v>
      </c>
      <c r="F7" s="328">
        <v>94.038578055951078</v>
      </c>
      <c r="G7" s="328">
        <v>93.750392639254287</v>
      </c>
      <c r="H7" s="328">
        <v>93.836757671281021</v>
      </c>
      <c r="I7" s="328">
        <v>93.418269748791516</v>
      </c>
      <c r="J7" s="324">
        <v>93.174944429866315</v>
      </c>
      <c r="K7" s="324">
        <v>91.713847512750746</v>
      </c>
      <c r="L7" s="324">
        <v>91.261134720967291</v>
      </c>
      <c r="M7" s="324">
        <v>91.699757276186531</v>
      </c>
      <c r="N7" s="324">
        <v>91.958387355741877</v>
      </c>
      <c r="O7" s="324">
        <v>94.3</v>
      </c>
      <c r="P7" s="324">
        <v>93.859636469578618</v>
      </c>
      <c r="Q7" s="324">
        <v>91.987492126586289</v>
      </c>
      <c r="R7" s="324">
        <v>92.08302939594941</v>
      </c>
      <c r="S7" s="324">
        <v>94.973895848969889</v>
      </c>
      <c r="T7" s="324">
        <v>93.95803384990748</v>
      </c>
    </row>
    <row r="8" spans="1:20" ht="11.25" customHeight="1">
      <c r="A8" s="35"/>
      <c r="B8" s="101" t="s">
        <v>208</v>
      </c>
      <c r="C8" s="328">
        <v>93.097836014544171</v>
      </c>
      <c r="D8" s="328">
        <v>94.436788020676403</v>
      </c>
      <c r="E8" s="328">
        <v>94.246128882366506</v>
      </c>
      <c r="F8" s="328">
        <v>94.059766534462241</v>
      </c>
      <c r="G8" s="328">
        <v>94.881645233106795</v>
      </c>
      <c r="H8" s="328">
        <v>93.732794415671421</v>
      </c>
      <c r="I8" s="328">
        <v>93.744612139235315</v>
      </c>
      <c r="J8" s="328">
        <v>92.241858991856603</v>
      </c>
      <c r="K8" s="328">
        <v>92.560181052415942</v>
      </c>
      <c r="L8" s="328">
        <v>91.58942246999527</v>
      </c>
      <c r="M8" s="328">
        <v>91.19050191025859</v>
      </c>
      <c r="N8" s="324">
        <v>92.291412309463666</v>
      </c>
      <c r="O8" s="324">
        <v>93.1</v>
      </c>
      <c r="P8" s="324">
        <v>93.666852405016698</v>
      </c>
      <c r="Q8" s="324">
        <v>91.831356267924193</v>
      </c>
      <c r="R8" s="324">
        <v>91.911331439477323</v>
      </c>
      <c r="S8" s="324">
        <v>93.850965678473372</v>
      </c>
      <c r="T8" s="324">
        <v>93.486336999176743</v>
      </c>
    </row>
    <row r="9" spans="1:20" ht="16.5" customHeight="1">
      <c r="A9" s="35"/>
      <c r="B9" s="101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502"/>
    </row>
    <row r="10" spans="1:20" ht="12" customHeight="1">
      <c r="A10" s="33"/>
      <c r="B10" s="19" t="s">
        <v>257</v>
      </c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72"/>
      <c r="O10" s="301"/>
      <c r="P10" s="301"/>
      <c r="Q10" s="301"/>
      <c r="R10" s="301"/>
      <c r="S10" s="301"/>
      <c r="T10" s="301"/>
    </row>
    <row r="11" spans="1:20" ht="11.25" customHeight="1">
      <c r="A11" s="33"/>
      <c r="B11" s="39" t="s">
        <v>134</v>
      </c>
      <c r="C11" s="329"/>
      <c r="D11" s="329"/>
      <c r="E11" s="329"/>
      <c r="F11" s="329"/>
      <c r="G11" s="329"/>
      <c r="H11" s="329"/>
      <c r="I11" s="329"/>
      <c r="J11" s="329"/>
      <c r="K11" s="329"/>
      <c r="L11" s="329"/>
      <c r="M11" s="329"/>
      <c r="N11" s="72"/>
      <c r="O11" s="301"/>
      <c r="P11" s="301"/>
      <c r="Q11" s="301"/>
      <c r="R11" s="301"/>
      <c r="S11" s="301"/>
      <c r="T11" s="301"/>
    </row>
    <row r="12" spans="1:20" ht="11.25" customHeight="1">
      <c r="B12" s="101" t="s">
        <v>207</v>
      </c>
      <c r="C12" s="329">
        <v>91.700148974560591</v>
      </c>
      <c r="D12" s="329">
        <v>92.949866873774795</v>
      </c>
      <c r="E12" s="329">
        <v>93.651134156228068</v>
      </c>
      <c r="F12" s="329">
        <v>94.795851610207293</v>
      </c>
      <c r="G12" s="329">
        <v>93.388828513996515</v>
      </c>
      <c r="H12" s="329">
        <v>93.778244018172458</v>
      </c>
      <c r="I12" s="329">
        <v>93.212107372128088</v>
      </c>
      <c r="J12" s="301">
        <v>92.793633363971679</v>
      </c>
      <c r="K12" s="301">
        <v>91.447956825113735</v>
      </c>
      <c r="L12" s="301">
        <v>90.737239619579043</v>
      </c>
      <c r="M12" s="301">
        <v>91.832635141780742</v>
      </c>
      <c r="N12" s="301">
        <v>91.6</v>
      </c>
      <c r="O12" s="301">
        <v>94.2</v>
      </c>
      <c r="P12" s="301">
        <v>93.821964646226732</v>
      </c>
      <c r="Q12" s="301">
        <v>91.64966288104371</v>
      </c>
      <c r="R12" s="301">
        <v>91.558654997180696</v>
      </c>
      <c r="S12" s="301">
        <v>94.847187438713107</v>
      </c>
      <c r="T12" s="301">
        <v>94.243781097137258</v>
      </c>
    </row>
    <row r="13" spans="1:20" ht="11.25" customHeight="1">
      <c r="A13" s="58"/>
      <c r="B13" s="101" t="s">
        <v>208</v>
      </c>
      <c r="C13" s="329">
        <v>92.848714452573418</v>
      </c>
      <c r="D13" s="301">
        <v>94.726374301525368</v>
      </c>
      <c r="E13" s="329">
        <v>94.375986997276044</v>
      </c>
      <c r="F13" s="329">
        <v>93.97164745602069</v>
      </c>
      <c r="G13" s="329">
        <v>94.525998017373084</v>
      </c>
      <c r="H13" s="329">
        <v>93.686786180555671</v>
      </c>
      <c r="I13" s="329">
        <v>92.994521114558253</v>
      </c>
      <c r="J13" s="329">
        <v>91.665549007478035</v>
      </c>
      <c r="K13" s="329">
        <v>92.85451696223312</v>
      </c>
      <c r="L13" s="329">
        <v>91.178967692367976</v>
      </c>
      <c r="M13" s="329">
        <v>90.686939553788619</v>
      </c>
      <c r="N13" s="301">
        <v>91.901049116858744</v>
      </c>
      <c r="O13" s="301">
        <v>93</v>
      </c>
      <c r="P13" s="301">
        <v>93.463307751368603</v>
      </c>
      <c r="Q13" s="301">
        <v>91.459993300276537</v>
      </c>
      <c r="R13" s="301">
        <v>91.081452491496094</v>
      </c>
      <c r="S13" s="301">
        <v>93.825466433194919</v>
      </c>
      <c r="T13" s="301">
        <v>93.156293107040284</v>
      </c>
    </row>
    <row r="14" spans="1:20" ht="11.25" customHeight="1">
      <c r="A14" s="58"/>
      <c r="B14" s="39" t="s">
        <v>135</v>
      </c>
      <c r="C14" s="329"/>
      <c r="D14" s="301"/>
      <c r="E14" s="329"/>
      <c r="F14" s="329"/>
      <c r="G14" s="329"/>
      <c r="H14" s="329"/>
      <c r="I14" s="329"/>
      <c r="J14" s="329"/>
      <c r="K14" s="329"/>
      <c r="L14" s="329"/>
      <c r="M14" s="329"/>
      <c r="N14" s="301"/>
      <c r="O14" s="301"/>
      <c r="P14" s="301"/>
      <c r="Q14" s="301"/>
      <c r="R14" s="301"/>
      <c r="S14" s="301"/>
      <c r="T14" s="301"/>
    </row>
    <row r="15" spans="1:20" ht="11.25" customHeight="1">
      <c r="B15" s="101" t="s">
        <v>207</v>
      </c>
      <c r="C15" s="329">
        <v>92.62466884133103</v>
      </c>
      <c r="D15" s="329">
        <v>92.26527982428378</v>
      </c>
      <c r="E15" s="329">
        <v>93.333452400794272</v>
      </c>
      <c r="F15" s="329">
        <v>92.582413976020035</v>
      </c>
      <c r="G15" s="329">
        <v>94.486975611863357</v>
      </c>
      <c r="H15" s="329">
        <v>93.958265999359185</v>
      </c>
      <c r="I15" s="329">
        <v>93.851497707883652</v>
      </c>
      <c r="J15" s="301">
        <v>94.076270669322753</v>
      </c>
      <c r="K15" s="301">
        <v>92.326376866288427</v>
      </c>
      <c r="L15" s="301">
        <v>92.557207404651734</v>
      </c>
      <c r="M15" s="301">
        <v>91.369223675759301</v>
      </c>
      <c r="N15" s="301">
        <v>93.372709713551515</v>
      </c>
      <c r="O15" s="301">
        <v>94.4</v>
      </c>
      <c r="P15" s="301">
        <v>93.957343447837374</v>
      </c>
      <c r="Q15" s="301">
        <v>92.920928532675021</v>
      </c>
      <c r="R15" s="301">
        <v>93.708325528222275</v>
      </c>
      <c r="S15" s="301">
        <v>95.349657128093583</v>
      </c>
      <c r="T15" s="301">
        <v>93.051836965058328</v>
      </c>
    </row>
    <row r="16" spans="1:20" ht="11.25" customHeight="1">
      <c r="A16" s="58"/>
      <c r="B16" s="101" t="s">
        <v>208</v>
      </c>
      <c r="C16" s="329">
        <v>93.534093152610339</v>
      </c>
      <c r="D16" s="301">
        <v>93.868067060276204</v>
      </c>
      <c r="E16" s="329">
        <v>93.995359711826325</v>
      </c>
      <c r="F16" s="329">
        <v>94.237648177552188</v>
      </c>
      <c r="G16" s="329">
        <v>95.629625002355709</v>
      </c>
      <c r="H16" s="329">
        <v>93.823063941454876</v>
      </c>
      <c r="I16" s="329">
        <v>95.21888856904998</v>
      </c>
      <c r="J16" s="329">
        <v>93.583113450148574</v>
      </c>
      <c r="K16" s="329">
        <v>91.856935327195444</v>
      </c>
      <c r="L16" s="329">
        <v>92.561658089446198</v>
      </c>
      <c r="M16" s="329">
        <v>92.424871587101023</v>
      </c>
      <c r="N16" s="301">
        <v>93.321343803322648</v>
      </c>
      <c r="O16" s="301">
        <v>93.1</v>
      </c>
      <c r="P16" s="301">
        <v>94.190805013930955</v>
      </c>
      <c r="Q16" s="301">
        <v>92.854167662679401</v>
      </c>
      <c r="R16" s="301">
        <v>94.301158930085407</v>
      </c>
      <c r="S16" s="301">
        <v>93.924028840674069</v>
      </c>
      <c r="T16" s="301">
        <v>94.515726729045596</v>
      </c>
    </row>
    <row r="17" spans="1:20" ht="7.5" customHeight="1">
      <c r="A17" s="58"/>
      <c r="B17" s="101"/>
      <c r="C17" s="329"/>
      <c r="D17" s="301"/>
      <c r="E17" s="329"/>
      <c r="F17" s="329"/>
      <c r="G17" s="329"/>
      <c r="H17" s="329"/>
      <c r="I17" s="329"/>
      <c r="J17" s="329"/>
      <c r="K17" s="329"/>
      <c r="L17" s="329"/>
      <c r="M17" s="329"/>
      <c r="N17" s="301"/>
      <c r="O17" s="301"/>
      <c r="P17" s="301"/>
      <c r="Q17" s="301"/>
      <c r="R17" s="301"/>
      <c r="S17" s="301"/>
      <c r="T17" s="301"/>
    </row>
    <row r="18" spans="1:20" ht="12" customHeight="1">
      <c r="A18" s="58"/>
      <c r="B18" s="19" t="s">
        <v>258</v>
      </c>
      <c r="C18" s="329"/>
      <c r="D18" s="301"/>
      <c r="E18" s="329"/>
      <c r="F18" s="329"/>
      <c r="G18" s="329"/>
      <c r="H18" s="329"/>
      <c r="I18" s="329"/>
      <c r="J18" s="329"/>
      <c r="K18" s="329"/>
      <c r="L18" s="329"/>
      <c r="M18" s="329"/>
      <c r="N18" s="301"/>
      <c r="O18" s="301"/>
      <c r="P18" s="301"/>
      <c r="Q18" s="301"/>
      <c r="R18" s="301"/>
      <c r="S18" s="301"/>
      <c r="T18" s="301"/>
    </row>
    <row r="19" spans="1:20" ht="11.25" customHeight="1">
      <c r="A19" s="58"/>
      <c r="B19" s="39" t="s">
        <v>136</v>
      </c>
      <c r="C19" s="329"/>
      <c r="D19" s="301"/>
      <c r="E19" s="329"/>
      <c r="F19" s="329"/>
      <c r="G19" s="329"/>
      <c r="H19" s="329"/>
      <c r="I19" s="329"/>
      <c r="J19" s="329"/>
      <c r="K19" s="329"/>
      <c r="L19" s="329"/>
      <c r="M19" s="329"/>
      <c r="N19" s="301"/>
      <c r="O19" s="301"/>
      <c r="P19" s="301"/>
      <c r="Q19" s="301"/>
      <c r="R19" s="301"/>
      <c r="S19" s="301"/>
      <c r="T19" s="301"/>
    </row>
    <row r="20" spans="1:20" ht="11.25" customHeight="1">
      <c r="B20" s="101" t="s">
        <v>207</v>
      </c>
      <c r="C20" s="329">
        <v>90.419483765350932</v>
      </c>
      <c r="D20" s="329">
        <v>91.852332109380441</v>
      </c>
      <c r="E20" s="329">
        <v>93.661138239503515</v>
      </c>
      <c r="F20" s="329">
        <v>94.642857716661027</v>
      </c>
      <c r="G20" s="329">
        <v>93.16782382865695</v>
      </c>
      <c r="H20" s="329">
        <v>93.471621965312735</v>
      </c>
      <c r="I20" s="329">
        <v>92.972364761172344</v>
      </c>
      <c r="J20" s="301">
        <v>93.741964032178402</v>
      </c>
      <c r="K20" s="301">
        <v>91.332164613123453</v>
      </c>
      <c r="L20" s="301">
        <v>90.218011798961427</v>
      </c>
      <c r="M20" s="301">
        <v>91.658622466979224</v>
      </c>
      <c r="N20" s="301">
        <v>91.7</v>
      </c>
      <c r="O20" s="301">
        <v>94.6</v>
      </c>
      <c r="P20" s="301">
        <v>94.399104112479321</v>
      </c>
      <c r="Q20" s="301">
        <v>90.659505554091353</v>
      </c>
      <c r="R20" s="301">
        <v>91.738998017375877</v>
      </c>
      <c r="S20" s="301">
        <v>94.611370464016801</v>
      </c>
      <c r="T20" s="301">
        <v>93.464498441698382</v>
      </c>
    </row>
    <row r="21" spans="1:20" ht="11.25" customHeight="1">
      <c r="A21" s="58"/>
      <c r="B21" s="101" t="s">
        <v>208</v>
      </c>
      <c r="C21" s="329">
        <v>93.23318883196427</v>
      </c>
      <c r="D21" s="301">
        <v>94.630248837165936</v>
      </c>
      <c r="E21" s="329">
        <v>94.105574313895204</v>
      </c>
      <c r="F21" s="329">
        <v>93.723663144489535</v>
      </c>
      <c r="G21" s="329">
        <v>94.806063468052145</v>
      </c>
      <c r="H21" s="329">
        <v>93.832228524005927</v>
      </c>
      <c r="I21" s="329">
        <v>93.132206014747098</v>
      </c>
      <c r="J21" s="329">
        <v>91.937986570297497</v>
      </c>
      <c r="K21" s="329">
        <v>92.788727612270819</v>
      </c>
      <c r="L21" s="329">
        <v>91.690177564848952</v>
      </c>
      <c r="M21" s="329">
        <v>89.614295076474789</v>
      </c>
      <c r="N21" s="301">
        <v>92.580034457228749</v>
      </c>
      <c r="O21" s="301">
        <v>92.3</v>
      </c>
      <c r="P21" s="301">
        <v>93.190331156157541</v>
      </c>
      <c r="Q21" s="301">
        <v>89.828753963617103</v>
      </c>
      <c r="R21" s="301">
        <v>90.418235831378496</v>
      </c>
      <c r="S21" s="301">
        <v>93.93452651110124</v>
      </c>
      <c r="T21" s="301">
        <v>92.720322009395232</v>
      </c>
    </row>
    <row r="22" spans="1:20" ht="11.25" customHeight="1">
      <c r="A22" s="58"/>
      <c r="B22" s="39" t="s">
        <v>137</v>
      </c>
      <c r="C22" s="329"/>
      <c r="D22" s="301"/>
      <c r="E22" s="329"/>
      <c r="F22" s="329"/>
      <c r="G22" s="329"/>
      <c r="H22" s="329"/>
      <c r="I22" s="329"/>
      <c r="J22" s="329"/>
      <c r="K22" s="329"/>
      <c r="L22" s="329"/>
      <c r="M22" s="329"/>
      <c r="N22" s="301"/>
      <c r="O22" s="301"/>
      <c r="P22" s="301"/>
      <c r="Q22" s="301"/>
      <c r="R22" s="301"/>
      <c r="S22" s="301"/>
      <c r="T22" s="301"/>
    </row>
    <row r="23" spans="1:20" ht="11.25" customHeight="1">
      <c r="B23" s="101" t="s">
        <v>207</v>
      </c>
      <c r="C23" s="329">
        <v>93.871301235909868</v>
      </c>
      <c r="D23" s="329">
        <v>93.98096658467604</v>
      </c>
      <c r="E23" s="329">
        <v>93.701680957957834</v>
      </c>
      <c r="F23" s="329">
        <v>93.976809276707058</v>
      </c>
      <c r="G23" s="329">
        <v>94.171788430550691</v>
      </c>
      <c r="H23" s="329">
        <v>94.276516629787196</v>
      </c>
      <c r="I23" s="329">
        <v>94.117877630322951</v>
      </c>
      <c r="J23" s="301">
        <v>92.600441155175957</v>
      </c>
      <c r="K23" s="301">
        <v>92.20258441571049</v>
      </c>
      <c r="L23" s="301">
        <v>92.751471804774269</v>
      </c>
      <c r="M23" s="301">
        <v>92.02846067152359</v>
      </c>
      <c r="N23" s="301">
        <v>92.3</v>
      </c>
      <c r="O23" s="301">
        <v>94.1</v>
      </c>
      <c r="P23" s="301">
        <v>93.029197327207413</v>
      </c>
      <c r="Q23" s="301">
        <v>94.743757007289929</v>
      </c>
      <c r="R23" s="301">
        <v>93.048012584333463</v>
      </c>
      <c r="S23" s="301">
        <v>96.197109334868273</v>
      </c>
      <c r="T23" s="301">
        <v>95.044996218184622</v>
      </c>
    </row>
    <row r="24" spans="1:20" ht="11.25" customHeight="1">
      <c r="A24" s="58"/>
      <c r="B24" s="101" t="s">
        <v>208</v>
      </c>
      <c r="C24" s="329">
        <v>93.342607483218544</v>
      </c>
      <c r="D24" s="301">
        <v>94.721871801301404</v>
      </c>
      <c r="E24" s="329">
        <v>95.200560487460834</v>
      </c>
      <c r="F24" s="329">
        <v>94.069074160156461</v>
      </c>
      <c r="G24" s="329">
        <v>94.818355578610479</v>
      </c>
      <c r="H24" s="329">
        <v>93.474772218216444</v>
      </c>
      <c r="I24" s="329">
        <v>94.955883783333732</v>
      </c>
      <c r="J24" s="329">
        <v>93.161408574554343</v>
      </c>
      <c r="K24" s="329">
        <v>92.480665611481655</v>
      </c>
      <c r="L24" s="329">
        <v>91.087152360936869</v>
      </c>
      <c r="M24" s="329">
        <v>92.644188437504695</v>
      </c>
      <c r="N24" s="301">
        <v>92.067808039495702</v>
      </c>
      <c r="O24" s="301">
        <v>94.5</v>
      </c>
      <c r="P24" s="301">
        <v>94.800733966578207</v>
      </c>
      <c r="Q24" s="301">
        <v>94.900517974764682</v>
      </c>
      <c r="R24" s="301">
        <v>94.025130902252741</v>
      </c>
      <c r="S24" s="301">
        <v>94.17463683343442</v>
      </c>
      <c r="T24" s="301">
        <v>95.091486576599721</v>
      </c>
    </row>
    <row r="25" spans="1:20" ht="11.25" customHeight="1">
      <c r="A25" s="58"/>
      <c r="B25" s="39" t="s">
        <v>138</v>
      </c>
      <c r="C25" s="329"/>
      <c r="D25" s="301"/>
      <c r="E25" s="329"/>
      <c r="F25" s="329"/>
      <c r="G25" s="329"/>
      <c r="H25" s="329"/>
      <c r="I25" s="329"/>
      <c r="J25" s="329"/>
      <c r="K25" s="329"/>
      <c r="L25" s="329"/>
      <c r="M25" s="329"/>
      <c r="N25" s="301"/>
      <c r="O25" s="301"/>
      <c r="P25" s="301"/>
      <c r="Q25" s="301"/>
      <c r="R25" s="301"/>
      <c r="S25" s="301"/>
      <c r="T25" s="301"/>
    </row>
    <row r="26" spans="1:20" ht="11.25" customHeight="1">
      <c r="B26" s="101" t="s">
        <v>207</v>
      </c>
      <c r="C26" s="329">
        <v>92.73087881973882</v>
      </c>
      <c r="D26" s="329">
        <v>92.315995537998958</v>
      </c>
      <c r="E26" s="329">
        <v>92.73446547726742</v>
      </c>
      <c r="F26" s="329">
        <v>92.184997421497556</v>
      </c>
      <c r="G26" s="329">
        <v>94.455416712193923</v>
      </c>
      <c r="H26" s="329">
        <v>93.857126793869966</v>
      </c>
      <c r="I26" s="329">
        <v>93.099472228304805</v>
      </c>
      <c r="J26" s="301">
        <v>92.657073941819419</v>
      </c>
      <c r="K26" s="301">
        <v>91.789541099974272</v>
      </c>
      <c r="L26" s="301">
        <v>91.255393719575522</v>
      </c>
      <c r="M26" s="301">
        <v>91.057786001246157</v>
      </c>
      <c r="N26" s="301">
        <v>92.656396786851047</v>
      </c>
      <c r="O26" s="301">
        <v>93.4</v>
      </c>
      <c r="P26" s="301">
        <v>94.042144831908587</v>
      </c>
      <c r="Q26" s="301">
        <v>90.423916820899976</v>
      </c>
      <c r="R26" s="301">
        <v>91.168380388929862</v>
      </c>
      <c r="S26" s="301">
        <v>93.466868387118069</v>
      </c>
      <c r="T26" s="301">
        <v>93.288939654678387</v>
      </c>
    </row>
    <row r="27" spans="1:20" ht="11.25" customHeight="1">
      <c r="A27" s="58"/>
      <c r="B27" s="101" t="s">
        <v>208</v>
      </c>
      <c r="C27" s="329">
        <v>92.081518632752065</v>
      </c>
      <c r="D27" s="301">
        <v>93.112082285530505</v>
      </c>
      <c r="E27" s="329">
        <v>92.123270734441334</v>
      </c>
      <c r="F27" s="329">
        <v>95.152838525057064</v>
      </c>
      <c r="G27" s="329">
        <v>95.289124898704841</v>
      </c>
      <c r="H27" s="329">
        <v>94.097123814841382</v>
      </c>
      <c r="I27" s="329">
        <v>92.729338587010588</v>
      </c>
      <c r="J27" s="329">
        <v>91.083830871595978</v>
      </c>
      <c r="K27" s="329">
        <v>92.00123957713609</v>
      </c>
      <c r="L27" s="329">
        <v>92.401785097193084</v>
      </c>
      <c r="M27" s="329">
        <v>92.827790507122899</v>
      </c>
      <c r="N27" s="301">
        <v>91.866888590637274</v>
      </c>
      <c r="O27" s="301">
        <v>92.3</v>
      </c>
      <c r="P27" s="301">
        <v>92.635461413691061</v>
      </c>
      <c r="Q27" s="301">
        <v>91.878020856769709</v>
      </c>
      <c r="R27" s="301">
        <v>92.65136944875772</v>
      </c>
      <c r="S27" s="301">
        <v>92.852742268955609</v>
      </c>
      <c r="T27" s="301">
        <v>92.715354743650295</v>
      </c>
    </row>
    <row r="28" spans="1:20" ht="7.5" customHeight="1">
      <c r="A28" s="58"/>
      <c r="B28" s="283"/>
      <c r="C28" s="72"/>
      <c r="D28" s="73"/>
      <c r="E28" s="72"/>
      <c r="F28" s="72"/>
      <c r="G28" s="72"/>
      <c r="H28" s="72"/>
      <c r="I28" s="72"/>
      <c r="J28" s="72"/>
      <c r="K28" s="72"/>
      <c r="L28" s="72"/>
      <c r="M28" s="72"/>
      <c r="N28" s="301"/>
      <c r="O28" s="301"/>
      <c r="P28" s="301"/>
      <c r="Q28" s="301"/>
      <c r="R28" s="301"/>
      <c r="S28" s="301"/>
      <c r="T28" s="301"/>
    </row>
    <row r="29" spans="1:20" ht="11.25" customHeight="1">
      <c r="B29" s="19" t="s">
        <v>132</v>
      </c>
      <c r="N29" s="301"/>
      <c r="O29" s="301"/>
      <c r="P29" s="301"/>
      <c r="Q29" s="301"/>
      <c r="R29" s="301"/>
      <c r="S29" s="301"/>
      <c r="T29" s="301"/>
    </row>
    <row r="30" spans="1:20" ht="11.25" customHeight="1">
      <c r="B30" s="19" t="s"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1"/>
      <c r="O30" s="301"/>
      <c r="P30" s="301"/>
      <c r="Q30" s="301"/>
      <c r="R30" s="301"/>
      <c r="S30" s="301"/>
      <c r="T30" s="301"/>
    </row>
    <row r="31" spans="1:20" ht="11.25" customHeight="1">
      <c r="B31" s="101" t="s">
        <v>207</v>
      </c>
      <c r="C31" s="28">
        <v>93.719183432079447</v>
      </c>
      <c r="D31" s="28">
        <v>94.775113063398166</v>
      </c>
      <c r="E31" s="28">
        <v>93.689150885738471</v>
      </c>
      <c r="F31" s="28">
        <v>92.20666705166019</v>
      </c>
      <c r="G31" s="28">
        <v>95.473286234951956</v>
      </c>
      <c r="H31" s="28">
        <v>94.663204724016367</v>
      </c>
      <c r="I31" s="28">
        <v>91.775352718127962</v>
      </c>
      <c r="J31" s="31">
        <v>94.39042157217159</v>
      </c>
      <c r="K31" s="31">
        <v>92.534808472601</v>
      </c>
      <c r="L31" s="31">
        <v>94.658406113427176</v>
      </c>
      <c r="M31" s="31">
        <v>91.400662193033028</v>
      </c>
      <c r="N31" s="301">
        <v>90.55255550740641</v>
      </c>
      <c r="O31" s="301">
        <v>91.8</v>
      </c>
      <c r="P31" s="301">
        <v>92.479925126099218</v>
      </c>
      <c r="Q31" s="301">
        <v>84.453677912521428</v>
      </c>
      <c r="R31" s="301">
        <v>95.558562074664437</v>
      </c>
      <c r="S31" s="301">
        <v>93.009671717237566</v>
      </c>
      <c r="T31" s="301">
        <v>93.335717781492662</v>
      </c>
    </row>
    <row r="32" spans="1:20" ht="11.25" customHeight="1">
      <c r="B32" s="101" t="s">
        <v>208</v>
      </c>
      <c r="C32" s="28">
        <v>95.106803494198147</v>
      </c>
      <c r="D32" s="31">
        <v>94.374658268295363</v>
      </c>
      <c r="E32" s="28">
        <v>94.10146551770363</v>
      </c>
      <c r="F32" s="28">
        <v>94.318759535389603</v>
      </c>
      <c r="G32" s="28">
        <v>96.38432302125149</v>
      </c>
      <c r="H32" s="28">
        <v>95.330367359122093</v>
      </c>
      <c r="I32" s="28">
        <v>89.835574943687178</v>
      </c>
      <c r="J32" s="28">
        <v>92.7756146423323</v>
      </c>
      <c r="K32" s="28">
        <v>89.915480196738443</v>
      </c>
      <c r="L32" s="28">
        <v>96.790613865811665</v>
      </c>
      <c r="M32" s="28">
        <v>92.652591162972513</v>
      </c>
      <c r="N32" s="301">
        <v>93.91959150707649</v>
      </c>
      <c r="O32" s="301">
        <v>93.9</v>
      </c>
      <c r="P32" s="301">
        <v>91.204249846390667</v>
      </c>
      <c r="Q32" s="301">
        <v>93.368972531556381</v>
      </c>
      <c r="R32" s="301">
        <v>94.805941372956909</v>
      </c>
      <c r="S32" s="301">
        <v>95.420810776166135</v>
      </c>
      <c r="T32" s="301">
        <v>93.721428449164478</v>
      </c>
    </row>
    <row r="33" spans="2:20" ht="11.25" customHeight="1">
      <c r="B33" s="19" t="s">
        <v>1</v>
      </c>
      <c r="C33" s="28"/>
      <c r="D33" s="31"/>
      <c r="E33" s="28"/>
      <c r="F33" s="28"/>
      <c r="G33" s="28"/>
      <c r="H33" s="28"/>
      <c r="I33" s="28"/>
      <c r="J33" s="28"/>
      <c r="K33" s="28"/>
      <c r="L33" s="28"/>
      <c r="M33" s="28"/>
      <c r="N33" s="301"/>
      <c r="O33" s="301"/>
      <c r="P33" s="301"/>
      <c r="Q33" s="301"/>
      <c r="R33" s="301"/>
      <c r="S33" s="301"/>
      <c r="T33" s="301"/>
    </row>
    <row r="34" spans="2:20" ht="11.25" customHeight="1">
      <c r="B34" s="101" t="s">
        <v>207</v>
      </c>
      <c r="C34" s="28">
        <v>92.726032696917343</v>
      </c>
      <c r="D34" s="28">
        <v>94.767496305140853</v>
      </c>
      <c r="E34" s="28">
        <v>96.477200419417855</v>
      </c>
      <c r="F34" s="28">
        <v>93.141088733518728</v>
      </c>
      <c r="G34" s="28">
        <v>94.817479325607167</v>
      </c>
      <c r="H34" s="28">
        <v>96.018788730927469</v>
      </c>
      <c r="I34" s="28">
        <v>93.684574589539011</v>
      </c>
      <c r="J34" s="31">
        <v>91.861709335747051</v>
      </c>
      <c r="K34" s="31">
        <v>90.181999847103768</v>
      </c>
      <c r="L34" s="31">
        <v>94.49501351235125</v>
      </c>
      <c r="M34" s="31">
        <v>89.754496580845768</v>
      </c>
      <c r="N34" s="301">
        <v>91.6</v>
      </c>
      <c r="O34" s="301">
        <v>92.4</v>
      </c>
      <c r="P34" s="301">
        <v>93.421118278260323</v>
      </c>
      <c r="Q34" s="301">
        <v>95.693875415053682</v>
      </c>
      <c r="R34" s="301">
        <v>90.058778438301317</v>
      </c>
      <c r="S34" s="301">
        <v>96.693839434703776</v>
      </c>
      <c r="T34" s="301">
        <v>96.2873014039114</v>
      </c>
    </row>
    <row r="35" spans="2:20" ht="11.25" customHeight="1">
      <c r="B35" s="101" t="s">
        <v>208</v>
      </c>
      <c r="C35" s="28">
        <v>93.904836128159857</v>
      </c>
      <c r="D35" s="31">
        <v>95.788140985237007</v>
      </c>
      <c r="E35" s="28">
        <v>96.492316426880848</v>
      </c>
      <c r="F35" s="28">
        <v>97.644393972088523</v>
      </c>
      <c r="G35" s="28">
        <v>92.773850498581851</v>
      </c>
      <c r="H35" s="28">
        <v>94.542384490081716</v>
      </c>
      <c r="I35" s="28">
        <v>97.830491094254981</v>
      </c>
      <c r="J35" s="28">
        <v>96.015041315768627</v>
      </c>
      <c r="K35" s="28">
        <v>93.181102187419157</v>
      </c>
      <c r="L35" s="28">
        <v>89.947477708562346</v>
      </c>
      <c r="M35" s="28">
        <v>92.304366794855184</v>
      </c>
      <c r="N35" s="301">
        <v>94.640918462231042</v>
      </c>
      <c r="O35" s="301">
        <v>95.2</v>
      </c>
      <c r="P35" s="301">
        <v>93.910806158369667</v>
      </c>
      <c r="Q35" s="301">
        <v>94.081991508146132</v>
      </c>
      <c r="R35" s="301">
        <v>95.297185617357144</v>
      </c>
      <c r="S35" s="301">
        <v>96.377062293995877</v>
      </c>
      <c r="T35" s="301">
        <v>96.005812422600826</v>
      </c>
    </row>
    <row r="36" spans="2:20" ht="11.25" customHeight="1">
      <c r="B36" s="19" t="s">
        <v>2</v>
      </c>
      <c r="C36" s="28"/>
      <c r="D36" s="31"/>
      <c r="E36" s="28"/>
      <c r="F36" s="28"/>
      <c r="G36" s="28"/>
      <c r="H36" s="28"/>
      <c r="I36" s="28"/>
      <c r="J36" s="28"/>
      <c r="K36" s="28"/>
      <c r="L36" s="28"/>
      <c r="M36" s="28"/>
      <c r="N36" s="301"/>
      <c r="O36" s="301"/>
      <c r="P36" s="301"/>
      <c r="Q36" s="301"/>
      <c r="R36" s="301"/>
      <c r="S36" s="301"/>
      <c r="T36" s="301"/>
    </row>
    <row r="37" spans="2:20" ht="11.25" customHeight="1">
      <c r="B37" s="101" t="s">
        <v>207</v>
      </c>
      <c r="C37" s="28">
        <v>94.470270163788967</v>
      </c>
      <c r="D37" s="28">
        <v>96.641479980854044</v>
      </c>
      <c r="E37" s="28">
        <v>95.656404915109192</v>
      </c>
      <c r="F37" s="28">
        <v>95.789775616623714</v>
      </c>
      <c r="G37" s="28">
        <v>92.637518407475255</v>
      </c>
      <c r="H37" s="28">
        <v>94.156558491658942</v>
      </c>
      <c r="I37" s="28">
        <v>96.313332153419779</v>
      </c>
      <c r="J37" s="31">
        <v>90.0974120036947</v>
      </c>
      <c r="K37" s="31">
        <v>95.08002977323477</v>
      </c>
      <c r="L37" s="31">
        <v>91.001879217636912</v>
      </c>
      <c r="M37" s="31">
        <v>94.9289650097801</v>
      </c>
      <c r="N37" s="301">
        <v>91.233192687197374</v>
      </c>
      <c r="O37" s="301">
        <v>95.7</v>
      </c>
      <c r="P37" s="301">
        <v>96.7037701597406</v>
      </c>
      <c r="Q37" s="301">
        <v>89.55662901746642</v>
      </c>
      <c r="R37" s="301">
        <v>91.703345352451549</v>
      </c>
      <c r="S37" s="301">
        <v>91.680725686893041</v>
      </c>
      <c r="T37" s="301">
        <v>97.925706168147983</v>
      </c>
    </row>
    <row r="38" spans="2:20" ht="11.25" customHeight="1">
      <c r="B38" s="101" t="s">
        <v>208</v>
      </c>
      <c r="C38" s="28">
        <v>93.791647907429834</v>
      </c>
      <c r="D38" s="31">
        <v>96.779305347749585</v>
      </c>
      <c r="E38" s="28">
        <v>95.709241124669759</v>
      </c>
      <c r="F38" s="28">
        <v>96.858154282670199</v>
      </c>
      <c r="G38" s="28">
        <v>94.706764131526597</v>
      </c>
      <c r="H38" s="28">
        <v>90.8088512551506</v>
      </c>
      <c r="I38" s="28">
        <v>96.967610143551582</v>
      </c>
      <c r="J38" s="28">
        <v>92.070416140022417</v>
      </c>
      <c r="K38" s="28">
        <v>91.941009465048907</v>
      </c>
      <c r="L38" s="28">
        <v>85.805208611907673</v>
      </c>
      <c r="M38" s="28">
        <v>94.001875486550077</v>
      </c>
      <c r="N38" s="301">
        <v>93.8</v>
      </c>
      <c r="O38" s="301">
        <v>97.3</v>
      </c>
      <c r="P38" s="301">
        <v>97.904133228981536</v>
      </c>
      <c r="Q38" s="301">
        <v>90.071061502456502</v>
      </c>
      <c r="R38" s="301">
        <v>95.216932015873283</v>
      </c>
      <c r="S38" s="301">
        <v>97.884085754058447</v>
      </c>
      <c r="T38" s="301">
        <v>94.229490237970239</v>
      </c>
    </row>
    <row r="39" spans="2:20" ht="11.25" customHeight="1">
      <c r="B39" s="19" t="s">
        <v>3</v>
      </c>
      <c r="C39" s="28"/>
      <c r="D39" s="31"/>
      <c r="E39" s="28"/>
      <c r="F39" s="28"/>
      <c r="G39" s="28"/>
      <c r="H39" s="28"/>
      <c r="I39" s="28"/>
      <c r="J39" s="28"/>
      <c r="K39" s="28"/>
      <c r="L39" s="28"/>
      <c r="M39" s="28"/>
      <c r="N39" s="301"/>
      <c r="O39" s="301"/>
      <c r="P39" s="301"/>
      <c r="Q39" s="301"/>
      <c r="R39" s="301"/>
      <c r="S39" s="301"/>
      <c r="T39" s="301"/>
    </row>
    <row r="40" spans="2:20" ht="11.25" customHeight="1">
      <c r="B40" s="101" t="s">
        <v>207</v>
      </c>
      <c r="C40" s="28">
        <v>93.055556578430227</v>
      </c>
      <c r="D40" s="28">
        <v>90.302359760609662</v>
      </c>
      <c r="E40" s="28">
        <v>92.843380581602275</v>
      </c>
      <c r="F40" s="28">
        <v>93.295233870524555</v>
      </c>
      <c r="G40" s="28">
        <v>92.583887477125344</v>
      </c>
      <c r="H40" s="28">
        <v>92.285096599834063</v>
      </c>
      <c r="I40" s="28">
        <v>97.308742117267002</v>
      </c>
      <c r="J40" s="31">
        <v>93.618973425707424</v>
      </c>
      <c r="K40" s="31">
        <v>93.5753550985239</v>
      </c>
      <c r="L40" s="31">
        <v>90.482211799398499</v>
      </c>
      <c r="M40" s="31">
        <v>93.084039368473498</v>
      </c>
      <c r="N40" s="301">
        <v>93.9</v>
      </c>
      <c r="O40" s="301">
        <v>95.4</v>
      </c>
      <c r="P40" s="301">
        <v>91.628974202194584</v>
      </c>
      <c r="Q40" s="301">
        <v>95.046774928537559</v>
      </c>
      <c r="R40" s="301">
        <v>88.744181207184539</v>
      </c>
      <c r="S40" s="301">
        <v>92.72458718309953</v>
      </c>
      <c r="T40" s="301">
        <v>95.501739209408271</v>
      </c>
    </row>
    <row r="41" spans="2:20" ht="11.25" customHeight="1">
      <c r="B41" s="101" t="s">
        <v>208</v>
      </c>
      <c r="C41" s="28">
        <v>92.149321808452768</v>
      </c>
      <c r="D41" s="31">
        <v>97.614347159945467</v>
      </c>
      <c r="E41" s="28">
        <v>99.195920813361198</v>
      </c>
      <c r="F41" s="28">
        <v>97.524175647539394</v>
      </c>
      <c r="G41" s="28">
        <v>94.766596774930022</v>
      </c>
      <c r="H41" s="28">
        <v>95.912296444037821</v>
      </c>
      <c r="I41" s="28">
        <v>93.187685942800812</v>
      </c>
      <c r="J41" s="28">
        <v>93.733332922573126</v>
      </c>
      <c r="K41" s="28">
        <v>90.302697523283769</v>
      </c>
      <c r="L41" s="28">
        <v>88.170269295907929</v>
      </c>
      <c r="M41" s="28">
        <v>95.04831505002069</v>
      </c>
      <c r="N41" s="301">
        <v>92.613833746134901</v>
      </c>
      <c r="O41" s="301">
        <v>92.4</v>
      </c>
      <c r="P41" s="301">
        <v>96.582729458869949</v>
      </c>
      <c r="Q41" s="301">
        <v>93.736564359219855</v>
      </c>
      <c r="R41" s="301">
        <v>93.326809798890366</v>
      </c>
      <c r="S41" s="301">
        <v>95.440946813058332</v>
      </c>
      <c r="T41" s="301">
        <v>97.013730710745378</v>
      </c>
    </row>
    <row r="42" spans="2:20" ht="11.25" customHeight="1">
      <c r="B42" s="19" t="s">
        <v>4</v>
      </c>
      <c r="C42" s="28"/>
      <c r="D42" s="31"/>
      <c r="E42" s="28"/>
      <c r="F42" s="28"/>
      <c r="G42" s="28"/>
      <c r="H42" s="28"/>
      <c r="I42" s="28"/>
      <c r="J42" s="28"/>
      <c r="K42" s="28"/>
      <c r="L42" s="28"/>
      <c r="M42" s="28"/>
      <c r="N42" s="301"/>
      <c r="O42" s="301"/>
      <c r="P42" s="301"/>
      <c r="Q42" s="301"/>
      <c r="R42" s="301"/>
      <c r="S42" s="301"/>
      <c r="T42" s="301"/>
    </row>
    <row r="43" spans="2:20" ht="11.25" customHeight="1">
      <c r="B43" s="101" t="s">
        <v>207</v>
      </c>
      <c r="C43" s="28">
        <v>94.565257206706292</v>
      </c>
      <c r="D43" s="28">
        <v>94.800741169602389</v>
      </c>
      <c r="E43" s="28">
        <v>95.008412313012727</v>
      </c>
      <c r="F43" s="28">
        <v>92.735840620408041</v>
      </c>
      <c r="G43" s="28">
        <v>93.153510774386064</v>
      </c>
      <c r="H43" s="28">
        <v>92.915801023025651</v>
      </c>
      <c r="I43" s="28">
        <v>93.735618649544818</v>
      </c>
      <c r="J43" s="31">
        <v>92.885775533265587</v>
      </c>
      <c r="K43" s="31">
        <v>89.356814046105086</v>
      </c>
      <c r="L43" s="31">
        <v>95.110477039300889</v>
      </c>
      <c r="M43" s="31">
        <v>91.262621668700135</v>
      </c>
      <c r="N43" s="301">
        <v>95.323011264304114</v>
      </c>
      <c r="O43" s="301">
        <v>93.7</v>
      </c>
      <c r="P43" s="301">
        <v>95.259224642993217</v>
      </c>
      <c r="Q43" s="301">
        <v>91.599484341938023</v>
      </c>
      <c r="R43" s="301">
        <v>92.96649998055284</v>
      </c>
      <c r="S43" s="301">
        <v>98.703345211084851</v>
      </c>
      <c r="T43" s="301">
        <v>94.463100482807036</v>
      </c>
    </row>
    <row r="44" spans="2:20" ht="11.25" customHeight="1">
      <c r="B44" s="101" t="s">
        <v>208</v>
      </c>
      <c r="C44" s="28">
        <v>97.65733528735197</v>
      </c>
      <c r="D44" s="31">
        <v>95.143660797399335</v>
      </c>
      <c r="E44" s="28">
        <v>93.775001774360874</v>
      </c>
      <c r="F44" s="28">
        <v>93.63406349584757</v>
      </c>
      <c r="G44" s="28">
        <v>94.984626138313672</v>
      </c>
      <c r="H44" s="28">
        <v>92.370951389744974</v>
      </c>
      <c r="I44" s="28">
        <v>94.108617331079429</v>
      </c>
      <c r="J44" s="28">
        <v>96.06617540220131</v>
      </c>
      <c r="K44" s="28">
        <v>86.614731161817801</v>
      </c>
      <c r="L44" s="28">
        <v>92.749506427673893</v>
      </c>
      <c r="M44" s="28">
        <v>88.724143216112424</v>
      </c>
      <c r="N44" s="301">
        <v>92.766425256751361</v>
      </c>
      <c r="O44" s="301">
        <v>94.3</v>
      </c>
      <c r="P44" s="301">
        <v>91.244184674615568</v>
      </c>
      <c r="Q44" s="301">
        <v>92.237256367971142</v>
      </c>
      <c r="R44" s="301">
        <v>94.635208265788336</v>
      </c>
      <c r="S44" s="301">
        <v>91.594257490026024</v>
      </c>
      <c r="T44" s="301">
        <v>95.26754053223496</v>
      </c>
    </row>
    <row r="45" spans="2:20" ht="11.25" customHeight="1">
      <c r="B45" s="19" t="s">
        <v>5</v>
      </c>
      <c r="C45" s="28"/>
      <c r="D45" s="31"/>
      <c r="E45" s="28"/>
      <c r="F45" s="28"/>
      <c r="G45" s="28"/>
      <c r="H45" s="28"/>
      <c r="I45" s="28"/>
      <c r="J45" s="28"/>
      <c r="K45" s="28"/>
      <c r="L45" s="28"/>
      <c r="M45" s="28"/>
      <c r="N45" s="301"/>
      <c r="O45" s="301"/>
      <c r="P45" s="301"/>
      <c r="Q45" s="301"/>
      <c r="R45" s="301"/>
      <c r="S45" s="301"/>
      <c r="T45" s="301"/>
    </row>
    <row r="46" spans="2:20" ht="11.25" customHeight="1">
      <c r="B46" s="101" t="s">
        <v>207</v>
      </c>
      <c r="C46" s="28">
        <v>92.327300915472804</v>
      </c>
      <c r="D46" s="28">
        <v>94.606586691149531</v>
      </c>
      <c r="E46" s="28">
        <v>93.010718230015044</v>
      </c>
      <c r="F46" s="28">
        <v>92.647740123648759</v>
      </c>
      <c r="G46" s="28">
        <v>94.545131487631608</v>
      </c>
      <c r="H46" s="28">
        <v>93.854715014098417</v>
      </c>
      <c r="I46" s="28">
        <v>95.242067170784665</v>
      </c>
      <c r="J46" s="31">
        <v>92.84228871755397</v>
      </c>
      <c r="K46" s="31">
        <v>93.935490241962199</v>
      </c>
      <c r="L46" s="31">
        <v>91.705903458502263</v>
      </c>
      <c r="M46" s="31">
        <v>92.066532746753182</v>
      </c>
      <c r="N46" s="301">
        <v>94.912956245748646</v>
      </c>
      <c r="O46" s="301">
        <v>94.9</v>
      </c>
      <c r="P46" s="301">
        <v>95.562703637237604</v>
      </c>
      <c r="Q46" s="301">
        <v>91.476031615169745</v>
      </c>
      <c r="R46" s="301">
        <v>94.389101096838942</v>
      </c>
      <c r="S46" s="301">
        <v>98.449031380499477</v>
      </c>
      <c r="T46" s="301">
        <v>95.399858447646196</v>
      </c>
    </row>
    <row r="47" spans="2:20" ht="11.25" customHeight="1">
      <c r="B47" s="101" t="s">
        <v>208</v>
      </c>
      <c r="C47" s="28">
        <v>92.121271059441995</v>
      </c>
      <c r="D47" s="31">
        <v>95.283940769075102</v>
      </c>
      <c r="E47" s="28">
        <v>93.594431086322643</v>
      </c>
      <c r="F47" s="28">
        <v>92.772169661122916</v>
      </c>
      <c r="G47" s="28">
        <v>97.154143248781693</v>
      </c>
      <c r="H47" s="28">
        <v>93.586175198036955</v>
      </c>
      <c r="I47" s="28">
        <v>95.271801394525056</v>
      </c>
      <c r="J47" s="28">
        <v>93.538130523993033</v>
      </c>
      <c r="K47" s="28">
        <v>92.869883752898133</v>
      </c>
      <c r="L47" s="28">
        <v>94.581494072984654</v>
      </c>
      <c r="M47" s="28">
        <v>93.188641597799446</v>
      </c>
      <c r="N47" s="301">
        <v>92.289650790932754</v>
      </c>
      <c r="O47" s="301">
        <v>90.9</v>
      </c>
      <c r="P47" s="301">
        <v>94.054812464598925</v>
      </c>
      <c r="Q47" s="301">
        <v>94.113785728356845</v>
      </c>
      <c r="R47" s="301">
        <v>94.134854071752926</v>
      </c>
      <c r="S47" s="301">
        <v>93.409659367446295</v>
      </c>
      <c r="T47" s="301">
        <v>95.631126745980126</v>
      </c>
    </row>
    <row r="48" spans="2:20" ht="11.25" customHeight="1">
      <c r="B48" s="19" t="s">
        <v>276</v>
      </c>
      <c r="C48" s="28"/>
      <c r="D48" s="31"/>
      <c r="E48" s="28"/>
      <c r="F48" s="28"/>
      <c r="G48" s="28"/>
      <c r="H48" s="28"/>
      <c r="I48" s="28"/>
      <c r="J48" s="28"/>
      <c r="K48" s="28"/>
      <c r="L48" s="28"/>
      <c r="M48" s="28"/>
      <c r="N48" s="301"/>
      <c r="O48" s="301"/>
      <c r="P48" s="301"/>
      <c r="Q48" s="301"/>
      <c r="R48" s="301"/>
      <c r="S48" s="301"/>
      <c r="T48" s="301"/>
    </row>
    <row r="49" spans="1:20" ht="11.25" customHeight="1">
      <c r="B49" s="101" t="s">
        <v>207</v>
      </c>
      <c r="C49" s="29">
        <v>91.605165863490313</v>
      </c>
      <c r="D49" s="29">
        <v>90.474034791100081</v>
      </c>
      <c r="E49" s="28">
        <v>88.85139235530734</v>
      </c>
      <c r="F49" s="28">
        <v>94.868316950940695</v>
      </c>
      <c r="G49" s="28">
        <v>90.577172988563063</v>
      </c>
      <c r="H49" s="28">
        <v>96.893296520987036</v>
      </c>
      <c r="I49" s="28">
        <v>95.178204874216547</v>
      </c>
      <c r="J49" s="31">
        <v>94.496669989473133</v>
      </c>
      <c r="K49" s="31">
        <v>85.692582855378987</v>
      </c>
      <c r="L49" s="31">
        <v>88.439868961052056</v>
      </c>
      <c r="M49" s="31">
        <v>90.974736119304225</v>
      </c>
      <c r="N49" s="301">
        <v>88.7</v>
      </c>
      <c r="O49" s="301">
        <v>93.5</v>
      </c>
      <c r="P49" s="301">
        <v>93.410633472644349</v>
      </c>
      <c r="Q49" s="301">
        <v>89.301803687041343</v>
      </c>
      <c r="R49" s="301">
        <v>92.754693898048671</v>
      </c>
      <c r="S49" s="301">
        <v>94.56538221418522</v>
      </c>
      <c r="T49" s="301">
        <v>94.332086047778546</v>
      </c>
    </row>
    <row r="50" spans="1:20" ht="11.25" customHeight="1">
      <c r="B50" s="101" t="s">
        <v>208</v>
      </c>
      <c r="C50" s="29">
        <v>97.767999506660701</v>
      </c>
      <c r="D50" s="29">
        <v>91.093701295951007</v>
      </c>
      <c r="E50" s="28">
        <v>92.765892552747019</v>
      </c>
      <c r="F50" s="28">
        <v>97.671280347300112</v>
      </c>
      <c r="G50" s="28">
        <v>94.469109041229913</v>
      </c>
      <c r="H50" s="28">
        <v>94.730887529807092</v>
      </c>
      <c r="I50" s="28">
        <v>94.848685142657658</v>
      </c>
      <c r="J50" s="28">
        <v>91.44358121160144</v>
      </c>
      <c r="K50" s="28">
        <v>91.268911293386523</v>
      </c>
      <c r="L50" s="28">
        <v>93.931170320330068</v>
      </c>
      <c r="M50" s="28">
        <v>88.407287789525483</v>
      </c>
      <c r="N50" s="301">
        <v>92.846383267801158</v>
      </c>
      <c r="O50" s="301">
        <v>91.5</v>
      </c>
      <c r="P50" s="301">
        <v>92.50424904528731</v>
      </c>
      <c r="Q50" s="301">
        <v>91.190661502470576</v>
      </c>
      <c r="R50" s="301">
        <v>90.979833053628113</v>
      </c>
      <c r="S50" s="301">
        <v>89.015650950434107</v>
      </c>
      <c r="T50" s="301">
        <v>94.035622559858894</v>
      </c>
    </row>
    <row r="51" spans="1:20" ht="11.25" customHeight="1">
      <c r="B51" s="19" t="s">
        <v>7</v>
      </c>
      <c r="C51" s="29"/>
      <c r="D51" s="29"/>
      <c r="E51" s="28"/>
      <c r="F51" s="28"/>
      <c r="G51" s="28"/>
      <c r="H51" s="28"/>
      <c r="I51" s="28"/>
      <c r="J51" s="28"/>
      <c r="K51" s="28"/>
      <c r="L51" s="28"/>
      <c r="M51" s="28"/>
      <c r="N51" s="301"/>
      <c r="O51" s="301"/>
      <c r="P51" s="301"/>
      <c r="Q51" s="301"/>
      <c r="R51" s="301"/>
      <c r="S51" s="301"/>
      <c r="T51" s="301"/>
    </row>
    <row r="52" spans="1:20" ht="11.25" customHeight="1">
      <c r="B52" s="101" t="s">
        <v>207</v>
      </c>
      <c r="C52" s="28">
        <v>95.540999873170591</v>
      </c>
      <c r="D52" s="28">
        <v>94.446903324323557</v>
      </c>
      <c r="E52" s="28">
        <v>91.969839459988478</v>
      </c>
      <c r="F52" s="28">
        <v>94.767969589069239</v>
      </c>
      <c r="G52" s="28">
        <v>95.832239577838976</v>
      </c>
      <c r="H52" s="28">
        <v>96.810834012712576</v>
      </c>
      <c r="I52" s="28">
        <v>94.586315270972449</v>
      </c>
      <c r="J52" s="31">
        <v>94.418891878999617</v>
      </c>
      <c r="K52" s="31">
        <v>91.683246237582267</v>
      </c>
      <c r="L52" s="31">
        <v>91.417466140149841</v>
      </c>
      <c r="M52" s="31">
        <v>93.009313370129547</v>
      </c>
      <c r="N52" s="301">
        <v>98.1</v>
      </c>
      <c r="O52" s="301">
        <v>92.2</v>
      </c>
      <c r="P52" s="301">
        <v>95.610393711918206</v>
      </c>
      <c r="Q52" s="301">
        <v>95.396200917833127</v>
      </c>
      <c r="R52" s="301">
        <v>94.248270671601233</v>
      </c>
      <c r="S52" s="301">
        <v>96.021939140067161</v>
      </c>
      <c r="T52" s="301">
        <v>94.763638019294461</v>
      </c>
    </row>
    <row r="53" spans="1:20" ht="11.25" customHeight="1">
      <c r="B53" s="101" t="s">
        <v>208</v>
      </c>
      <c r="C53" s="28">
        <v>96.474080495604525</v>
      </c>
      <c r="D53" s="31">
        <v>94.696723707900205</v>
      </c>
      <c r="E53" s="28">
        <v>91.730543345321564</v>
      </c>
      <c r="F53" s="28">
        <v>97.262958354914588</v>
      </c>
      <c r="G53" s="28">
        <v>93.602555752424024</v>
      </c>
      <c r="H53" s="28">
        <v>93.963456363435256</v>
      </c>
      <c r="I53" s="28">
        <v>94.886328342813613</v>
      </c>
      <c r="J53" s="28">
        <v>89.212824036209867</v>
      </c>
      <c r="K53" s="28">
        <v>91.326814158238392</v>
      </c>
      <c r="L53" s="28">
        <v>91.619646762666932</v>
      </c>
      <c r="M53" s="28">
        <v>91.834082288603213</v>
      </c>
      <c r="N53" s="301">
        <v>89.815735429726999</v>
      </c>
      <c r="O53" s="301">
        <v>93.8</v>
      </c>
      <c r="P53" s="301">
        <v>96.552088847827832</v>
      </c>
      <c r="Q53" s="301">
        <v>99.231078505273842</v>
      </c>
      <c r="R53" s="301">
        <v>91.553348337408636</v>
      </c>
      <c r="S53" s="301">
        <v>95.679730606238195</v>
      </c>
      <c r="T53" s="301">
        <v>95.389881252518165</v>
      </c>
    </row>
    <row r="54" spans="1:20" ht="11.25" customHeight="1">
      <c r="B54" s="19" t="s">
        <v>8</v>
      </c>
      <c r="C54" s="28"/>
      <c r="D54" s="31"/>
      <c r="E54" s="28"/>
      <c r="F54" s="28"/>
      <c r="G54" s="28"/>
      <c r="H54" s="28"/>
      <c r="I54" s="28"/>
      <c r="J54" s="28"/>
      <c r="K54" s="28"/>
      <c r="L54" s="28"/>
      <c r="M54" s="28"/>
      <c r="N54" s="301"/>
      <c r="O54" s="301"/>
      <c r="P54" s="301"/>
      <c r="Q54" s="301"/>
      <c r="R54" s="301"/>
      <c r="S54" s="301"/>
      <c r="T54" s="301"/>
    </row>
    <row r="55" spans="1:20" ht="11.25" customHeight="1">
      <c r="B55" s="101" t="s">
        <v>207</v>
      </c>
      <c r="C55" s="28">
        <v>93.023944497411946</v>
      </c>
      <c r="D55" s="28">
        <v>93.398455442884952</v>
      </c>
      <c r="E55" s="28">
        <v>95.469612069375216</v>
      </c>
      <c r="F55" s="28">
        <v>97.928800069452635</v>
      </c>
      <c r="G55" s="28">
        <v>96.858788281013702</v>
      </c>
      <c r="H55" s="28">
        <v>93.406221629574048</v>
      </c>
      <c r="I55" s="28">
        <v>95.663290142161074</v>
      </c>
      <c r="J55" s="31">
        <v>95.409150489982011</v>
      </c>
      <c r="K55" s="31">
        <v>94.569748727641965</v>
      </c>
      <c r="L55" s="31">
        <v>94.088723274442557</v>
      </c>
      <c r="M55" s="31">
        <v>92.776150058387373</v>
      </c>
      <c r="N55" s="301">
        <v>90.8</v>
      </c>
      <c r="O55" s="301">
        <v>91.5</v>
      </c>
      <c r="P55" s="301">
        <v>94.388830682211008</v>
      </c>
      <c r="Q55" s="301">
        <v>96.403451603391616</v>
      </c>
      <c r="R55" s="301">
        <v>95.745341543272175</v>
      </c>
      <c r="S55" s="301">
        <v>96.427924812316846</v>
      </c>
      <c r="T55" s="301">
        <v>88.814951376480053</v>
      </c>
    </row>
    <row r="56" spans="1:20" ht="11.25" customHeight="1">
      <c r="B56" s="101" t="s">
        <v>208</v>
      </c>
      <c r="C56" s="28">
        <v>88.602388052844958</v>
      </c>
      <c r="D56" s="31">
        <v>94.999968917613614</v>
      </c>
      <c r="E56" s="28">
        <v>95.729103867348272</v>
      </c>
      <c r="F56" s="28">
        <v>96.192663488405927</v>
      </c>
      <c r="G56" s="28">
        <v>95.749393259049654</v>
      </c>
      <c r="H56" s="28">
        <v>98.354609979172153</v>
      </c>
      <c r="I56" s="28">
        <v>96.34704863731146</v>
      </c>
      <c r="J56" s="28">
        <v>92.598005559002033</v>
      </c>
      <c r="K56" s="28">
        <v>94.572268829669554</v>
      </c>
      <c r="L56" s="28">
        <v>90.256628307940559</v>
      </c>
      <c r="M56" s="28">
        <v>91.834479809414589</v>
      </c>
      <c r="N56" s="301">
        <v>94.207014920473881</v>
      </c>
      <c r="O56" s="301">
        <v>97.1</v>
      </c>
      <c r="P56" s="301">
        <v>89.981447854303937</v>
      </c>
      <c r="Q56" s="301">
        <v>94.31384828798015</v>
      </c>
      <c r="R56" s="301">
        <v>92.241601583996896</v>
      </c>
      <c r="S56" s="301">
        <v>97.234424699768311</v>
      </c>
      <c r="T56" s="301">
        <v>95.635138613467333</v>
      </c>
    </row>
    <row r="57" spans="1:20" ht="7.5" customHeight="1" thickBot="1">
      <c r="B57" s="692"/>
      <c r="C57" s="704"/>
      <c r="D57" s="705"/>
      <c r="E57" s="704"/>
      <c r="F57" s="704"/>
      <c r="G57" s="704"/>
      <c r="H57" s="704"/>
      <c r="I57" s="704"/>
      <c r="J57" s="705"/>
      <c r="K57" s="704"/>
      <c r="L57" s="704"/>
      <c r="M57" s="704"/>
      <c r="N57" s="704"/>
      <c r="O57" s="704"/>
      <c r="P57" s="698"/>
      <c r="Q57" s="698"/>
      <c r="R57" s="698"/>
      <c r="S57" s="698"/>
      <c r="T57" s="698"/>
    </row>
    <row r="58" spans="1:20" ht="11.25" customHeight="1">
      <c r="B58" s="101"/>
      <c r="C58" s="28"/>
      <c r="D58" s="31"/>
      <c r="E58" s="28"/>
      <c r="F58" s="28"/>
      <c r="G58" s="28"/>
      <c r="H58" s="28"/>
      <c r="I58" s="28"/>
      <c r="J58" s="31"/>
      <c r="K58" s="103"/>
      <c r="L58" s="103"/>
      <c r="M58" s="103"/>
      <c r="N58" s="103"/>
      <c r="O58" s="607"/>
      <c r="Q58" s="607"/>
      <c r="T58" s="607" t="s">
        <v>175</v>
      </c>
    </row>
    <row r="59" spans="1:20" ht="12.75" customHeight="1" thickBot="1">
      <c r="A59" s="32"/>
      <c r="B59" s="32"/>
      <c r="C59" s="200"/>
      <c r="D59" s="200"/>
      <c r="E59" s="200"/>
      <c r="F59" s="200"/>
      <c r="G59" s="200"/>
      <c r="H59" s="200"/>
      <c r="I59" s="200"/>
      <c r="J59" s="200"/>
      <c r="K59" s="100"/>
      <c r="L59" s="100"/>
      <c r="M59" s="100"/>
      <c r="N59" s="100"/>
      <c r="O59" s="608"/>
      <c r="Q59" s="608"/>
      <c r="T59" s="608" t="s">
        <v>111</v>
      </c>
    </row>
    <row r="60" spans="1:20" s="3" customFormat="1" ht="28.5" customHeight="1" thickBot="1">
      <c r="A60" s="32"/>
      <c r="B60" s="881" t="s">
        <v>260</v>
      </c>
      <c r="C60" s="881"/>
      <c r="D60" s="703">
        <v>2006</v>
      </c>
      <c r="E60" s="703">
        <v>2007</v>
      </c>
      <c r="F60" s="703">
        <v>2008</v>
      </c>
      <c r="G60" s="703">
        <v>2009</v>
      </c>
      <c r="H60" s="702">
        <v>2010</v>
      </c>
      <c r="I60" s="702">
        <v>2011</v>
      </c>
      <c r="J60" s="702">
        <v>2013</v>
      </c>
      <c r="K60" s="703">
        <v>2014</v>
      </c>
      <c r="L60" s="702">
        <v>2015</v>
      </c>
      <c r="M60" s="703">
        <v>2016</v>
      </c>
      <c r="N60" s="702">
        <v>2017</v>
      </c>
      <c r="O60" s="703">
        <v>2018</v>
      </c>
      <c r="P60" s="702">
        <v>2019</v>
      </c>
      <c r="Q60" s="703">
        <v>2020</v>
      </c>
      <c r="R60" s="702">
        <v>2021</v>
      </c>
      <c r="S60" s="703">
        <v>2022</v>
      </c>
      <c r="T60" s="702">
        <v>2023</v>
      </c>
    </row>
    <row r="61" spans="1:20" ht="3.75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</row>
    <row r="62" spans="1:20" ht="11.25" customHeight="1">
      <c r="B62" s="19" t="s">
        <v>9</v>
      </c>
      <c r="C62" s="28"/>
      <c r="D62" s="31"/>
      <c r="E62" s="28"/>
      <c r="F62" s="28"/>
      <c r="G62" s="28"/>
      <c r="H62" s="28"/>
      <c r="I62" s="28"/>
      <c r="J62" s="31"/>
      <c r="K62" s="28"/>
      <c r="L62" s="28"/>
      <c r="M62" s="28"/>
      <c r="N62" s="28"/>
      <c r="O62" s="28"/>
    </row>
    <row r="63" spans="1:20" ht="11.25" customHeight="1">
      <c r="B63" s="101" t="s">
        <v>207</v>
      </c>
      <c r="C63" s="28">
        <v>93.859667234034077</v>
      </c>
      <c r="D63" s="28">
        <v>95.252370795798129</v>
      </c>
      <c r="E63" s="28">
        <v>96.112039853804646</v>
      </c>
      <c r="F63" s="28">
        <v>90.863687529095841</v>
      </c>
      <c r="G63" s="28">
        <v>93.443741479639741</v>
      </c>
      <c r="H63" s="28">
        <v>94.121554846791128</v>
      </c>
      <c r="I63" s="28">
        <v>94.968627416227534</v>
      </c>
      <c r="J63" s="31">
        <v>94.709918335470931</v>
      </c>
      <c r="K63" s="31">
        <v>92.248986638834054</v>
      </c>
      <c r="L63" s="31">
        <v>94.426413519684829</v>
      </c>
      <c r="M63" s="31">
        <v>91.829057907808973</v>
      </c>
      <c r="N63" s="31">
        <v>92.097054075999097</v>
      </c>
      <c r="O63" s="301">
        <v>92</v>
      </c>
      <c r="P63" s="301">
        <v>92.999234662036486</v>
      </c>
      <c r="Q63" s="301">
        <v>96.668800083962282</v>
      </c>
      <c r="R63" s="301">
        <v>90.821989378797511</v>
      </c>
      <c r="S63" s="301">
        <v>95.081945731212699</v>
      </c>
      <c r="T63" s="301">
        <v>93.70225846791655</v>
      </c>
    </row>
    <row r="64" spans="1:20" ht="11.25" customHeight="1">
      <c r="B64" s="101" t="s">
        <v>208</v>
      </c>
      <c r="C64" s="28">
        <v>94.544896048931534</v>
      </c>
      <c r="D64" s="31">
        <v>93.193449904624799</v>
      </c>
      <c r="E64" s="28">
        <v>96.68195481490018</v>
      </c>
      <c r="F64" s="28">
        <v>95.792465633569279</v>
      </c>
      <c r="G64" s="28">
        <v>95.323737747430187</v>
      </c>
      <c r="H64" s="28">
        <v>93.984460632592942</v>
      </c>
      <c r="I64" s="28">
        <v>93.613659302360404</v>
      </c>
      <c r="J64" s="28">
        <v>96.090954337758689</v>
      </c>
      <c r="K64" s="28">
        <v>94.021324443942575</v>
      </c>
      <c r="L64" s="28">
        <v>92.288013870146457</v>
      </c>
      <c r="M64" s="28">
        <v>94.0701628593104</v>
      </c>
      <c r="N64" s="31">
        <v>94.791295905237405</v>
      </c>
      <c r="O64" s="301">
        <v>93.1</v>
      </c>
      <c r="P64" s="301">
        <v>90.75769510919153</v>
      </c>
      <c r="Q64" s="301">
        <v>97.098979783785964</v>
      </c>
      <c r="R64" s="301">
        <v>94.102644330240537</v>
      </c>
      <c r="S64" s="301">
        <v>90.940875196339135</v>
      </c>
      <c r="T64" s="301">
        <v>94.538237128282944</v>
      </c>
    </row>
    <row r="65" spans="2:20" ht="11.25" customHeight="1">
      <c r="B65" s="19" t="s">
        <v>10</v>
      </c>
      <c r="C65" s="28"/>
      <c r="D65" s="31"/>
      <c r="E65" s="28"/>
      <c r="F65" s="28"/>
      <c r="G65" s="28"/>
      <c r="H65" s="28"/>
      <c r="I65" s="28"/>
      <c r="J65" s="28"/>
      <c r="K65" s="28"/>
      <c r="L65" s="28"/>
      <c r="M65" s="28"/>
      <c r="N65" s="31"/>
      <c r="O65" s="301"/>
      <c r="P65" s="301"/>
      <c r="Q65" s="301"/>
      <c r="R65" s="301"/>
      <c r="S65" s="301"/>
      <c r="T65" s="301"/>
    </row>
    <row r="66" spans="2:20" ht="11.25" customHeight="1">
      <c r="B66" s="101" t="s">
        <v>207</v>
      </c>
      <c r="C66" s="28">
        <v>91.171829929778994</v>
      </c>
      <c r="D66" s="28">
        <v>97.367438033516734</v>
      </c>
      <c r="E66" s="28">
        <v>96.724095674669783</v>
      </c>
      <c r="F66" s="28">
        <v>96.941940857461162</v>
      </c>
      <c r="G66" s="28">
        <v>97.049141759450393</v>
      </c>
      <c r="H66" s="28">
        <v>92.061412446788012</v>
      </c>
      <c r="I66" s="28">
        <v>93.08499190627154</v>
      </c>
      <c r="J66" s="31">
        <v>94.805697934142259</v>
      </c>
      <c r="K66" s="31">
        <v>93.326414421997939</v>
      </c>
      <c r="L66" s="31">
        <v>91.285250069193168</v>
      </c>
      <c r="M66" s="31">
        <v>93.708547945580534</v>
      </c>
      <c r="N66" s="31">
        <v>90.076891737005198</v>
      </c>
      <c r="O66" s="301">
        <v>95.1</v>
      </c>
      <c r="P66" s="301">
        <v>94.039717488171348</v>
      </c>
      <c r="Q66" s="301">
        <v>90.304369777223428</v>
      </c>
      <c r="R66" s="301">
        <v>95.464426163566316</v>
      </c>
      <c r="S66" s="301">
        <v>93.883217729560712</v>
      </c>
      <c r="T66" s="301">
        <v>94.269370809203721</v>
      </c>
    </row>
    <row r="67" spans="2:20" ht="11.25" customHeight="1">
      <c r="B67" s="101" t="s">
        <v>208</v>
      </c>
      <c r="C67" s="28">
        <v>97.183806981479506</v>
      </c>
      <c r="D67" s="31">
        <v>98.360167009439678</v>
      </c>
      <c r="E67" s="28">
        <v>93.094551600282188</v>
      </c>
      <c r="F67" s="28">
        <v>96.871476569336735</v>
      </c>
      <c r="G67" s="28">
        <v>96.295286754759289</v>
      </c>
      <c r="H67" s="28">
        <v>92.798982570543558</v>
      </c>
      <c r="I67" s="28">
        <v>95.181758616101192</v>
      </c>
      <c r="J67" s="28">
        <v>92.272892570920888</v>
      </c>
      <c r="K67" s="28">
        <v>94.256470089096297</v>
      </c>
      <c r="L67" s="28">
        <v>94.114843979925993</v>
      </c>
      <c r="M67" s="28">
        <v>90.383572906894486</v>
      </c>
      <c r="N67" s="31">
        <v>89.676394189652939</v>
      </c>
      <c r="O67" s="301">
        <v>90.4</v>
      </c>
      <c r="P67" s="301">
        <v>97.553742439191836</v>
      </c>
      <c r="Q67" s="301">
        <v>87.3543451993433</v>
      </c>
      <c r="R67" s="301">
        <v>95.110334119872064</v>
      </c>
      <c r="S67" s="301">
        <v>94.671855353802101</v>
      </c>
      <c r="T67" s="301">
        <v>92.968570369792204</v>
      </c>
    </row>
    <row r="68" spans="2:20" ht="11.25" customHeight="1">
      <c r="B68" s="19" t="s">
        <v>11</v>
      </c>
      <c r="C68" s="28"/>
      <c r="D68" s="31"/>
      <c r="E68" s="28"/>
      <c r="F68" s="28"/>
      <c r="G68" s="28"/>
      <c r="H68" s="28"/>
      <c r="I68" s="28"/>
      <c r="J68" s="28"/>
      <c r="K68" s="28"/>
      <c r="L68" s="28"/>
      <c r="M68" s="28"/>
      <c r="N68" s="31"/>
      <c r="O68" s="301"/>
      <c r="P68" s="301"/>
      <c r="Q68" s="301"/>
      <c r="R68" s="301"/>
      <c r="S68" s="301"/>
      <c r="T68" s="301"/>
    </row>
    <row r="69" spans="2:20" ht="11.25" customHeight="1">
      <c r="B69" s="101" t="s">
        <v>207</v>
      </c>
      <c r="C69" s="28">
        <v>95.202391543854944</v>
      </c>
      <c r="D69" s="28">
        <v>95.550567300518907</v>
      </c>
      <c r="E69" s="28">
        <v>92.27037440967672</v>
      </c>
      <c r="F69" s="28">
        <v>94.248108275215031</v>
      </c>
      <c r="G69" s="28">
        <v>95.513390832820463</v>
      </c>
      <c r="H69" s="28">
        <v>96.038819097031563</v>
      </c>
      <c r="I69" s="28">
        <v>89.869507408499587</v>
      </c>
      <c r="J69" s="31">
        <v>88.932154447292561</v>
      </c>
      <c r="K69" s="31">
        <v>91.761375352193852</v>
      </c>
      <c r="L69" s="31">
        <v>92.005583748074287</v>
      </c>
      <c r="M69" s="31">
        <v>88.730625834627034</v>
      </c>
      <c r="N69" s="31">
        <v>90.118758654637091</v>
      </c>
      <c r="O69" s="301">
        <v>92.7</v>
      </c>
      <c r="P69" s="301">
        <v>89.364864706631593</v>
      </c>
      <c r="Q69" s="301">
        <v>93.822939028792405</v>
      </c>
      <c r="R69" s="301">
        <v>93.104141457691355</v>
      </c>
      <c r="S69" s="301">
        <v>96.947415501899386</v>
      </c>
      <c r="T69" s="301">
        <v>98.378191385830476</v>
      </c>
    </row>
    <row r="70" spans="2:20" ht="11.25" customHeight="1">
      <c r="B70" s="101" t="s">
        <v>208</v>
      </c>
      <c r="C70" s="28">
        <v>91.680465005438933</v>
      </c>
      <c r="D70" s="31">
        <v>94.969200877720411</v>
      </c>
      <c r="E70" s="28">
        <v>93.993443917821494</v>
      </c>
      <c r="F70" s="28">
        <v>95.130995562577255</v>
      </c>
      <c r="G70" s="28">
        <v>92.143533381022408</v>
      </c>
      <c r="H70" s="28">
        <v>93.511839131573652</v>
      </c>
      <c r="I70" s="28">
        <v>91.947287413563259</v>
      </c>
      <c r="J70" s="28">
        <v>92.270119936942791</v>
      </c>
      <c r="K70" s="28">
        <v>94.653868459521334</v>
      </c>
      <c r="L70" s="28">
        <v>90.918980348161753</v>
      </c>
      <c r="M70" s="28">
        <v>92.377487555821247</v>
      </c>
      <c r="N70" s="31">
        <v>92.558779350605533</v>
      </c>
      <c r="O70" s="301">
        <v>95.8</v>
      </c>
      <c r="P70" s="301">
        <v>90.484362968803097</v>
      </c>
      <c r="Q70" s="301">
        <v>90.58091801518988</v>
      </c>
      <c r="R70" s="301">
        <v>96.457852749465047</v>
      </c>
      <c r="S70" s="301">
        <v>89.577847836492126</v>
      </c>
      <c r="T70" s="301">
        <v>92.882126776859636</v>
      </c>
    </row>
    <row r="71" spans="2:20" ht="11.25" customHeight="1">
      <c r="B71" s="19" t="s">
        <v>12</v>
      </c>
      <c r="C71" s="28"/>
      <c r="D71" s="31"/>
      <c r="E71" s="28"/>
      <c r="F71" s="28"/>
      <c r="G71" s="28"/>
      <c r="H71" s="28"/>
      <c r="I71" s="28"/>
      <c r="J71" s="28"/>
      <c r="K71" s="28"/>
      <c r="L71" s="28"/>
      <c r="M71" s="28"/>
      <c r="N71" s="31"/>
      <c r="O71" s="301"/>
      <c r="P71" s="301"/>
      <c r="Q71" s="301"/>
      <c r="R71" s="301"/>
      <c r="S71" s="301"/>
      <c r="T71" s="301"/>
    </row>
    <row r="72" spans="2:20" ht="11.25" customHeight="1">
      <c r="B72" s="101" t="s">
        <v>207</v>
      </c>
      <c r="C72" s="28">
        <v>89.677874807887775</v>
      </c>
      <c r="D72" s="28">
        <v>88.981026655802623</v>
      </c>
      <c r="E72" s="28">
        <v>93.342382791391159</v>
      </c>
      <c r="F72" s="28">
        <v>91.084940306239645</v>
      </c>
      <c r="G72" s="28">
        <v>91.007770280966554</v>
      </c>
      <c r="H72" s="28">
        <v>95.615912953716304</v>
      </c>
      <c r="I72" s="28">
        <v>87.991894484936751</v>
      </c>
      <c r="J72" s="31">
        <v>90.089976298110116</v>
      </c>
      <c r="K72" s="31">
        <v>94.677590089604593</v>
      </c>
      <c r="L72" s="31">
        <v>93.300526488147668</v>
      </c>
      <c r="M72" s="31">
        <v>90.920122368929668</v>
      </c>
      <c r="N72" s="31">
        <v>89.95172793798379</v>
      </c>
      <c r="O72" s="301">
        <v>91.1</v>
      </c>
      <c r="P72" s="301">
        <v>94.076265337815954</v>
      </c>
      <c r="Q72" s="301">
        <v>93.078270020545062</v>
      </c>
      <c r="R72" s="301">
        <v>92.186295442598549</v>
      </c>
      <c r="S72" s="301">
        <v>94.153568062736468</v>
      </c>
      <c r="T72" s="301">
        <v>94.107290872846136</v>
      </c>
    </row>
    <row r="73" spans="2:20" ht="11.25" customHeight="1">
      <c r="B73" s="101" t="s">
        <v>208</v>
      </c>
      <c r="C73" s="28">
        <v>89.136883043107801</v>
      </c>
      <c r="D73" s="31">
        <v>91.723829948597768</v>
      </c>
      <c r="E73" s="28">
        <v>95.193555727097618</v>
      </c>
      <c r="F73" s="28">
        <v>93.008248691969655</v>
      </c>
      <c r="G73" s="28">
        <v>92.845697480585727</v>
      </c>
      <c r="H73" s="28">
        <v>95.212054027382848</v>
      </c>
      <c r="I73" s="28">
        <v>93.69515283135253</v>
      </c>
      <c r="J73" s="28">
        <v>92.151401503475967</v>
      </c>
      <c r="K73" s="28">
        <v>95.444098960765956</v>
      </c>
      <c r="L73" s="28">
        <v>91.919579509850905</v>
      </c>
      <c r="M73" s="28">
        <v>92.413274536471917</v>
      </c>
      <c r="N73" s="31">
        <v>93.40632605868764</v>
      </c>
      <c r="O73" s="301">
        <v>94.2</v>
      </c>
      <c r="P73" s="301">
        <v>93.477762599500807</v>
      </c>
      <c r="Q73" s="301">
        <v>90.587707824930632</v>
      </c>
      <c r="R73" s="301">
        <v>90.927964346262556</v>
      </c>
      <c r="S73" s="301">
        <v>93.069599943498687</v>
      </c>
      <c r="T73" s="301">
        <v>88.259609852847419</v>
      </c>
    </row>
    <row r="74" spans="2:20" ht="11.25" customHeight="1">
      <c r="B74" s="19" t="s">
        <v>13</v>
      </c>
      <c r="C74" s="28"/>
      <c r="D74" s="31"/>
      <c r="E74" s="28"/>
      <c r="F74" s="28"/>
      <c r="G74" s="28"/>
      <c r="H74" s="28"/>
      <c r="I74" s="28"/>
      <c r="J74" s="28"/>
      <c r="K74" s="28"/>
      <c r="L74" s="28"/>
      <c r="M74" s="28"/>
      <c r="N74" s="31"/>
      <c r="O74" s="301"/>
      <c r="P74" s="301"/>
      <c r="Q74" s="301"/>
      <c r="R74" s="301"/>
      <c r="S74" s="301"/>
      <c r="T74" s="301"/>
    </row>
    <row r="75" spans="2:20" ht="11.25" customHeight="1">
      <c r="B75" s="101" t="s">
        <v>207</v>
      </c>
      <c r="C75" s="28">
        <v>91.765148890713604</v>
      </c>
      <c r="D75" s="28">
        <v>90.063170893385973</v>
      </c>
      <c r="E75" s="28">
        <v>90.847049544325316</v>
      </c>
      <c r="F75" s="28">
        <v>96.558906046967735</v>
      </c>
      <c r="G75" s="28">
        <v>93.456538765156481</v>
      </c>
      <c r="H75" s="28">
        <v>93.89536113750539</v>
      </c>
      <c r="I75" s="28">
        <v>93.972320725190954</v>
      </c>
      <c r="J75" s="31">
        <v>94.489573115949241</v>
      </c>
      <c r="K75" s="31">
        <v>90.609690448993746</v>
      </c>
      <c r="L75" s="31">
        <v>91.617710597212508</v>
      </c>
      <c r="M75" s="31">
        <v>90.227092567762227</v>
      </c>
      <c r="N75" s="31">
        <v>91.930388283446121</v>
      </c>
      <c r="O75" s="301">
        <v>94</v>
      </c>
      <c r="P75" s="301">
        <v>95.642450342657284</v>
      </c>
      <c r="Q75" s="301">
        <v>91.491513793567066</v>
      </c>
      <c r="R75" s="301">
        <v>94.18409783707763</v>
      </c>
      <c r="S75" s="301">
        <v>93.980798521708564</v>
      </c>
      <c r="T75" s="301">
        <v>95.070307018178838</v>
      </c>
    </row>
    <row r="76" spans="2:20" ht="11.25" customHeight="1">
      <c r="B76" s="101" t="s">
        <v>208</v>
      </c>
      <c r="C76" s="28">
        <v>96.434399081423109</v>
      </c>
      <c r="D76" s="31">
        <v>97.899975085674157</v>
      </c>
      <c r="E76" s="28">
        <v>92.858690452048705</v>
      </c>
      <c r="F76" s="28">
        <v>94.214235804509642</v>
      </c>
      <c r="G76" s="28">
        <v>92.636355533123165</v>
      </c>
      <c r="H76" s="28">
        <v>97.644400282991199</v>
      </c>
      <c r="I76" s="28">
        <v>97.104748108803832</v>
      </c>
      <c r="J76" s="28">
        <v>94.164192099598878</v>
      </c>
      <c r="K76" s="28">
        <v>92.7236356649247</v>
      </c>
      <c r="L76" s="28">
        <v>88.085763213832749</v>
      </c>
      <c r="M76" s="28">
        <v>89.695297963503577</v>
      </c>
      <c r="N76" s="31">
        <v>90.4</v>
      </c>
      <c r="O76" s="301">
        <v>90.5</v>
      </c>
      <c r="P76" s="301">
        <v>90.770168902186526</v>
      </c>
      <c r="Q76" s="301">
        <v>88.537328800734173</v>
      </c>
      <c r="R76" s="301">
        <v>92.048874416701906</v>
      </c>
      <c r="S76" s="301">
        <v>90.914025424926194</v>
      </c>
      <c r="T76" s="301">
        <v>95.600214493535674</v>
      </c>
    </row>
    <row r="77" spans="2:20" ht="11.25" customHeight="1">
      <c r="B77" s="19" t="s">
        <v>120</v>
      </c>
      <c r="C77" s="28"/>
      <c r="D77" s="31"/>
      <c r="E77" s="28"/>
      <c r="F77" s="28"/>
      <c r="G77" s="28"/>
      <c r="H77" s="28"/>
      <c r="I77" s="28"/>
      <c r="J77" s="28"/>
      <c r="K77" s="28"/>
      <c r="L77" s="28"/>
      <c r="M77" s="28"/>
      <c r="N77" s="31"/>
      <c r="O77" s="301"/>
      <c r="P77" s="301"/>
      <c r="Q77" s="301"/>
      <c r="R77" s="301"/>
      <c r="S77" s="301"/>
      <c r="T77" s="301"/>
    </row>
    <row r="78" spans="2:20" ht="11.25" customHeight="1">
      <c r="B78" s="101" t="s">
        <v>207</v>
      </c>
      <c r="C78" s="28">
        <v>87.234883208636319</v>
      </c>
      <c r="D78" s="28">
        <v>90.29210213533834</v>
      </c>
      <c r="E78" s="28">
        <v>93.075518971662689</v>
      </c>
      <c r="F78" s="28">
        <v>95.809390015289708</v>
      </c>
      <c r="G78" s="28">
        <v>92.358461672510501</v>
      </c>
      <c r="H78" s="28">
        <v>91.393996354893687</v>
      </c>
      <c r="I78" s="28">
        <v>94.24225156668949</v>
      </c>
      <c r="J78" s="31">
        <v>93.999695657643855</v>
      </c>
      <c r="K78" s="31">
        <v>90.690719637989162</v>
      </c>
      <c r="L78" s="31">
        <v>89.045046501308065</v>
      </c>
      <c r="M78" s="31">
        <v>91.822473867740797</v>
      </c>
      <c r="N78" s="31">
        <v>92.40853670141405</v>
      </c>
      <c r="O78" s="301">
        <v>96.2</v>
      </c>
      <c r="P78" s="301">
        <v>93.93464679988891</v>
      </c>
      <c r="Q78" s="301">
        <v>89.560780207853526</v>
      </c>
      <c r="R78" s="301">
        <v>90.268207102827617</v>
      </c>
      <c r="S78" s="301">
        <v>94.555527688869205</v>
      </c>
      <c r="T78" s="301">
        <v>93.264055823276038</v>
      </c>
    </row>
    <row r="79" spans="2:20" ht="11.25" customHeight="1">
      <c r="B79" s="101" t="s">
        <v>208</v>
      </c>
      <c r="C79" s="28">
        <v>89.185897057146605</v>
      </c>
      <c r="D79" s="31">
        <v>92.396008882539405</v>
      </c>
      <c r="E79" s="28">
        <v>93.642738890847056</v>
      </c>
      <c r="F79" s="28">
        <v>94.577276640800221</v>
      </c>
      <c r="G79" s="28">
        <v>94.018597137495092</v>
      </c>
      <c r="H79" s="28">
        <v>92.565885123858621</v>
      </c>
      <c r="I79" s="28">
        <v>92.810772568101768</v>
      </c>
      <c r="J79" s="28">
        <v>90.776735334910185</v>
      </c>
      <c r="K79" s="28">
        <v>94.911297524976675</v>
      </c>
      <c r="L79" s="28">
        <v>91.084789644813441</v>
      </c>
      <c r="M79" s="28">
        <v>87.799068704695685</v>
      </c>
      <c r="N79" s="31">
        <v>92.658502661733394</v>
      </c>
      <c r="O79" s="301">
        <v>92.2</v>
      </c>
      <c r="P79" s="301">
        <v>93.073422036112845</v>
      </c>
      <c r="Q79" s="301">
        <v>89.233521517505082</v>
      </c>
      <c r="R79" s="301">
        <v>88.034988370599564</v>
      </c>
      <c r="S79" s="301">
        <v>95.104005708866737</v>
      </c>
      <c r="T79" s="301">
        <v>92.151478085366406</v>
      </c>
    </row>
    <row r="80" spans="2:20" ht="11.25" customHeight="1">
      <c r="B80" s="19" t="s">
        <v>296</v>
      </c>
      <c r="C80" s="28"/>
      <c r="D80" s="31"/>
      <c r="E80" s="28"/>
      <c r="F80" s="28"/>
      <c r="G80" s="28"/>
      <c r="H80" s="28"/>
      <c r="I80" s="28"/>
      <c r="J80" s="28"/>
      <c r="K80" s="28"/>
      <c r="L80" s="28"/>
      <c r="M80" s="28"/>
      <c r="N80" s="31"/>
      <c r="O80" s="301"/>
      <c r="P80" s="301"/>
      <c r="Q80" s="301"/>
      <c r="R80" s="301"/>
      <c r="S80" s="301"/>
      <c r="T80" s="301"/>
    </row>
    <row r="81" spans="2:20" ht="11.25" customHeight="1">
      <c r="B81" s="101" t="s">
        <v>207</v>
      </c>
      <c r="C81" s="28">
        <v>94.622541804370698</v>
      </c>
      <c r="D81" s="28">
        <v>100</v>
      </c>
      <c r="E81" s="28">
        <v>96.229077340473935</v>
      </c>
      <c r="F81" s="28">
        <v>95.030167457727956</v>
      </c>
      <c r="G81" s="28">
        <v>94.742273568276858</v>
      </c>
      <c r="H81" s="28">
        <v>95.392790124487107</v>
      </c>
      <c r="I81" s="28">
        <v>94.597473435035312</v>
      </c>
      <c r="J81" s="31">
        <v>96.154428931927967</v>
      </c>
      <c r="K81" s="31">
        <v>94.184605437503194</v>
      </c>
      <c r="L81" s="31">
        <v>84.499950238660432</v>
      </c>
      <c r="M81" s="31">
        <v>90.870252028983671</v>
      </c>
      <c r="N81" s="31">
        <v>93.1</v>
      </c>
      <c r="O81" s="301">
        <v>93.8</v>
      </c>
      <c r="P81" s="301">
        <v>91.765143487805275</v>
      </c>
      <c r="Q81" s="301">
        <v>89.698368583667815</v>
      </c>
      <c r="R81" s="301">
        <v>92.012059856230195</v>
      </c>
      <c r="S81" s="301">
        <v>92.713917140519087</v>
      </c>
      <c r="T81" s="301">
        <v>90.308668326037164</v>
      </c>
    </row>
    <row r="82" spans="2:20" ht="11.25" customHeight="1">
      <c r="B82" s="101" t="s">
        <v>208</v>
      </c>
      <c r="C82" s="28">
        <v>91.560285101172198</v>
      </c>
      <c r="D82" s="31">
        <v>97.82352876132299</v>
      </c>
      <c r="E82" s="28">
        <v>93.381809045703619</v>
      </c>
      <c r="F82" s="28">
        <v>92.153076055450839</v>
      </c>
      <c r="G82" s="28">
        <v>96.32291136557069</v>
      </c>
      <c r="H82" s="28">
        <v>95.974667449606983</v>
      </c>
      <c r="I82" s="28">
        <v>93.521540011909693</v>
      </c>
      <c r="J82" s="28">
        <v>93.057736187933941</v>
      </c>
      <c r="K82" s="28">
        <v>92.499989424195704</v>
      </c>
      <c r="L82" s="28">
        <v>96.331581515733475</v>
      </c>
      <c r="M82" s="28">
        <v>93.655840750979664</v>
      </c>
      <c r="N82" s="31">
        <v>94.480238574007672</v>
      </c>
      <c r="O82" s="301">
        <v>94</v>
      </c>
      <c r="P82" s="301">
        <v>93.374188108015673</v>
      </c>
      <c r="Q82" s="301">
        <v>86.706005013181425</v>
      </c>
      <c r="R82" s="301">
        <v>93.946803981415044</v>
      </c>
      <c r="S82" s="301">
        <v>94.052191896639926</v>
      </c>
      <c r="T82" s="301">
        <v>94.400624031155587</v>
      </c>
    </row>
    <row r="83" spans="2:20" ht="11.25" customHeight="1">
      <c r="B83" s="19" t="s">
        <v>14</v>
      </c>
      <c r="C83" s="29"/>
      <c r="D83" s="29"/>
      <c r="E83" s="28"/>
      <c r="F83" s="28"/>
      <c r="G83" s="28"/>
      <c r="H83" s="28"/>
      <c r="I83" s="28"/>
      <c r="J83" s="28"/>
      <c r="K83" s="28"/>
      <c r="L83" s="28"/>
      <c r="M83" s="28"/>
      <c r="N83" s="31"/>
      <c r="O83" s="301"/>
      <c r="P83" s="301"/>
      <c r="Q83" s="301"/>
      <c r="R83" s="301"/>
      <c r="S83" s="301"/>
      <c r="T83" s="301"/>
    </row>
    <row r="84" spans="2:20" ht="11.25" customHeight="1">
      <c r="B84" s="101" t="s">
        <v>207</v>
      </c>
      <c r="C84" s="28">
        <v>91.22297698783953</v>
      </c>
      <c r="D84" s="28">
        <v>87.265572951907174</v>
      </c>
      <c r="E84" s="28">
        <v>90.696710470811453</v>
      </c>
      <c r="F84" s="28">
        <v>90.44624625376315</v>
      </c>
      <c r="G84" s="28">
        <v>93.0151028279668</v>
      </c>
      <c r="H84" s="28">
        <v>93.940070913357829</v>
      </c>
      <c r="I84" s="28">
        <v>91.42257762514717</v>
      </c>
      <c r="J84" s="31">
        <v>91.158658634315756</v>
      </c>
      <c r="K84" s="31">
        <v>91.561734844563262</v>
      </c>
      <c r="L84" s="31">
        <v>93.140888939447521</v>
      </c>
      <c r="M84" s="31">
        <v>90.124509643696442</v>
      </c>
      <c r="N84" s="31">
        <v>91.8</v>
      </c>
      <c r="O84" s="301">
        <v>95</v>
      </c>
      <c r="P84" s="301">
        <v>94.710610433233299</v>
      </c>
      <c r="Q84" s="301">
        <v>90.713746622248522</v>
      </c>
      <c r="R84" s="301">
        <v>92.885524451429859</v>
      </c>
      <c r="S84" s="301">
        <v>91.738648382891171</v>
      </c>
      <c r="T84" s="301">
        <v>90.945335713951764</v>
      </c>
    </row>
    <row r="85" spans="2:20" ht="11.25" customHeight="1">
      <c r="B85" s="101" t="s">
        <v>208</v>
      </c>
      <c r="C85" s="28">
        <v>85.651410139761254</v>
      </c>
      <c r="D85" s="31">
        <v>89.578827659479344</v>
      </c>
      <c r="E85" s="28">
        <v>91.928168773488252</v>
      </c>
      <c r="F85" s="28">
        <v>94.550695636624326</v>
      </c>
      <c r="G85" s="28">
        <v>94.637417417901275</v>
      </c>
      <c r="H85" s="28">
        <v>93.599378939859307</v>
      </c>
      <c r="I85" s="28">
        <v>94.8924180252166</v>
      </c>
      <c r="J85" s="28">
        <v>91.475164145671343</v>
      </c>
      <c r="K85" s="28">
        <v>92.264236539289641</v>
      </c>
      <c r="L85" s="28">
        <v>91.621275591175234</v>
      </c>
      <c r="M85" s="28">
        <v>90.623356925561154</v>
      </c>
      <c r="N85" s="31">
        <v>89.470143213690321</v>
      </c>
      <c r="O85" s="301">
        <v>91.9</v>
      </c>
      <c r="P85" s="301">
        <v>94.596496487571642</v>
      </c>
      <c r="Q85" s="301">
        <v>93.063753254600485</v>
      </c>
      <c r="R85" s="301">
        <v>91.067264756983548</v>
      </c>
      <c r="S85" s="301">
        <v>94.302180741754611</v>
      </c>
      <c r="T85" s="301">
        <v>94.107967338485125</v>
      </c>
    </row>
    <row r="86" spans="2:20" ht="11.25" customHeight="1">
      <c r="B86" s="19" t="s">
        <v>15</v>
      </c>
      <c r="C86" s="28"/>
      <c r="D86" s="31"/>
      <c r="E86" s="28"/>
      <c r="F86" s="28"/>
      <c r="G86" s="28"/>
      <c r="H86" s="28"/>
      <c r="I86" s="28"/>
      <c r="J86" s="28"/>
      <c r="K86" s="28"/>
      <c r="L86" s="28"/>
      <c r="M86" s="28"/>
      <c r="N86" s="31"/>
      <c r="O86" s="301"/>
      <c r="P86" s="301"/>
      <c r="Q86" s="301"/>
      <c r="R86" s="301"/>
      <c r="S86" s="301"/>
      <c r="T86" s="301"/>
    </row>
    <row r="87" spans="2:20" ht="11.25" customHeight="1">
      <c r="B87" s="101" t="s">
        <v>207</v>
      </c>
      <c r="C87" s="28">
        <v>97.954842685988325</v>
      </c>
      <c r="D87" s="28">
        <v>92.648769699997573</v>
      </c>
      <c r="E87" s="28">
        <v>95.88429324999953</v>
      </c>
      <c r="F87" s="28">
        <v>96.264928040482303</v>
      </c>
      <c r="G87" s="28">
        <v>93.696327609621648</v>
      </c>
      <c r="H87" s="28">
        <v>96.835081414481976</v>
      </c>
      <c r="I87" s="28">
        <v>90.730830201175408</v>
      </c>
      <c r="J87" s="31">
        <v>95.73369928021809</v>
      </c>
      <c r="K87" s="31">
        <v>95.894468499641022</v>
      </c>
      <c r="L87" s="31">
        <v>92.695194752518944</v>
      </c>
      <c r="M87" s="31">
        <v>95.916120714312143</v>
      </c>
      <c r="N87" s="31">
        <v>91.74229891209761</v>
      </c>
      <c r="O87" s="301">
        <v>95.3</v>
      </c>
      <c r="P87" s="301">
        <v>98.77694386865808</v>
      </c>
      <c r="Q87" s="301">
        <v>90.218767603627498</v>
      </c>
      <c r="R87" s="301">
        <v>94.245142929489404</v>
      </c>
      <c r="S87" s="301">
        <v>98.148186918727916</v>
      </c>
      <c r="T87" s="301">
        <v>89.809251265556071</v>
      </c>
    </row>
    <row r="88" spans="2:20" ht="11.25" customHeight="1">
      <c r="B88" s="101" t="s">
        <v>208</v>
      </c>
      <c r="C88" s="28">
        <v>95.117068998506923</v>
      </c>
      <c r="D88" s="31">
        <v>95.666306474182619</v>
      </c>
      <c r="E88" s="28">
        <v>93.071087250192008</v>
      </c>
      <c r="F88" s="28">
        <v>96.030699643205637</v>
      </c>
      <c r="G88" s="28">
        <v>95.143725612922992</v>
      </c>
      <c r="H88" s="28">
        <v>92.217750586285746</v>
      </c>
      <c r="I88" s="28">
        <v>94.475671157155702</v>
      </c>
      <c r="J88" s="28">
        <v>92.224395261930496</v>
      </c>
      <c r="K88" s="28">
        <v>87.828226532246774</v>
      </c>
      <c r="L88" s="28">
        <v>91.143942994436657</v>
      </c>
      <c r="M88" s="28">
        <v>89.426473585559748</v>
      </c>
      <c r="N88" s="31">
        <v>90.37920377249651</v>
      </c>
      <c r="O88" s="301">
        <v>93.1</v>
      </c>
      <c r="P88" s="301">
        <v>93.010335132059055</v>
      </c>
      <c r="Q88" s="301">
        <v>93.314715674160936</v>
      </c>
      <c r="R88" s="301">
        <v>93.493714684819011</v>
      </c>
      <c r="S88" s="301">
        <v>92.767407816973048</v>
      </c>
      <c r="T88" s="301">
        <v>91.372654132140241</v>
      </c>
    </row>
    <row r="89" spans="2:20" ht="11.25" customHeight="1">
      <c r="B89" s="19" t="s">
        <v>16</v>
      </c>
      <c r="C89" s="28"/>
      <c r="D89" s="31"/>
      <c r="E89" s="28"/>
      <c r="F89" s="28"/>
      <c r="G89" s="28"/>
      <c r="H89" s="28"/>
      <c r="I89" s="28"/>
      <c r="J89" s="28"/>
      <c r="K89" s="28"/>
      <c r="L89" s="28"/>
      <c r="M89" s="28"/>
      <c r="N89" s="31"/>
      <c r="O89" s="301"/>
      <c r="P89" s="301"/>
      <c r="Q89" s="301"/>
      <c r="R89" s="301"/>
      <c r="S89" s="301"/>
      <c r="T89" s="301"/>
    </row>
    <row r="90" spans="2:20" ht="11.25" customHeight="1">
      <c r="B90" s="101" t="s">
        <v>207</v>
      </c>
      <c r="C90" s="28">
        <v>95.643835427022765</v>
      </c>
      <c r="D90" s="28">
        <v>98.487851587966844</v>
      </c>
      <c r="E90" s="28">
        <v>95.476783525297094</v>
      </c>
      <c r="F90" s="28">
        <v>94.774374080563135</v>
      </c>
      <c r="G90" s="28">
        <v>90.210394070919122</v>
      </c>
      <c r="H90" s="28">
        <v>97.272267348716952</v>
      </c>
      <c r="I90" s="28">
        <v>94.354311637576018</v>
      </c>
      <c r="J90" s="31">
        <v>97.596660604215927</v>
      </c>
      <c r="K90" s="31">
        <v>91.23992986629797</v>
      </c>
      <c r="L90" s="31">
        <v>96.641654121868982</v>
      </c>
      <c r="M90" s="31">
        <v>94.860758212976961</v>
      </c>
      <c r="N90" s="31">
        <v>93.313461784971182</v>
      </c>
      <c r="O90" s="301">
        <v>93.5</v>
      </c>
      <c r="P90" s="301">
        <v>95.335624710486968</v>
      </c>
      <c r="Q90" s="301">
        <v>90.790462563577663</v>
      </c>
      <c r="R90" s="301">
        <v>93.219059339815956</v>
      </c>
      <c r="S90" s="301">
        <v>100</v>
      </c>
      <c r="T90" s="301">
        <v>93.356903120611264</v>
      </c>
    </row>
    <row r="91" spans="2:20" ht="11.25" customHeight="1">
      <c r="B91" s="101" t="s">
        <v>208</v>
      </c>
      <c r="C91" s="28">
        <v>90.965544379134826</v>
      </c>
      <c r="D91" s="31">
        <v>98.745845879009806</v>
      </c>
      <c r="E91" s="28">
        <v>92.325729547690884</v>
      </c>
      <c r="F91" s="28">
        <v>95.725085681482739</v>
      </c>
      <c r="G91" s="28">
        <v>97.503795625551078</v>
      </c>
      <c r="H91" s="28">
        <v>93.314848765101218</v>
      </c>
      <c r="I91" s="28">
        <v>94.492522260050421</v>
      </c>
      <c r="J91" s="28">
        <v>93.671267082633975</v>
      </c>
      <c r="K91" s="28">
        <v>91.044776119402968</v>
      </c>
      <c r="L91" s="28">
        <v>92.103359065520763</v>
      </c>
      <c r="M91" s="28">
        <v>91.758778842860906</v>
      </c>
      <c r="N91" s="31">
        <v>90.071473031580069</v>
      </c>
      <c r="O91" s="301">
        <v>89</v>
      </c>
      <c r="P91" s="301">
        <v>91.673410194548168</v>
      </c>
      <c r="Q91" s="301">
        <v>90.761569802368783</v>
      </c>
      <c r="R91" s="301">
        <v>93.265200462506314</v>
      </c>
      <c r="S91" s="301">
        <v>92.977275343506562</v>
      </c>
      <c r="T91" s="301">
        <v>92.374431305955</v>
      </c>
    </row>
    <row r="92" spans="2:20" ht="11.25" customHeight="1">
      <c r="B92" s="19" t="s">
        <v>17</v>
      </c>
      <c r="C92" s="28"/>
      <c r="D92" s="31"/>
      <c r="E92" s="28"/>
      <c r="F92" s="28"/>
      <c r="G92" s="28"/>
      <c r="H92" s="28"/>
      <c r="I92" s="28"/>
      <c r="J92" s="28"/>
      <c r="K92" s="28"/>
      <c r="L92" s="28"/>
      <c r="M92" s="28"/>
      <c r="N92" s="31"/>
      <c r="O92" s="301"/>
      <c r="P92" s="301"/>
      <c r="Q92" s="301"/>
      <c r="R92" s="301"/>
      <c r="S92" s="301"/>
      <c r="T92" s="301"/>
    </row>
    <row r="93" spans="2:20" ht="11.25" customHeight="1">
      <c r="B93" s="101" t="s">
        <v>207</v>
      </c>
      <c r="C93" s="28">
        <v>94.792672893032446</v>
      </c>
      <c r="D93" s="28">
        <v>93.244367462623202</v>
      </c>
      <c r="E93" s="28">
        <v>91.253547798363925</v>
      </c>
      <c r="F93" s="28">
        <v>93.376227210813752</v>
      </c>
      <c r="G93" s="28">
        <v>97.134720711956476</v>
      </c>
      <c r="H93" s="28">
        <v>92.24042972922733</v>
      </c>
      <c r="I93" s="28">
        <v>92.82054843350322</v>
      </c>
      <c r="J93" s="31">
        <v>93.004896894912733</v>
      </c>
      <c r="K93" s="31">
        <v>93.681417081827306</v>
      </c>
      <c r="L93" s="31">
        <v>94.334723474994746</v>
      </c>
      <c r="M93" s="31">
        <v>95.784930278393318</v>
      </c>
      <c r="N93" s="31">
        <v>96.427278725790387</v>
      </c>
      <c r="O93" s="301">
        <v>93.8</v>
      </c>
      <c r="P93" s="301">
        <v>93.434580265559887</v>
      </c>
      <c r="Q93" s="301">
        <v>93.426972975665606</v>
      </c>
      <c r="R93" s="301">
        <v>89.147315427254057</v>
      </c>
      <c r="S93" s="301">
        <v>95.470065448376289</v>
      </c>
      <c r="T93" s="301">
        <v>98.621089148522429</v>
      </c>
    </row>
    <row r="94" spans="2:20" ht="11.25" customHeight="1">
      <c r="B94" s="101" t="s">
        <v>208</v>
      </c>
      <c r="C94" s="28">
        <v>90.3872018370121</v>
      </c>
      <c r="D94" s="31">
        <v>92.537151192342094</v>
      </c>
      <c r="E94" s="28">
        <v>93.936584602340446</v>
      </c>
      <c r="F94" s="28">
        <v>91.689390052463466</v>
      </c>
      <c r="G94" s="28">
        <v>97.997098954407136</v>
      </c>
      <c r="H94" s="28">
        <v>92.957076891036877</v>
      </c>
      <c r="I94" s="28">
        <v>92.777539136231908</v>
      </c>
      <c r="J94" s="28">
        <v>94.45319387932679</v>
      </c>
      <c r="K94" s="28">
        <v>95.339955672718943</v>
      </c>
      <c r="L94" s="28">
        <v>95.253644264298757</v>
      </c>
      <c r="M94" s="28">
        <v>94.009040182803773</v>
      </c>
      <c r="N94" s="31">
        <v>89.258201182379182</v>
      </c>
      <c r="O94" s="301">
        <v>95.5</v>
      </c>
      <c r="P94" s="301">
        <v>97.952177134974448</v>
      </c>
      <c r="Q94" s="301">
        <v>94.247256020276239</v>
      </c>
      <c r="R94" s="301">
        <v>93.001906862370362</v>
      </c>
      <c r="S94" s="301">
        <v>93.066620632644103</v>
      </c>
      <c r="T94" s="301">
        <v>94.72940900859804</v>
      </c>
    </row>
    <row r="95" spans="2:20" ht="11.25" customHeight="1">
      <c r="B95" s="19" t="s">
        <v>18</v>
      </c>
      <c r="C95" s="28"/>
      <c r="D95" s="31"/>
      <c r="E95" s="28"/>
      <c r="F95" s="28"/>
      <c r="G95" s="28"/>
      <c r="H95" s="28"/>
      <c r="I95" s="28"/>
      <c r="J95" s="28"/>
      <c r="K95" s="28"/>
      <c r="L95" s="28"/>
      <c r="M95" s="28"/>
      <c r="N95" s="31"/>
      <c r="O95" s="301"/>
      <c r="P95" s="301"/>
      <c r="Q95" s="301"/>
      <c r="R95" s="301"/>
      <c r="S95" s="301"/>
      <c r="T95" s="301"/>
    </row>
    <row r="96" spans="2:20" ht="11.25" customHeight="1">
      <c r="B96" s="101" t="s">
        <v>207</v>
      </c>
      <c r="C96" s="28">
        <v>97.71914482067875</v>
      </c>
      <c r="D96" s="28">
        <v>91.687824038624598</v>
      </c>
      <c r="E96" s="28">
        <v>94.374331075298841</v>
      </c>
      <c r="F96" s="28">
        <v>90.563455251353602</v>
      </c>
      <c r="G96" s="28">
        <v>94.385162394516115</v>
      </c>
      <c r="H96" s="28">
        <v>95.342062195956288</v>
      </c>
      <c r="I96" s="28">
        <v>89.756988522908117</v>
      </c>
      <c r="J96" s="31">
        <v>95.058736544418238</v>
      </c>
      <c r="K96" s="31">
        <v>92.150510056709606</v>
      </c>
      <c r="L96" s="31">
        <v>91.981860347417793</v>
      </c>
      <c r="M96" s="31">
        <v>90.047533769963422</v>
      </c>
      <c r="N96" s="31">
        <v>92.763147192193557</v>
      </c>
      <c r="O96" s="301">
        <v>95.2</v>
      </c>
      <c r="P96" s="301">
        <v>94.540532301375976</v>
      </c>
      <c r="Q96" s="301">
        <v>92.599290069925502</v>
      </c>
      <c r="R96" s="301">
        <v>94.845460962986678</v>
      </c>
      <c r="S96" s="301">
        <v>96.46942353580765</v>
      </c>
      <c r="T96" s="301">
        <v>92.69218884924959</v>
      </c>
    </row>
    <row r="97" spans="2:20" ht="11.25" customHeight="1">
      <c r="B97" s="101" t="s">
        <v>208</v>
      </c>
      <c r="C97" s="28">
        <v>97.627609297313697</v>
      </c>
      <c r="D97" s="31">
        <v>95.632446236863032</v>
      </c>
      <c r="E97" s="28">
        <v>93.199611432351361</v>
      </c>
      <c r="F97" s="28">
        <v>92.729876769795723</v>
      </c>
      <c r="G97" s="28">
        <v>96.210058091424102</v>
      </c>
      <c r="H97" s="28">
        <v>89.023760163494984</v>
      </c>
      <c r="I97" s="28">
        <v>93.476815325832703</v>
      </c>
      <c r="J97" s="28">
        <v>92.206528734764674</v>
      </c>
      <c r="K97" s="28">
        <v>90.150974367105846</v>
      </c>
      <c r="L97" s="28">
        <v>92.900122772223853</v>
      </c>
      <c r="M97" s="28">
        <v>90.535014824353993</v>
      </c>
      <c r="N97" s="31">
        <v>91.4</v>
      </c>
      <c r="O97" s="301">
        <v>90.5</v>
      </c>
      <c r="P97" s="301">
        <v>94.77894257432915</v>
      </c>
      <c r="Q97" s="301">
        <v>92.247804572019518</v>
      </c>
      <c r="R97" s="301">
        <v>93.663532607826554</v>
      </c>
      <c r="S97" s="301">
        <v>91.913248931989585</v>
      </c>
      <c r="T97" s="301">
        <v>94.053010142552623</v>
      </c>
    </row>
    <row r="98" spans="2:20" ht="11.25" customHeight="1">
      <c r="B98" s="19" t="s">
        <v>19</v>
      </c>
      <c r="C98" s="28"/>
      <c r="D98" s="31"/>
      <c r="E98" s="28"/>
      <c r="F98" s="28"/>
      <c r="G98" s="28"/>
      <c r="H98" s="28"/>
      <c r="I98" s="28"/>
      <c r="J98" s="28"/>
      <c r="K98" s="28"/>
      <c r="L98" s="28"/>
      <c r="M98" s="28"/>
      <c r="N98" s="31"/>
      <c r="O98" s="301"/>
      <c r="P98" s="301"/>
      <c r="Q98" s="301"/>
      <c r="R98" s="301"/>
      <c r="S98" s="301"/>
      <c r="T98" s="301"/>
    </row>
    <row r="99" spans="2:20" ht="11.25" customHeight="1">
      <c r="B99" s="101" t="s">
        <v>207</v>
      </c>
      <c r="C99" s="28">
        <v>92.678649305206847</v>
      </c>
      <c r="D99" s="28">
        <v>94.861130540237227</v>
      </c>
      <c r="E99" s="28">
        <v>96.153392344274749</v>
      </c>
      <c r="F99" s="28">
        <v>96.23031139965839</v>
      </c>
      <c r="G99" s="28">
        <v>95.023934557403194</v>
      </c>
      <c r="H99" s="28">
        <v>90.795324457789263</v>
      </c>
      <c r="I99" s="28">
        <v>93.016004887333708</v>
      </c>
      <c r="J99" s="31">
        <v>90.118670552460614</v>
      </c>
      <c r="K99" s="31">
        <v>88.789098837457033</v>
      </c>
      <c r="L99" s="31">
        <v>92.317112571557928</v>
      </c>
      <c r="M99" s="31">
        <v>95.302437598306341</v>
      </c>
      <c r="N99" s="31">
        <v>87.15838619604861</v>
      </c>
      <c r="O99" s="301">
        <v>95.7</v>
      </c>
      <c r="P99" s="301">
        <v>91.715006865835193</v>
      </c>
      <c r="Q99" s="301">
        <v>95.135662588612874</v>
      </c>
      <c r="R99" s="301">
        <v>94.238407702284718</v>
      </c>
      <c r="S99" s="301">
        <v>95.597294287359318</v>
      </c>
      <c r="T99" s="301">
        <v>95.492428742228142</v>
      </c>
    </row>
    <row r="100" spans="2:20" ht="11.25" customHeight="1">
      <c r="B100" s="101" t="s">
        <v>208</v>
      </c>
      <c r="C100" s="28">
        <v>95.708744691838504</v>
      </c>
      <c r="D100" s="31">
        <v>90.887435528272675</v>
      </c>
      <c r="E100" s="28">
        <v>96.214420253736378</v>
      </c>
      <c r="F100" s="28">
        <v>91.326669194084673</v>
      </c>
      <c r="G100" s="28">
        <v>94.073870651520124</v>
      </c>
      <c r="H100" s="28">
        <v>89.786559381144286</v>
      </c>
      <c r="I100" s="28">
        <v>96.987614230073603</v>
      </c>
      <c r="J100" s="28">
        <v>92.224282473696789</v>
      </c>
      <c r="K100" s="28">
        <v>95.306113554573741</v>
      </c>
      <c r="L100" s="28">
        <v>91.397390467294528</v>
      </c>
      <c r="M100" s="28">
        <v>92.459042404184444</v>
      </c>
      <c r="N100" s="31">
        <v>89.959763805681604</v>
      </c>
      <c r="O100" s="301">
        <v>95.9</v>
      </c>
      <c r="P100" s="301">
        <v>97.151663926956005</v>
      </c>
      <c r="Q100" s="301">
        <v>97.012859781756049</v>
      </c>
      <c r="R100" s="301">
        <v>95.373602952872361</v>
      </c>
      <c r="S100" s="301">
        <v>95.982269095867892</v>
      </c>
      <c r="T100" s="301">
        <v>94.4170770769218</v>
      </c>
    </row>
    <row r="101" spans="2:20" ht="11.25" customHeight="1">
      <c r="B101" s="19" t="s">
        <v>20</v>
      </c>
      <c r="C101" s="28"/>
      <c r="D101" s="31"/>
      <c r="E101" s="28"/>
      <c r="F101" s="28"/>
      <c r="G101" s="28"/>
      <c r="H101" s="28"/>
      <c r="I101" s="28"/>
      <c r="J101" s="28"/>
      <c r="K101" s="28"/>
      <c r="L101" s="28"/>
      <c r="M101" s="28"/>
      <c r="N101" s="31"/>
      <c r="O101" s="301"/>
      <c r="P101" s="301"/>
      <c r="Q101" s="301"/>
      <c r="R101" s="301"/>
      <c r="S101" s="301"/>
      <c r="T101" s="301"/>
    </row>
    <row r="102" spans="2:20" ht="11.25" customHeight="1">
      <c r="B102" s="101" t="s">
        <v>207</v>
      </c>
      <c r="C102" s="28">
        <v>97.492235551678462</v>
      </c>
      <c r="D102" s="28">
        <v>94.799515303806743</v>
      </c>
      <c r="E102" s="28">
        <v>93.396185517566011</v>
      </c>
      <c r="F102" s="28">
        <v>93.228187461389268</v>
      </c>
      <c r="G102" s="28">
        <v>95.357147524076723</v>
      </c>
      <c r="H102" s="28">
        <v>95.935358924588314</v>
      </c>
      <c r="I102" s="28">
        <v>95.578372892683575</v>
      </c>
      <c r="J102" s="31">
        <v>94.395564164748819</v>
      </c>
      <c r="K102" s="31">
        <v>93.465821931817331</v>
      </c>
      <c r="L102" s="31">
        <v>91.945266768050715</v>
      </c>
      <c r="M102" s="31">
        <v>93.602606528653595</v>
      </c>
      <c r="N102" s="31">
        <v>93.993041317170693</v>
      </c>
      <c r="O102" s="301">
        <v>91.8</v>
      </c>
      <c r="P102" s="301">
        <v>93.906925230665379</v>
      </c>
      <c r="Q102" s="301">
        <v>95.905170484354116</v>
      </c>
      <c r="R102" s="301">
        <v>87.859545621886966</v>
      </c>
      <c r="S102" s="301">
        <v>94.075853109852815</v>
      </c>
      <c r="T102" s="301">
        <v>91.893123810762376</v>
      </c>
    </row>
    <row r="103" spans="2:20" ht="11.25" customHeight="1">
      <c r="B103" s="101" t="s">
        <v>208</v>
      </c>
      <c r="C103" s="28">
        <v>95.059360902198364</v>
      </c>
      <c r="D103" s="31">
        <v>95.594684369936957</v>
      </c>
      <c r="E103" s="28">
        <v>92.457480918465606</v>
      </c>
      <c r="F103" s="28">
        <v>94.60081556374908</v>
      </c>
      <c r="G103" s="28">
        <v>97.605752850602116</v>
      </c>
      <c r="H103" s="28">
        <v>96.490473012690131</v>
      </c>
      <c r="I103" s="28">
        <v>92.350894105441228</v>
      </c>
      <c r="J103" s="28">
        <v>91.701118124079485</v>
      </c>
      <c r="K103" s="28">
        <v>93.303396438115271</v>
      </c>
      <c r="L103" s="28">
        <v>91.356095130296694</v>
      </c>
      <c r="M103" s="28">
        <v>94.732828819510175</v>
      </c>
      <c r="N103" s="31">
        <v>93.845671856738377</v>
      </c>
      <c r="O103" s="301">
        <v>94.3</v>
      </c>
      <c r="P103" s="301">
        <v>92.908541316405447</v>
      </c>
      <c r="Q103" s="301">
        <v>90.585692740795295</v>
      </c>
      <c r="R103" s="301">
        <v>90.109149040816845</v>
      </c>
      <c r="S103" s="301">
        <v>94.855470637102783</v>
      </c>
      <c r="T103" s="301">
        <v>90.262927557461794</v>
      </c>
    </row>
    <row r="104" spans="2:20" ht="11.25" customHeight="1">
      <c r="B104" s="19" t="s">
        <v>21</v>
      </c>
      <c r="C104" s="28"/>
      <c r="D104" s="31"/>
      <c r="E104" s="28"/>
      <c r="F104" s="28"/>
      <c r="G104" s="28"/>
      <c r="H104" s="28"/>
      <c r="I104" s="28"/>
      <c r="J104" s="28"/>
      <c r="K104" s="28"/>
      <c r="L104" s="28"/>
      <c r="M104" s="28"/>
      <c r="N104" s="31"/>
      <c r="O104" s="301"/>
      <c r="P104" s="301"/>
      <c r="Q104" s="301"/>
      <c r="R104" s="301"/>
      <c r="S104" s="301"/>
      <c r="T104" s="301"/>
    </row>
    <row r="105" spans="2:20" ht="11.25" customHeight="1">
      <c r="B105" s="101" t="s">
        <v>207</v>
      </c>
      <c r="C105" s="28">
        <v>95.397914283951962</v>
      </c>
      <c r="D105" s="28">
        <v>94.05348527804972</v>
      </c>
      <c r="E105" s="28">
        <v>91.729624720754742</v>
      </c>
      <c r="F105" s="28">
        <v>94.215321200846219</v>
      </c>
      <c r="G105" s="28">
        <v>95.140531250321587</v>
      </c>
      <c r="H105" s="28">
        <v>98.019835465989885</v>
      </c>
      <c r="I105" s="28">
        <v>97.442287270816763</v>
      </c>
      <c r="J105" s="31">
        <v>94.087102462093554</v>
      </c>
      <c r="K105" s="31">
        <v>95.712281679467551</v>
      </c>
      <c r="L105" s="31">
        <v>93.093836452210851</v>
      </c>
      <c r="M105" s="31">
        <v>93.054314456689866</v>
      </c>
      <c r="N105" s="31">
        <v>92.745666549616118</v>
      </c>
      <c r="O105" s="301">
        <v>97.6</v>
      </c>
      <c r="P105" s="301">
        <v>97.301135710816311</v>
      </c>
      <c r="Q105" s="301">
        <v>92.734757537955161</v>
      </c>
      <c r="R105" s="301">
        <v>99.496833031198648</v>
      </c>
      <c r="S105" s="301">
        <v>97.3346368740565</v>
      </c>
      <c r="T105" s="301">
        <v>91.720016236782087</v>
      </c>
    </row>
    <row r="106" spans="2:20" ht="11.25" customHeight="1">
      <c r="B106" s="101" t="s">
        <v>208</v>
      </c>
      <c r="C106" s="28">
        <v>93.567078769163885</v>
      </c>
      <c r="D106" s="31">
        <v>96.586522637359806</v>
      </c>
      <c r="E106" s="28">
        <v>95.774626190863131</v>
      </c>
      <c r="F106" s="28">
        <v>91.529062356670394</v>
      </c>
      <c r="G106" s="28">
        <v>87.520343420525066</v>
      </c>
      <c r="H106" s="28">
        <v>94.528486247851475</v>
      </c>
      <c r="I106" s="28">
        <v>90.778387308664705</v>
      </c>
      <c r="J106" s="28">
        <v>94.508222560815426</v>
      </c>
      <c r="K106" s="28">
        <v>90.364435754012703</v>
      </c>
      <c r="L106" s="28">
        <v>91.146864493381102</v>
      </c>
      <c r="M106" s="28">
        <v>95.521613083717284</v>
      </c>
      <c r="N106" s="31">
        <v>98.087853799044808</v>
      </c>
      <c r="O106" s="301">
        <v>93.6</v>
      </c>
      <c r="P106" s="301">
        <v>93.136002117396046</v>
      </c>
      <c r="Q106" s="301">
        <v>95.193717496010663</v>
      </c>
      <c r="R106" s="301">
        <v>92.283865072327586</v>
      </c>
      <c r="S106" s="301">
        <v>93.334669499560349</v>
      </c>
      <c r="T106" s="301">
        <v>94.30262684330603</v>
      </c>
    </row>
    <row r="107" spans="2:20" ht="11.25" customHeight="1">
      <c r="B107" s="19" t="s">
        <v>22</v>
      </c>
      <c r="C107" s="28"/>
      <c r="D107" s="31"/>
      <c r="E107" s="28"/>
      <c r="F107" s="28"/>
      <c r="G107" s="28"/>
      <c r="H107" s="28"/>
      <c r="I107" s="28"/>
      <c r="J107" s="28"/>
      <c r="K107" s="28"/>
      <c r="L107" s="28"/>
      <c r="M107" s="28"/>
      <c r="N107" s="31"/>
      <c r="O107" s="301"/>
      <c r="P107" s="301"/>
      <c r="Q107" s="301"/>
      <c r="R107" s="301"/>
      <c r="S107" s="301"/>
      <c r="T107" s="301"/>
    </row>
    <row r="108" spans="2:20" ht="11.25" customHeight="1">
      <c r="B108" s="101" t="s">
        <v>207</v>
      </c>
      <c r="C108" s="28">
        <v>89.841969541153546</v>
      </c>
      <c r="D108" s="28">
        <v>100</v>
      </c>
      <c r="E108" s="28">
        <v>99.521684803546663</v>
      </c>
      <c r="F108" s="28">
        <v>96.261419416824594</v>
      </c>
      <c r="G108" s="28">
        <v>96.866617511423314</v>
      </c>
      <c r="H108" s="28">
        <v>97.446362115043584</v>
      </c>
      <c r="I108" s="28">
        <v>96.465217834467083</v>
      </c>
      <c r="J108" s="31">
        <v>94.124052322850318</v>
      </c>
      <c r="K108" s="31">
        <v>91.367230126020772</v>
      </c>
      <c r="L108" s="31">
        <v>88.505641881884017</v>
      </c>
      <c r="M108" s="31">
        <v>89.370030903049866</v>
      </c>
      <c r="N108" s="31">
        <v>89.005832579735483</v>
      </c>
      <c r="O108" s="301">
        <v>90.7</v>
      </c>
      <c r="P108" s="301">
        <v>97.533369420228723</v>
      </c>
      <c r="Q108" s="301">
        <v>93.161463476414326</v>
      </c>
      <c r="R108" s="301">
        <v>94.652108622391864</v>
      </c>
      <c r="S108" s="301">
        <v>96.156113984015931</v>
      </c>
      <c r="T108" s="301">
        <v>93.338578603674421</v>
      </c>
    </row>
    <row r="109" spans="2:20" ht="11.25" customHeight="1">
      <c r="B109" s="101" t="s">
        <v>208</v>
      </c>
      <c r="C109" s="28">
        <v>93.465423491757932</v>
      </c>
      <c r="D109" s="31">
        <v>96.139123153298669</v>
      </c>
      <c r="E109" s="28">
        <v>96.307843393189003</v>
      </c>
      <c r="F109" s="28">
        <v>95.669246980446459</v>
      </c>
      <c r="G109" s="28">
        <v>95.04092794479314</v>
      </c>
      <c r="H109" s="28">
        <v>91.886506089818482</v>
      </c>
      <c r="I109" s="28">
        <v>94.436582655665475</v>
      </c>
      <c r="J109" s="28">
        <v>93.068031955296036</v>
      </c>
      <c r="K109" s="28">
        <v>91.932556226779013</v>
      </c>
      <c r="L109" s="28">
        <v>92.866882218337238</v>
      </c>
      <c r="M109" s="28">
        <v>94.744505484059133</v>
      </c>
      <c r="N109" s="31">
        <v>91.066481893722369</v>
      </c>
      <c r="O109" s="301">
        <v>97</v>
      </c>
      <c r="P109" s="301">
        <v>97.49932431235554</v>
      </c>
      <c r="Q109" s="301">
        <v>92.956069946195015</v>
      </c>
      <c r="R109" s="301">
        <v>92.973310110846981</v>
      </c>
      <c r="S109" s="301">
        <v>95.511265251451832</v>
      </c>
      <c r="T109" s="301">
        <v>94.613675976407976</v>
      </c>
    </row>
    <row r="110" spans="2:20" ht="11.25" customHeight="1">
      <c r="B110" s="19" t="s">
        <v>23</v>
      </c>
      <c r="C110" s="28"/>
      <c r="D110" s="31"/>
      <c r="E110" s="28"/>
      <c r="F110" s="28"/>
      <c r="G110" s="28"/>
      <c r="H110" s="28"/>
      <c r="I110" s="28"/>
      <c r="J110" s="28"/>
      <c r="K110" s="28"/>
      <c r="L110" s="28"/>
      <c r="M110" s="28"/>
      <c r="N110" s="31"/>
      <c r="O110" s="301"/>
      <c r="P110" s="301"/>
      <c r="Q110" s="301"/>
      <c r="R110" s="301"/>
      <c r="S110" s="301"/>
      <c r="T110" s="301"/>
    </row>
    <row r="111" spans="2:20" ht="11.25" customHeight="1">
      <c r="B111" s="101" t="s">
        <v>207</v>
      </c>
      <c r="C111" s="28">
        <v>91.686001405941951</v>
      </c>
      <c r="D111" s="28">
        <v>94.242909923150066</v>
      </c>
      <c r="E111" s="28">
        <v>90.873820705521851</v>
      </c>
      <c r="F111" s="28">
        <v>88.988734818805455</v>
      </c>
      <c r="G111" s="28">
        <v>93.93093565139101</v>
      </c>
      <c r="H111" s="28">
        <v>93.401308405104317</v>
      </c>
      <c r="I111" s="28">
        <v>93.246049979513771</v>
      </c>
      <c r="J111" s="31">
        <v>89.740062105593381</v>
      </c>
      <c r="K111" s="31">
        <v>89.175644813328077</v>
      </c>
      <c r="L111" s="31">
        <v>87.653626501550235</v>
      </c>
      <c r="M111" s="31">
        <v>90.886460198253076</v>
      </c>
      <c r="N111" s="31">
        <v>91.474712415094402</v>
      </c>
      <c r="O111" s="301">
        <v>92.2</v>
      </c>
      <c r="P111" s="301">
        <v>95.1353201491671</v>
      </c>
      <c r="Q111" s="301">
        <v>90.049072316974588</v>
      </c>
      <c r="R111" s="301">
        <v>84.602511166709888</v>
      </c>
      <c r="S111" s="301">
        <v>90.889954598931084</v>
      </c>
      <c r="T111" s="301">
        <v>94.846314144865389</v>
      </c>
    </row>
    <row r="112" spans="2:20" ht="11.25" customHeight="1">
      <c r="B112" s="101" t="s">
        <v>208</v>
      </c>
      <c r="C112" s="28">
        <v>95.991392704515192</v>
      </c>
      <c r="D112" s="31">
        <v>89.280329696178057</v>
      </c>
      <c r="E112" s="28">
        <v>93.788774840848788</v>
      </c>
      <c r="F112" s="28">
        <v>90.705595463947404</v>
      </c>
      <c r="G112" s="28">
        <v>92.043739196768612</v>
      </c>
      <c r="H112" s="28">
        <v>93.790561141929302</v>
      </c>
      <c r="I112" s="28">
        <v>93.07674900222068</v>
      </c>
      <c r="J112" s="28">
        <v>85.02691256601139</v>
      </c>
      <c r="K112" s="28">
        <v>87.728921589631241</v>
      </c>
      <c r="L112" s="28">
        <v>86.568025195024177</v>
      </c>
      <c r="M112" s="28">
        <v>94.604731762574929</v>
      </c>
      <c r="N112" s="31">
        <v>90.429658345991911</v>
      </c>
      <c r="O112" s="301">
        <v>91.9</v>
      </c>
      <c r="P112" s="301">
        <v>92.165355822725516</v>
      </c>
      <c r="Q112" s="301">
        <v>90.381661849615554</v>
      </c>
      <c r="R112" s="301">
        <v>92.130709135508894</v>
      </c>
      <c r="S112" s="301">
        <v>89.267061434052493</v>
      </c>
      <c r="T112" s="301">
        <v>92.492529005790018</v>
      </c>
    </row>
    <row r="113" spans="1:20" ht="11.25" customHeight="1" thickBot="1">
      <c r="B113" s="692"/>
      <c r="C113" s="704"/>
      <c r="D113" s="705"/>
      <c r="E113" s="704"/>
      <c r="F113" s="704"/>
      <c r="G113" s="704"/>
      <c r="H113" s="704"/>
      <c r="I113" s="704"/>
      <c r="J113" s="705"/>
      <c r="K113" s="704"/>
      <c r="L113" s="704"/>
      <c r="M113" s="704"/>
      <c r="N113" s="704"/>
      <c r="O113" s="704"/>
      <c r="P113" s="704"/>
      <c r="Q113" s="698"/>
      <c r="R113" s="698"/>
      <c r="S113" s="698"/>
      <c r="T113" s="698"/>
    </row>
    <row r="114" spans="1:20" s="59" customFormat="1" ht="24" customHeight="1">
      <c r="A114" s="70"/>
      <c r="B114" s="890" t="s">
        <v>297</v>
      </c>
      <c r="C114" s="890"/>
      <c r="D114" s="890"/>
      <c r="E114" s="890"/>
      <c r="F114" s="890"/>
      <c r="G114" s="890"/>
      <c r="H114" s="890"/>
      <c r="I114" s="890"/>
      <c r="J114" s="890"/>
      <c r="K114" s="890"/>
      <c r="L114" s="890"/>
      <c r="M114" s="890"/>
      <c r="N114" s="890"/>
      <c r="O114" s="890"/>
      <c r="P114" s="890"/>
      <c r="Q114" s="890"/>
      <c r="R114" s="890"/>
      <c r="S114" s="890"/>
      <c r="T114" s="890"/>
    </row>
    <row r="115" spans="1:20" s="59" customFormat="1" ht="21.75" customHeight="1">
      <c r="A115" s="70"/>
      <c r="B115" s="888" t="s">
        <v>298</v>
      </c>
      <c r="C115" s="888"/>
      <c r="D115" s="888"/>
      <c r="E115" s="888"/>
      <c r="F115" s="888"/>
      <c r="G115" s="888"/>
      <c r="H115" s="888"/>
      <c r="I115" s="888"/>
      <c r="J115" s="888"/>
      <c r="K115" s="888"/>
      <c r="L115" s="888"/>
      <c r="M115" s="888"/>
      <c r="N115" s="888"/>
      <c r="O115" s="888"/>
      <c r="P115" s="888"/>
      <c r="Q115" s="888"/>
      <c r="R115" s="888"/>
      <c r="S115" s="888"/>
      <c r="T115" s="888"/>
    </row>
    <row r="116" spans="1:20" s="59" customFormat="1" ht="10.5" customHeight="1">
      <c r="B116" s="886" t="s">
        <v>24</v>
      </c>
      <c r="C116" s="886"/>
      <c r="D116" s="886"/>
      <c r="E116" s="886"/>
      <c r="F116" s="886"/>
      <c r="G116" s="886"/>
      <c r="H116" s="886"/>
      <c r="I116" s="886"/>
      <c r="J116" s="886"/>
      <c r="K116" s="886"/>
      <c r="L116" s="886"/>
      <c r="M116" s="886"/>
      <c r="N116" s="886"/>
      <c r="O116" s="886"/>
      <c r="P116" s="886"/>
      <c r="Q116" s="886"/>
      <c r="R116" s="886"/>
    </row>
  </sheetData>
  <mergeCells count="7">
    <mergeCell ref="B1:T1"/>
    <mergeCell ref="B2:T2"/>
    <mergeCell ref="B116:R116"/>
    <mergeCell ref="B4:C4"/>
    <mergeCell ref="B60:C60"/>
    <mergeCell ref="B114:T114"/>
    <mergeCell ref="B115:T115"/>
  </mergeCells>
  <printOptions horizontalCentered="1"/>
  <pageMargins left="0.59055118110236227" right="0.35433070866141736" top="0.98425196850393704" bottom="0.98425196850393704" header="0" footer="0"/>
  <pageSetup paperSize="9" scale="80" orientation="portrait" r:id="rId1"/>
  <headerFooter alignWithMargins="0"/>
  <rowBreaks count="1" manualBreakCount="1">
    <brk id="58" max="1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DD1FF-9781-4258-8FC3-5A2515A07C21}">
  <dimension ref="A1:O174"/>
  <sheetViews>
    <sheetView showGridLines="0" zoomScaleNormal="100" zoomScaleSheetLayoutView="100" workbookViewId="0">
      <pane ySplit="4" topLeftCell="A83" activePane="bottomLeft" state="frozen"/>
      <selection activeCell="B2" sqref="B2:X2"/>
      <selection pane="bottomLeft" activeCell="B2" sqref="B2:X2"/>
    </sheetView>
  </sheetViews>
  <sheetFormatPr baseColWidth="10" defaultColWidth="11.42578125" defaultRowHeight="14.25"/>
  <cols>
    <col min="1" max="1" width="4.28515625" style="12" customWidth="1"/>
    <col min="2" max="2" width="45.85546875" style="12" customWidth="1"/>
    <col min="3" max="4" width="14" style="13" customWidth="1"/>
    <col min="5" max="6" width="14" style="12" customWidth="1"/>
    <col min="7" max="16384" width="11.42578125" style="12"/>
  </cols>
  <sheetData>
    <row r="1" spans="1:15" ht="48" customHeight="1">
      <c r="A1" s="397"/>
      <c r="B1" s="933" t="s">
        <v>488</v>
      </c>
      <c r="C1" s="933"/>
      <c r="D1" s="933"/>
      <c r="E1" s="933"/>
      <c r="F1" s="933"/>
    </row>
    <row r="2" spans="1:15" ht="15.75" customHeight="1">
      <c r="A2" s="395"/>
      <c r="B2" s="934" t="s">
        <v>382</v>
      </c>
      <c r="C2" s="934"/>
      <c r="D2" s="934"/>
      <c r="E2" s="934"/>
      <c r="F2" s="934"/>
    </row>
    <row r="3" spans="1:15" ht="4.5" customHeight="1" thickBot="1">
      <c r="A3" s="118"/>
      <c r="B3" s="858"/>
      <c r="C3" s="859"/>
      <c r="D3" s="859"/>
    </row>
    <row r="4" spans="1:15" ht="25.5" customHeight="1" thickBot="1">
      <c r="A4" s="180"/>
      <c r="B4" s="866" t="s">
        <v>265</v>
      </c>
      <c r="C4" s="866" t="s">
        <v>489</v>
      </c>
      <c r="D4" s="866" t="s">
        <v>490</v>
      </c>
      <c r="E4" s="866" t="s">
        <v>491</v>
      </c>
      <c r="F4" s="866" t="s">
        <v>388</v>
      </c>
    </row>
    <row r="5" spans="1:15" ht="6" customHeight="1">
      <c r="A5" s="180"/>
      <c r="B5" s="867"/>
      <c r="C5" s="867"/>
      <c r="D5" s="867"/>
    </row>
    <row r="6" spans="1:15" ht="12" customHeight="1">
      <c r="A6" s="189"/>
      <c r="B6" s="194" t="s">
        <v>104</v>
      </c>
      <c r="C6" s="421">
        <f>SUM(C7:C8)</f>
        <v>5226</v>
      </c>
      <c r="D6" s="421">
        <f t="shared" ref="D6:F6" si="0">SUM(D7:D8)</f>
        <v>10</v>
      </c>
      <c r="E6" s="421">
        <f t="shared" si="0"/>
        <v>13418</v>
      </c>
      <c r="F6" s="421">
        <f t="shared" si="0"/>
        <v>266</v>
      </c>
    </row>
    <row r="7" spans="1:15" s="57" customFormat="1" ht="12" customHeight="1">
      <c r="A7" s="188"/>
      <c r="B7" s="127" t="s">
        <v>194</v>
      </c>
      <c r="C7" s="421">
        <f>C10+C13+C16+C22+C25+C31+C34+C37+C40+C43+C46+C49+C52+C55+C58+C61+C64+C67+C70+C73+C76+C79+C82+C85+C88+C91+C94+C97+C106+C109+C112+C115+C118+C121+C124</f>
        <v>1848</v>
      </c>
      <c r="D7" s="421">
        <f>D31+D109</f>
        <v>3</v>
      </c>
      <c r="E7" s="421">
        <f>E10+E13+E16+E19+E22+E25+E28+E31+E34+E37+E40+E43+E46+E49+E52+E55+E58+E61+E64+E67+E70+E73+E76+E79+E82+E85+E88+E91+E94+E97+E100+E103+E106+E109+E112+E115+E118+E121+E124</f>
        <v>3971</v>
      </c>
      <c r="F7" s="421">
        <f>F13+F19+F31+F34+F70+F82+F88+F103+F106+F118+F124</f>
        <v>85</v>
      </c>
      <c r="G7" s="868"/>
      <c r="H7" s="876"/>
      <c r="I7" s="876"/>
      <c r="J7" s="876"/>
      <c r="K7" s="876"/>
      <c r="L7" s="876"/>
      <c r="M7" s="876"/>
      <c r="N7" s="12"/>
      <c r="O7" s="12"/>
    </row>
    <row r="8" spans="1:15" s="57" customFormat="1" ht="12" customHeight="1">
      <c r="A8" s="192"/>
      <c r="B8" s="127" t="s">
        <v>195</v>
      </c>
      <c r="C8" s="421">
        <f>C11+C14+C17+C23+C26+C32+C35+C38+C41+C44+C47+C50+C53+C56+C59+C62+C65+C68+C71+C74+C77+C80+C83+C86+C89+C92+C95+C98+C104+C107+C110+C113+C116+C119+C122+C125</f>
        <v>3378</v>
      </c>
      <c r="D8" s="421">
        <f>D11+D62+D65+D68</f>
        <v>7</v>
      </c>
      <c r="E8" s="421">
        <f>E11+E14+E17+E20+E23+E26+E29+E32+E35+E38+E41+E44+E47+E50+E53+E56+E59+E62+E65+E68+E71+E74+E77+E80+E83+E86+E89+E92+E95+E98+E101+E104+E107+E110+E113+E116+E119+E122+E125</f>
        <v>9447</v>
      </c>
      <c r="F8" s="421">
        <f>F14+F20+F32+F35+F71+F83+F104+F107+F119+F125</f>
        <v>181</v>
      </c>
      <c r="H8" s="12"/>
      <c r="I8" s="12"/>
      <c r="J8" s="12"/>
      <c r="K8" s="12"/>
      <c r="L8" s="12"/>
      <c r="M8" s="12"/>
      <c r="N8" s="12"/>
      <c r="O8" s="12"/>
    </row>
    <row r="9" spans="1:15" s="57" customFormat="1" ht="12" customHeight="1">
      <c r="A9" s="192"/>
      <c r="B9" s="194" t="s">
        <v>389</v>
      </c>
      <c r="C9" s="191"/>
      <c r="D9" s="191"/>
      <c r="E9" s="869"/>
      <c r="F9" s="191"/>
      <c r="H9" s="12"/>
      <c r="I9" s="12"/>
      <c r="J9" s="12"/>
      <c r="K9" s="12"/>
      <c r="L9" s="12"/>
      <c r="M9" s="12"/>
      <c r="N9" s="12"/>
      <c r="O9" s="12"/>
    </row>
    <row r="10" spans="1:15" s="57" customFormat="1" ht="12" customHeight="1">
      <c r="A10" s="188"/>
      <c r="B10" s="127" t="s">
        <v>194</v>
      </c>
      <c r="C10" s="422">
        <v>35</v>
      </c>
      <c r="D10" s="422" t="s">
        <v>390</v>
      </c>
      <c r="E10" s="869">
        <v>137</v>
      </c>
      <c r="F10" s="422" t="s">
        <v>390</v>
      </c>
      <c r="G10" s="868"/>
      <c r="H10" s="12"/>
      <c r="I10" s="12"/>
      <c r="J10" s="12"/>
      <c r="K10" s="12"/>
      <c r="L10" s="12"/>
      <c r="M10" s="12"/>
      <c r="N10" s="12"/>
      <c r="O10" s="12"/>
    </row>
    <row r="11" spans="1:15" s="57" customFormat="1" ht="12" customHeight="1">
      <c r="A11" s="188"/>
      <c r="B11" s="127" t="s">
        <v>195</v>
      </c>
      <c r="C11" s="422">
        <v>57</v>
      </c>
      <c r="D11" s="422">
        <v>2</v>
      </c>
      <c r="E11" s="869">
        <v>295</v>
      </c>
      <c r="F11" s="422" t="s">
        <v>390</v>
      </c>
    </row>
    <row r="12" spans="1:15" s="57" customFormat="1" ht="12" customHeight="1">
      <c r="A12" s="188"/>
      <c r="B12" s="194" t="s">
        <v>391</v>
      </c>
      <c r="C12" s="184"/>
      <c r="D12" s="184"/>
      <c r="E12" s="869"/>
      <c r="F12" s="184"/>
    </row>
    <row r="13" spans="1:15" s="57" customFormat="1" ht="12" customHeight="1">
      <c r="A13" s="188"/>
      <c r="B13" s="127" t="s">
        <v>194</v>
      </c>
      <c r="C13" s="422">
        <v>54</v>
      </c>
      <c r="D13" s="422" t="s">
        <v>390</v>
      </c>
      <c r="E13" s="869">
        <v>31</v>
      </c>
      <c r="F13" s="422">
        <v>2</v>
      </c>
    </row>
    <row r="14" spans="1:15" s="57" customFormat="1" ht="12" customHeight="1">
      <c r="A14" s="188"/>
      <c r="B14" s="127" t="s">
        <v>195</v>
      </c>
      <c r="C14" s="422">
        <v>109</v>
      </c>
      <c r="D14" s="422" t="s">
        <v>390</v>
      </c>
      <c r="E14" s="869">
        <v>89</v>
      </c>
      <c r="F14" s="422">
        <v>8</v>
      </c>
    </row>
    <row r="15" spans="1:15" s="57" customFormat="1" ht="12" customHeight="1">
      <c r="A15" s="188"/>
      <c r="B15" s="194" t="s">
        <v>392</v>
      </c>
      <c r="C15" s="422"/>
      <c r="D15" s="422"/>
      <c r="E15" s="422"/>
      <c r="F15" s="422"/>
    </row>
    <row r="16" spans="1:15" s="57" customFormat="1" ht="12" customHeight="1">
      <c r="A16" s="188"/>
      <c r="B16" s="127" t="s">
        <v>194</v>
      </c>
      <c r="C16" s="422">
        <v>10</v>
      </c>
      <c r="D16" s="422" t="s">
        <v>390</v>
      </c>
      <c r="E16" s="422">
        <v>7</v>
      </c>
      <c r="F16" s="422" t="s">
        <v>390</v>
      </c>
    </row>
    <row r="17" spans="1:6" s="57" customFormat="1" ht="12" customHeight="1">
      <c r="A17" s="188"/>
      <c r="B17" s="127" t="s">
        <v>195</v>
      </c>
      <c r="C17" s="184">
        <v>6</v>
      </c>
      <c r="D17" s="184" t="s">
        <v>390</v>
      </c>
      <c r="E17" s="184">
        <v>15</v>
      </c>
      <c r="F17" s="184" t="s">
        <v>390</v>
      </c>
    </row>
    <row r="18" spans="1:6" s="57" customFormat="1" ht="12" customHeight="1">
      <c r="A18" s="188"/>
      <c r="B18" s="194" t="s">
        <v>393</v>
      </c>
      <c r="C18" s="184"/>
      <c r="D18" s="184"/>
      <c r="E18" s="869"/>
      <c r="F18" s="184"/>
    </row>
    <row r="19" spans="1:6" s="57" customFormat="1" ht="12" customHeight="1">
      <c r="A19" s="188"/>
      <c r="B19" s="127" t="s">
        <v>194</v>
      </c>
      <c r="C19" s="422" t="s">
        <v>390</v>
      </c>
      <c r="D19" s="422" t="s">
        <v>390</v>
      </c>
      <c r="E19" s="422">
        <v>3</v>
      </c>
      <c r="F19" s="422">
        <v>7</v>
      </c>
    </row>
    <row r="20" spans="1:6" s="57" customFormat="1" ht="12" customHeight="1">
      <c r="A20" s="188"/>
      <c r="B20" s="127" t="s">
        <v>195</v>
      </c>
      <c r="C20" s="422" t="s">
        <v>390</v>
      </c>
      <c r="D20" s="422" t="s">
        <v>390</v>
      </c>
      <c r="E20" s="422">
        <v>21</v>
      </c>
      <c r="F20" s="422">
        <v>17</v>
      </c>
    </row>
    <row r="21" spans="1:6" s="57" customFormat="1" ht="12" customHeight="1">
      <c r="A21" s="188"/>
      <c r="B21" s="194" t="s">
        <v>394</v>
      </c>
      <c r="C21" s="184"/>
      <c r="D21" s="184"/>
      <c r="E21" s="869"/>
      <c r="F21" s="184"/>
    </row>
    <row r="22" spans="1:6" s="57" customFormat="1" ht="12" customHeight="1">
      <c r="A22" s="188"/>
      <c r="B22" s="127" t="s">
        <v>194</v>
      </c>
      <c r="C22" s="422">
        <v>15</v>
      </c>
      <c r="D22" s="422" t="s">
        <v>390</v>
      </c>
      <c r="E22" s="422">
        <v>11</v>
      </c>
      <c r="F22" s="422" t="s">
        <v>390</v>
      </c>
    </row>
    <row r="23" spans="1:6" s="57" customFormat="1" ht="12" customHeight="1">
      <c r="A23" s="188"/>
      <c r="B23" s="127" t="s">
        <v>195</v>
      </c>
      <c r="C23" s="422">
        <v>50</v>
      </c>
      <c r="D23" s="422" t="s">
        <v>390</v>
      </c>
      <c r="E23" s="422">
        <v>44</v>
      </c>
      <c r="F23" s="422" t="s">
        <v>390</v>
      </c>
    </row>
    <row r="24" spans="1:6" s="57" customFormat="1" ht="12" customHeight="1">
      <c r="A24" s="188"/>
      <c r="B24" s="194" t="s">
        <v>395</v>
      </c>
      <c r="C24" s="184"/>
      <c r="D24" s="184"/>
      <c r="E24" s="869"/>
      <c r="F24" s="184"/>
    </row>
    <row r="25" spans="1:6" s="57" customFormat="1" ht="12" customHeight="1">
      <c r="A25" s="188"/>
      <c r="B25" s="127" t="s">
        <v>194</v>
      </c>
      <c r="C25" s="184">
        <v>9</v>
      </c>
      <c r="D25" s="184" t="s">
        <v>390</v>
      </c>
      <c r="E25" s="184">
        <v>5</v>
      </c>
      <c r="F25" s="184" t="s">
        <v>390</v>
      </c>
    </row>
    <row r="26" spans="1:6" s="57" customFormat="1" ht="12" customHeight="1">
      <c r="A26" s="188"/>
      <c r="B26" s="127" t="s">
        <v>195</v>
      </c>
      <c r="C26" s="422">
        <v>15</v>
      </c>
      <c r="D26" s="422" t="s">
        <v>390</v>
      </c>
      <c r="E26" s="422">
        <v>19</v>
      </c>
      <c r="F26" s="422" t="s">
        <v>390</v>
      </c>
    </row>
    <row r="27" spans="1:6" s="57" customFormat="1" ht="12" customHeight="1">
      <c r="A27" s="188"/>
      <c r="B27" s="194" t="s">
        <v>396</v>
      </c>
      <c r="C27" s="184"/>
      <c r="D27" s="184"/>
      <c r="E27" s="869"/>
      <c r="F27" s="184"/>
    </row>
    <row r="28" spans="1:6" s="57" customFormat="1" ht="12" customHeight="1">
      <c r="A28" s="188"/>
      <c r="B28" s="127" t="s">
        <v>194</v>
      </c>
      <c r="C28" s="422" t="s">
        <v>390</v>
      </c>
      <c r="D28" s="422" t="s">
        <v>390</v>
      </c>
      <c r="E28" s="422">
        <v>13</v>
      </c>
      <c r="F28" s="422" t="s">
        <v>390</v>
      </c>
    </row>
    <row r="29" spans="1:6" s="57" customFormat="1" ht="12" customHeight="1">
      <c r="A29" s="188"/>
      <c r="B29" s="127" t="s">
        <v>195</v>
      </c>
      <c r="C29" s="184" t="s">
        <v>390</v>
      </c>
      <c r="D29" s="184" t="s">
        <v>390</v>
      </c>
      <c r="E29" s="184">
        <v>31</v>
      </c>
      <c r="F29" s="184" t="s">
        <v>390</v>
      </c>
    </row>
    <row r="30" spans="1:6" s="57" customFormat="1" ht="12" customHeight="1">
      <c r="A30" s="188"/>
      <c r="B30" s="194" t="s">
        <v>397</v>
      </c>
      <c r="C30" s="184"/>
      <c r="D30" s="184"/>
      <c r="E30" s="869"/>
      <c r="F30" s="184"/>
    </row>
    <row r="31" spans="1:6" s="57" customFormat="1" ht="12" customHeight="1">
      <c r="A31" s="188"/>
      <c r="B31" s="127" t="s">
        <v>194</v>
      </c>
      <c r="C31" s="422">
        <v>46</v>
      </c>
      <c r="D31" s="422">
        <v>1</v>
      </c>
      <c r="E31" s="422">
        <v>86</v>
      </c>
      <c r="F31" s="422">
        <v>1</v>
      </c>
    </row>
    <row r="32" spans="1:6" s="57" customFormat="1" ht="12" customHeight="1">
      <c r="A32" s="188"/>
      <c r="B32" s="127" t="s">
        <v>195</v>
      </c>
      <c r="C32" s="422">
        <v>76</v>
      </c>
      <c r="D32" s="422" t="s">
        <v>390</v>
      </c>
      <c r="E32" s="422">
        <v>270</v>
      </c>
      <c r="F32" s="422">
        <v>1</v>
      </c>
    </row>
    <row r="33" spans="1:6" s="57" customFormat="1" ht="12" customHeight="1">
      <c r="A33" s="188"/>
      <c r="B33" s="194" t="s">
        <v>398</v>
      </c>
      <c r="C33" s="184"/>
      <c r="D33" s="184"/>
      <c r="E33" s="869"/>
      <c r="F33" s="184"/>
    </row>
    <row r="34" spans="1:6" s="57" customFormat="1" ht="12" customHeight="1">
      <c r="A34" s="188"/>
      <c r="B34" s="127" t="s">
        <v>194</v>
      </c>
      <c r="C34" s="422">
        <v>6</v>
      </c>
      <c r="D34" s="422" t="s">
        <v>390</v>
      </c>
      <c r="E34" s="422">
        <v>29</v>
      </c>
      <c r="F34" s="422">
        <v>13</v>
      </c>
    </row>
    <row r="35" spans="1:6" s="57" customFormat="1" ht="12" customHeight="1">
      <c r="A35" s="188"/>
      <c r="B35" s="127" t="s">
        <v>195</v>
      </c>
      <c r="C35" s="422">
        <v>7</v>
      </c>
      <c r="D35" s="422" t="s">
        <v>390</v>
      </c>
      <c r="E35" s="422">
        <v>54</v>
      </c>
      <c r="F35" s="422">
        <v>32</v>
      </c>
    </row>
    <row r="36" spans="1:6" s="57" customFormat="1" ht="12" customHeight="1">
      <c r="A36" s="188"/>
      <c r="B36" s="194" t="s">
        <v>399</v>
      </c>
      <c r="C36" s="184"/>
      <c r="D36" s="184"/>
      <c r="E36" s="869"/>
      <c r="F36" s="184"/>
    </row>
    <row r="37" spans="1:6" s="57" customFormat="1" ht="12" customHeight="1">
      <c r="A37" s="188"/>
      <c r="B37" s="127" t="s">
        <v>194</v>
      </c>
      <c r="C37" s="184">
        <v>113</v>
      </c>
      <c r="D37" s="184" t="s">
        <v>390</v>
      </c>
      <c r="E37" s="184">
        <v>95</v>
      </c>
      <c r="F37" s="184" t="s">
        <v>390</v>
      </c>
    </row>
    <row r="38" spans="1:6" s="57" customFormat="1" ht="12" customHeight="1">
      <c r="A38" s="188"/>
      <c r="B38" s="127" t="s">
        <v>195</v>
      </c>
      <c r="C38" s="422">
        <v>260</v>
      </c>
      <c r="D38" s="422" t="s">
        <v>390</v>
      </c>
      <c r="E38" s="422">
        <v>258</v>
      </c>
      <c r="F38" s="422" t="s">
        <v>390</v>
      </c>
    </row>
    <row r="39" spans="1:6" s="57" customFormat="1" ht="12" customHeight="1">
      <c r="A39" s="188"/>
      <c r="B39" s="194" t="s">
        <v>400</v>
      </c>
      <c r="C39" s="184"/>
      <c r="D39" s="184"/>
      <c r="E39" s="869"/>
      <c r="F39" s="184"/>
    </row>
    <row r="40" spans="1:6" s="57" customFormat="1" ht="12" customHeight="1">
      <c r="A40" s="188"/>
      <c r="B40" s="127" t="s">
        <v>194</v>
      </c>
      <c r="C40" s="422">
        <v>20</v>
      </c>
      <c r="D40" s="422" t="s">
        <v>390</v>
      </c>
      <c r="E40" s="422">
        <v>11</v>
      </c>
      <c r="F40" s="422" t="s">
        <v>390</v>
      </c>
    </row>
    <row r="41" spans="1:6" s="57" customFormat="1" ht="12" customHeight="1">
      <c r="A41" s="188"/>
      <c r="B41" s="127" t="s">
        <v>195</v>
      </c>
      <c r="C41" s="184">
        <v>36</v>
      </c>
      <c r="D41" s="184" t="s">
        <v>390</v>
      </c>
      <c r="E41" s="184">
        <v>25</v>
      </c>
      <c r="F41" s="184" t="s">
        <v>390</v>
      </c>
    </row>
    <row r="42" spans="1:6" s="57" customFormat="1" ht="12" customHeight="1">
      <c r="A42" s="188"/>
      <c r="B42" s="194" t="s">
        <v>401</v>
      </c>
      <c r="C42" s="184"/>
      <c r="D42" s="184"/>
      <c r="E42" s="869"/>
      <c r="F42" s="184"/>
    </row>
    <row r="43" spans="1:6" s="57" customFormat="1" ht="12" customHeight="1">
      <c r="A43" s="188"/>
      <c r="B43" s="127" t="s">
        <v>194</v>
      </c>
      <c r="C43" s="422">
        <v>116</v>
      </c>
      <c r="D43" s="422" t="s">
        <v>390</v>
      </c>
      <c r="E43" s="422">
        <v>208</v>
      </c>
      <c r="F43" s="422" t="s">
        <v>390</v>
      </c>
    </row>
    <row r="44" spans="1:6" s="57" customFormat="1" ht="12" customHeight="1">
      <c r="A44" s="188"/>
      <c r="B44" s="127" t="s">
        <v>195</v>
      </c>
      <c r="C44" s="422">
        <v>67</v>
      </c>
      <c r="D44" s="422" t="s">
        <v>390</v>
      </c>
      <c r="E44" s="422">
        <v>301</v>
      </c>
      <c r="F44" s="422" t="s">
        <v>390</v>
      </c>
    </row>
    <row r="45" spans="1:6" s="57" customFormat="1" ht="12" customHeight="1">
      <c r="A45" s="188"/>
      <c r="B45" s="194" t="s">
        <v>402</v>
      </c>
      <c r="C45" s="184"/>
      <c r="D45" s="184"/>
      <c r="E45" s="869"/>
      <c r="F45" s="184"/>
    </row>
    <row r="46" spans="1:6" s="57" customFormat="1" ht="12" customHeight="1">
      <c r="A46" s="188"/>
      <c r="B46" s="127" t="s">
        <v>194</v>
      </c>
      <c r="C46" s="422">
        <v>6</v>
      </c>
      <c r="D46" s="422" t="s">
        <v>390</v>
      </c>
      <c r="E46" s="422">
        <v>25</v>
      </c>
      <c r="F46" s="422" t="s">
        <v>390</v>
      </c>
    </row>
    <row r="47" spans="1:6" s="57" customFormat="1" ht="12" customHeight="1">
      <c r="A47" s="188"/>
      <c r="B47" s="127" t="s">
        <v>195</v>
      </c>
      <c r="C47" s="422">
        <v>9</v>
      </c>
      <c r="D47" s="422" t="s">
        <v>390</v>
      </c>
      <c r="E47" s="422">
        <v>45</v>
      </c>
      <c r="F47" s="422" t="s">
        <v>390</v>
      </c>
    </row>
    <row r="48" spans="1:6" s="57" customFormat="1" ht="12" customHeight="1">
      <c r="A48" s="188"/>
      <c r="B48" s="194" t="s">
        <v>403</v>
      </c>
      <c r="C48" s="184"/>
      <c r="D48" s="184"/>
      <c r="E48" s="869"/>
      <c r="F48" s="184"/>
    </row>
    <row r="49" spans="1:6" s="57" customFormat="1" ht="12" customHeight="1">
      <c r="A49" s="188"/>
      <c r="B49" s="127" t="s">
        <v>194</v>
      </c>
      <c r="C49" s="184">
        <v>83</v>
      </c>
      <c r="D49" s="184" t="s">
        <v>390</v>
      </c>
      <c r="E49" s="184">
        <v>130</v>
      </c>
      <c r="F49" s="184" t="s">
        <v>390</v>
      </c>
    </row>
    <row r="50" spans="1:6" s="57" customFormat="1" ht="12" customHeight="1">
      <c r="A50" s="188"/>
      <c r="B50" s="127" t="s">
        <v>195</v>
      </c>
      <c r="C50" s="422">
        <v>397</v>
      </c>
      <c r="D50" s="422" t="s">
        <v>390</v>
      </c>
      <c r="E50" s="422">
        <v>588</v>
      </c>
      <c r="F50" s="422" t="s">
        <v>390</v>
      </c>
    </row>
    <row r="51" spans="1:6" s="57" customFormat="1" ht="12" customHeight="1">
      <c r="A51" s="188"/>
      <c r="B51" s="194" t="s">
        <v>404</v>
      </c>
      <c r="C51" s="184"/>
      <c r="D51" s="184"/>
      <c r="E51" s="869"/>
      <c r="F51" s="184"/>
    </row>
    <row r="52" spans="1:6" s="57" customFormat="1" ht="12" customHeight="1">
      <c r="A52" s="188"/>
      <c r="B52" s="127" t="s">
        <v>194</v>
      </c>
      <c r="C52" s="422">
        <v>2</v>
      </c>
      <c r="D52" s="422" t="s">
        <v>390</v>
      </c>
      <c r="E52" s="422">
        <v>25</v>
      </c>
      <c r="F52" s="422" t="s">
        <v>390</v>
      </c>
    </row>
    <row r="53" spans="1:6" s="57" customFormat="1" ht="12" customHeight="1">
      <c r="A53" s="188"/>
      <c r="B53" s="127" t="s">
        <v>195</v>
      </c>
      <c r="C53" s="184">
        <v>8</v>
      </c>
      <c r="D53" s="184" t="s">
        <v>390</v>
      </c>
      <c r="E53" s="184">
        <v>84</v>
      </c>
      <c r="F53" s="184" t="s">
        <v>390</v>
      </c>
    </row>
    <row r="54" spans="1:6" s="57" customFormat="1" ht="12" customHeight="1">
      <c r="A54" s="188"/>
      <c r="B54" s="194" t="s">
        <v>405</v>
      </c>
      <c r="C54" s="184"/>
      <c r="D54" s="184"/>
      <c r="E54" s="869"/>
      <c r="F54" s="184"/>
    </row>
    <row r="55" spans="1:6" s="57" customFormat="1" ht="12" customHeight="1">
      <c r="A55" s="188"/>
      <c r="B55" s="127" t="s">
        <v>194</v>
      </c>
      <c r="C55" s="422">
        <v>19</v>
      </c>
      <c r="D55" s="422" t="s">
        <v>390</v>
      </c>
      <c r="E55" s="422">
        <v>20</v>
      </c>
      <c r="F55" s="422" t="s">
        <v>390</v>
      </c>
    </row>
    <row r="56" spans="1:6" s="57" customFormat="1" ht="12" customHeight="1">
      <c r="A56" s="188"/>
      <c r="B56" s="127" t="s">
        <v>195</v>
      </c>
      <c r="C56" s="422">
        <v>65</v>
      </c>
      <c r="D56" s="422" t="s">
        <v>390</v>
      </c>
      <c r="E56" s="422">
        <v>49</v>
      </c>
      <c r="F56" s="422" t="s">
        <v>390</v>
      </c>
    </row>
    <row r="57" spans="1:6" s="57" customFormat="1" ht="12" customHeight="1">
      <c r="A57" s="188"/>
      <c r="B57" s="194" t="s">
        <v>406</v>
      </c>
      <c r="C57" s="184"/>
      <c r="D57" s="184"/>
      <c r="E57" s="869"/>
      <c r="F57" s="184"/>
    </row>
    <row r="58" spans="1:6" s="57" customFormat="1" ht="12" customHeight="1">
      <c r="A58" s="188"/>
      <c r="B58" s="127" t="s">
        <v>194</v>
      </c>
      <c r="C58" s="422">
        <v>76</v>
      </c>
      <c r="D58" s="422" t="s">
        <v>390</v>
      </c>
      <c r="E58" s="422">
        <v>132</v>
      </c>
      <c r="F58" s="422" t="s">
        <v>390</v>
      </c>
    </row>
    <row r="59" spans="1:6" s="57" customFormat="1" ht="12" customHeight="1">
      <c r="A59" s="188"/>
      <c r="B59" s="127" t="s">
        <v>195</v>
      </c>
      <c r="C59" s="422">
        <v>193</v>
      </c>
      <c r="D59" s="422" t="s">
        <v>390</v>
      </c>
      <c r="E59" s="422">
        <v>284</v>
      </c>
      <c r="F59" s="422" t="s">
        <v>390</v>
      </c>
    </row>
    <row r="60" spans="1:6" s="57" customFormat="1" ht="12" customHeight="1">
      <c r="A60" s="188"/>
      <c r="B60" s="194" t="s">
        <v>407</v>
      </c>
      <c r="C60" s="422"/>
      <c r="D60" s="422"/>
      <c r="E60" s="422"/>
      <c r="F60" s="422"/>
    </row>
    <row r="61" spans="1:6" s="57" customFormat="1" ht="12" customHeight="1">
      <c r="A61" s="188"/>
      <c r="B61" s="127" t="s">
        <v>194</v>
      </c>
      <c r="C61" s="184">
        <v>38</v>
      </c>
      <c r="D61" s="184" t="s">
        <v>390</v>
      </c>
      <c r="E61" s="184">
        <v>18</v>
      </c>
      <c r="F61" s="184" t="s">
        <v>390</v>
      </c>
    </row>
    <row r="62" spans="1:6" s="57" customFormat="1" ht="12" customHeight="1">
      <c r="A62" s="188"/>
      <c r="B62" s="127" t="s">
        <v>195</v>
      </c>
      <c r="C62" s="422">
        <v>92</v>
      </c>
      <c r="D62" s="422">
        <v>2</v>
      </c>
      <c r="E62" s="422">
        <v>83</v>
      </c>
      <c r="F62" s="422" t="s">
        <v>390</v>
      </c>
    </row>
    <row r="63" spans="1:6" s="57" customFormat="1" ht="12" customHeight="1">
      <c r="A63" s="188"/>
      <c r="B63" s="194" t="s">
        <v>408</v>
      </c>
      <c r="C63" s="422"/>
      <c r="D63" s="422"/>
      <c r="E63" s="422"/>
      <c r="F63" s="422"/>
    </row>
    <row r="64" spans="1:6" s="57" customFormat="1" ht="12" customHeight="1">
      <c r="A64" s="188"/>
      <c r="B64" s="127" t="s">
        <v>194</v>
      </c>
      <c r="C64" s="422">
        <v>4</v>
      </c>
      <c r="D64" s="422" t="s">
        <v>390</v>
      </c>
      <c r="E64" s="422">
        <v>111</v>
      </c>
      <c r="F64" s="422" t="s">
        <v>390</v>
      </c>
    </row>
    <row r="65" spans="1:6" s="57" customFormat="1" ht="12" customHeight="1">
      <c r="A65" s="188"/>
      <c r="B65" s="127" t="s">
        <v>195</v>
      </c>
      <c r="C65" s="184">
        <v>11</v>
      </c>
      <c r="D65" s="184">
        <v>1</v>
      </c>
      <c r="E65" s="184">
        <v>475</v>
      </c>
      <c r="F65" s="184" t="s">
        <v>390</v>
      </c>
    </row>
    <row r="66" spans="1:6" s="57" customFormat="1" ht="12" customHeight="1">
      <c r="A66" s="188"/>
      <c r="B66" s="194" t="s">
        <v>409</v>
      </c>
      <c r="C66" s="422"/>
      <c r="D66" s="422"/>
      <c r="E66" s="422"/>
      <c r="F66" s="422"/>
    </row>
    <row r="67" spans="1:6" s="57" customFormat="1" ht="12" customHeight="1">
      <c r="A67" s="188"/>
      <c r="B67" s="127" t="s">
        <v>194</v>
      </c>
      <c r="C67" s="422">
        <v>112</v>
      </c>
      <c r="D67" s="422" t="s">
        <v>390</v>
      </c>
      <c r="E67" s="422">
        <v>533</v>
      </c>
      <c r="F67" s="422" t="s">
        <v>390</v>
      </c>
    </row>
    <row r="68" spans="1:6" s="57" customFormat="1" ht="12" customHeight="1">
      <c r="A68" s="188"/>
      <c r="B68" s="127" t="s">
        <v>195</v>
      </c>
      <c r="C68" s="422">
        <v>168</v>
      </c>
      <c r="D68" s="422">
        <v>2</v>
      </c>
      <c r="E68" s="422">
        <v>1078</v>
      </c>
      <c r="F68" s="422" t="s">
        <v>390</v>
      </c>
    </row>
    <row r="69" spans="1:6" s="57" customFormat="1" ht="12" customHeight="1">
      <c r="A69" s="188"/>
      <c r="B69" s="194" t="s">
        <v>410</v>
      </c>
      <c r="C69" s="422"/>
      <c r="D69" s="422"/>
      <c r="E69" s="422"/>
      <c r="F69" s="422"/>
    </row>
    <row r="70" spans="1:6" s="57" customFormat="1" ht="12" customHeight="1">
      <c r="A70" s="188"/>
      <c r="B70" s="127" t="s">
        <v>194</v>
      </c>
      <c r="C70" s="422">
        <v>239</v>
      </c>
      <c r="D70" s="422" t="s">
        <v>390</v>
      </c>
      <c r="E70" s="422">
        <v>166</v>
      </c>
      <c r="F70" s="422">
        <v>19</v>
      </c>
    </row>
    <row r="71" spans="1:6" s="57" customFormat="1" ht="12" customHeight="1">
      <c r="A71" s="188"/>
      <c r="B71" s="127" t="s">
        <v>195</v>
      </c>
      <c r="C71" s="422">
        <v>299</v>
      </c>
      <c r="D71" s="422" t="s">
        <v>390</v>
      </c>
      <c r="E71" s="422">
        <v>432</v>
      </c>
      <c r="F71" s="422">
        <v>25</v>
      </c>
    </row>
    <row r="72" spans="1:6" s="57" customFormat="1" ht="12" customHeight="1">
      <c r="A72" s="188"/>
      <c r="B72" s="194" t="s">
        <v>411</v>
      </c>
      <c r="C72" s="422"/>
      <c r="D72" s="422"/>
      <c r="E72" s="422"/>
      <c r="F72" s="422"/>
    </row>
    <row r="73" spans="1:6" s="57" customFormat="1" ht="12" customHeight="1">
      <c r="A73" s="188"/>
      <c r="B73" s="127" t="s">
        <v>194</v>
      </c>
      <c r="C73" s="184">
        <v>133</v>
      </c>
      <c r="D73" s="184" t="s">
        <v>390</v>
      </c>
      <c r="E73" s="184">
        <v>118</v>
      </c>
      <c r="F73" s="184" t="s">
        <v>390</v>
      </c>
    </row>
    <row r="74" spans="1:6" s="57" customFormat="1" ht="12" customHeight="1">
      <c r="A74" s="188"/>
      <c r="B74" s="127" t="s">
        <v>195</v>
      </c>
      <c r="C74" s="422">
        <v>176</v>
      </c>
      <c r="D74" s="422" t="s">
        <v>390</v>
      </c>
      <c r="E74" s="422">
        <v>376</v>
      </c>
      <c r="F74" s="422" t="s">
        <v>390</v>
      </c>
    </row>
    <row r="75" spans="1:6" s="57" customFormat="1" ht="12" customHeight="1">
      <c r="A75" s="188"/>
      <c r="B75" s="194" t="s">
        <v>412</v>
      </c>
      <c r="C75" s="422"/>
      <c r="D75" s="422"/>
      <c r="E75" s="422"/>
      <c r="F75" s="422"/>
    </row>
    <row r="76" spans="1:6" s="57" customFormat="1" ht="12" customHeight="1">
      <c r="A76" s="188"/>
      <c r="B76" s="127" t="s">
        <v>194</v>
      </c>
      <c r="C76" s="422">
        <v>67</v>
      </c>
      <c r="D76" s="422" t="s">
        <v>390</v>
      </c>
      <c r="E76" s="422">
        <v>37</v>
      </c>
      <c r="F76" s="422" t="s">
        <v>390</v>
      </c>
    </row>
    <row r="77" spans="1:6" s="57" customFormat="1" ht="12" customHeight="1">
      <c r="A77" s="188"/>
      <c r="B77" s="127" t="s">
        <v>195</v>
      </c>
      <c r="C77" s="184">
        <v>125</v>
      </c>
      <c r="D77" s="184" t="s">
        <v>390</v>
      </c>
      <c r="E77" s="184">
        <v>120</v>
      </c>
      <c r="F77" s="184" t="s">
        <v>390</v>
      </c>
    </row>
    <row r="78" spans="1:6" s="57" customFormat="1" ht="12" customHeight="1">
      <c r="A78" s="188"/>
      <c r="B78" s="194" t="s">
        <v>413</v>
      </c>
      <c r="C78" s="422"/>
      <c r="D78" s="422"/>
      <c r="E78" s="422"/>
      <c r="F78" s="422"/>
    </row>
    <row r="79" spans="1:6" s="57" customFormat="1" ht="12" customHeight="1">
      <c r="A79" s="188"/>
      <c r="B79" s="127" t="s">
        <v>194</v>
      </c>
      <c r="C79" s="422">
        <v>36</v>
      </c>
      <c r="D79" s="422" t="s">
        <v>390</v>
      </c>
      <c r="E79" s="422">
        <v>41</v>
      </c>
      <c r="F79" s="422" t="s">
        <v>390</v>
      </c>
    </row>
    <row r="80" spans="1:6" s="57" customFormat="1" ht="12" customHeight="1">
      <c r="A80" s="188"/>
      <c r="B80" s="127" t="s">
        <v>195</v>
      </c>
      <c r="C80" s="422">
        <v>66</v>
      </c>
      <c r="D80" s="422" t="s">
        <v>390</v>
      </c>
      <c r="E80" s="422">
        <v>139</v>
      </c>
      <c r="F80" s="422" t="s">
        <v>390</v>
      </c>
    </row>
    <row r="81" spans="1:6" s="57" customFormat="1" ht="12" customHeight="1">
      <c r="A81" s="188"/>
      <c r="B81" s="194" t="s">
        <v>414</v>
      </c>
      <c r="C81" s="422"/>
      <c r="D81" s="422"/>
      <c r="E81" s="422"/>
      <c r="F81" s="422"/>
    </row>
    <row r="82" spans="1:6" s="57" customFormat="1" ht="12" customHeight="1">
      <c r="A82" s="188"/>
      <c r="B82" s="127" t="s">
        <v>194</v>
      </c>
      <c r="C82" s="422">
        <v>268</v>
      </c>
      <c r="D82" s="422" t="s">
        <v>390</v>
      </c>
      <c r="E82" s="422">
        <v>136</v>
      </c>
      <c r="F82" s="422">
        <v>1</v>
      </c>
    </row>
    <row r="83" spans="1:6" s="57" customFormat="1" ht="12" customHeight="1">
      <c r="A83" s="188"/>
      <c r="B83" s="127" t="s">
        <v>195</v>
      </c>
      <c r="C83" s="422">
        <v>391</v>
      </c>
      <c r="D83" s="422" t="s">
        <v>390</v>
      </c>
      <c r="E83" s="422">
        <v>443</v>
      </c>
      <c r="F83" s="422">
        <v>2</v>
      </c>
    </row>
    <row r="84" spans="1:6" s="57" customFormat="1" ht="12" customHeight="1">
      <c r="A84" s="188"/>
      <c r="B84" s="194" t="s">
        <v>415</v>
      </c>
      <c r="C84" s="422"/>
      <c r="D84" s="422"/>
      <c r="E84" s="422"/>
      <c r="F84" s="422"/>
    </row>
    <row r="85" spans="1:6" s="57" customFormat="1" ht="12" customHeight="1">
      <c r="A85" s="188"/>
      <c r="B85" s="127" t="s">
        <v>194</v>
      </c>
      <c r="C85" s="184">
        <v>42</v>
      </c>
      <c r="D85" s="184" t="s">
        <v>390</v>
      </c>
      <c r="E85" s="184">
        <v>85</v>
      </c>
      <c r="F85" s="184" t="s">
        <v>390</v>
      </c>
    </row>
    <row r="86" spans="1:6" s="57" customFormat="1" ht="12" customHeight="1">
      <c r="A86" s="188"/>
      <c r="B86" s="127" t="s">
        <v>195</v>
      </c>
      <c r="C86" s="422">
        <v>97</v>
      </c>
      <c r="D86" s="422" t="s">
        <v>390</v>
      </c>
      <c r="E86" s="422">
        <v>314</v>
      </c>
      <c r="F86" s="422" t="s">
        <v>390</v>
      </c>
    </row>
    <row r="87" spans="1:6" s="57" customFormat="1" ht="12" customHeight="1">
      <c r="A87" s="188"/>
      <c r="B87" s="194" t="s">
        <v>416</v>
      </c>
      <c r="C87" s="422"/>
      <c r="D87" s="422"/>
      <c r="E87" s="422"/>
      <c r="F87" s="422"/>
    </row>
    <row r="88" spans="1:6" s="57" customFormat="1" ht="12" customHeight="1">
      <c r="A88" s="188"/>
      <c r="B88" s="127" t="s">
        <v>194</v>
      </c>
      <c r="C88" s="422">
        <v>58</v>
      </c>
      <c r="D88" s="422" t="s">
        <v>390</v>
      </c>
      <c r="E88" s="422">
        <v>29</v>
      </c>
      <c r="F88" s="422">
        <v>1</v>
      </c>
    </row>
    <row r="89" spans="1:6" s="57" customFormat="1" ht="12" customHeight="1">
      <c r="A89" s="188"/>
      <c r="B89" s="127" t="s">
        <v>195</v>
      </c>
      <c r="C89" s="184">
        <v>118</v>
      </c>
      <c r="D89" s="184" t="s">
        <v>390</v>
      </c>
      <c r="E89" s="184">
        <v>71</v>
      </c>
      <c r="F89" s="184" t="s">
        <v>390</v>
      </c>
    </row>
    <row r="90" spans="1:6" s="57" customFormat="1" ht="12" customHeight="1">
      <c r="A90" s="188"/>
      <c r="B90" s="194" t="s">
        <v>417</v>
      </c>
      <c r="C90" s="422"/>
      <c r="D90" s="422"/>
      <c r="E90" s="422"/>
      <c r="F90" s="422"/>
    </row>
    <row r="91" spans="1:6" s="57" customFormat="1" ht="12" customHeight="1">
      <c r="A91" s="188"/>
      <c r="B91" s="127" t="s">
        <v>194</v>
      </c>
      <c r="C91" s="422">
        <v>3</v>
      </c>
      <c r="D91" s="422" t="s">
        <v>390</v>
      </c>
      <c r="E91" s="422">
        <v>1056</v>
      </c>
      <c r="F91" s="422" t="s">
        <v>390</v>
      </c>
    </row>
    <row r="92" spans="1:6" s="57" customFormat="1" ht="12" customHeight="1">
      <c r="A92" s="188"/>
      <c r="B92" s="127" t="s">
        <v>195</v>
      </c>
      <c r="C92" s="422">
        <v>13</v>
      </c>
      <c r="D92" s="422" t="s">
        <v>390</v>
      </c>
      <c r="E92" s="422">
        <v>1756</v>
      </c>
      <c r="F92" s="422" t="s">
        <v>390</v>
      </c>
    </row>
    <row r="93" spans="1:6" s="57" customFormat="1" ht="12" customHeight="1">
      <c r="A93" s="188"/>
      <c r="B93" s="194" t="s">
        <v>418</v>
      </c>
      <c r="C93" s="422"/>
      <c r="D93" s="422"/>
      <c r="E93" s="422"/>
      <c r="F93" s="422"/>
    </row>
    <row r="94" spans="1:6" s="57" customFormat="1" ht="12" customHeight="1">
      <c r="A94" s="188"/>
      <c r="B94" s="127" t="s">
        <v>194</v>
      </c>
      <c r="C94" s="422">
        <v>12</v>
      </c>
      <c r="D94" s="422" t="s">
        <v>390</v>
      </c>
      <c r="E94" s="422">
        <v>40</v>
      </c>
      <c r="F94" s="422" t="s">
        <v>390</v>
      </c>
    </row>
    <row r="95" spans="1:6" s="57" customFormat="1" ht="12" customHeight="1">
      <c r="A95" s="188"/>
      <c r="B95" s="127" t="s">
        <v>195</v>
      </c>
      <c r="C95" s="422">
        <v>14</v>
      </c>
      <c r="D95" s="422" t="s">
        <v>390</v>
      </c>
      <c r="E95" s="422">
        <v>66</v>
      </c>
      <c r="F95" s="422" t="s">
        <v>390</v>
      </c>
    </row>
    <row r="96" spans="1:6" s="57" customFormat="1" ht="12" customHeight="1">
      <c r="A96" s="188"/>
      <c r="B96" s="194" t="s">
        <v>419</v>
      </c>
      <c r="C96" s="422"/>
      <c r="D96" s="422"/>
      <c r="E96" s="422"/>
      <c r="F96" s="422"/>
    </row>
    <row r="97" spans="1:6" s="57" customFormat="1" ht="12" customHeight="1">
      <c r="A97" s="188"/>
      <c r="B97" s="127" t="s">
        <v>194</v>
      </c>
      <c r="C97" s="184">
        <v>14</v>
      </c>
      <c r="D97" s="184" t="s">
        <v>390</v>
      </c>
      <c r="E97" s="184">
        <v>4</v>
      </c>
      <c r="F97" s="184" t="s">
        <v>390</v>
      </c>
    </row>
    <row r="98" spans="1:6" s="57" customFormat="1" ht="12" customHeight="1">
      <c r="A98" s="188"/>
      <c r="B98" s="127" t="s">
        <v>195</v>
      </c>
      <c r="C98" s="422">
        <v>29</v>
      </c>
      <c r="D98" s="422" t="s">
        <v>390</v>
      </c>
      <c r="E98" s="422">
        <v>16</v>
      </c>
      <c r="F98" s="422" t="s">
        <v>390</v>
      </c>
    </row>
    <row r="99" spans="1:6" s="57" customFormat="1" ht="12" customHeight="1">
      <c r="A99" s="188"/>
      <c r="B99" s="194" t="s">
        <v>420</v>
      </c>
      <c r="C99" s="422"/>
      <c r="D99" s="422"/>
      <c r="E99" s="422"/>
      <c r="F99" s="422"/>
    </row>
    <row r="100" spans="1:6" s="57" customFormat="1" ht="12" customHeight="1">
      <c r="A100" s="188"/>
      <c r="B100" s="127" t="s">
        <v>194</v>
      </c>
      <c r="C100" s="422" t="s">
        <v>390</v>
      </c>
      <c r="D100" s="422" t="s">
        <v>390</v>
      </c>
      <c r="E100" s="422">
        <v>10</v>
      </c>
      <c r="F100" s="422" t="s">
        <v>390</v>
      </c>
    </row>
    <row r="101" spans="1:6" s="57" customFormat="1" ht="12" customHeight="1">
      <c r="A101" s="188"/>
      <c r="B101" s="127" t="s">
        <v>195</v>
      </c>
      <c r="C101" s="184" t="s">
        <v>390</v>
      </c>
      <c r="D101" s="184" t="s">
        <v>390</v>
      </c>
      <c r="E101" s="184">
        <v>25</v>
      </c>
      <c r="F101" s="184" t="s">
        <v>390</v>
      </c>
    </row>
    <row r="102" spans="1:6" s="57" customFormat="1" ht="12" customHeight="1">
      <c r="A102" s="188"/>
      <c r="B102" s="194" t="s">
        <v>421</v>
      </c>
      <c r="C102" s="422"/>
      <c r="D102" s="422"/>
      <c r="E102" s="422"/>
      <c r="F102" s="422"/>
    </row>
    <row r="103" spans="1:6" s="57" customFormat="1" ht="12" customHeight="1">
      <c r="A103" s="188"/>
      <c r="B103" s="127" t="s">
        <v>194</v>
      </c>
      <c r="C103" s="422" t="s">
        <v>390</v>
      </c>
      <c r="D103" s="422" t="s">
        <v>390</v>
      </c>
      <c r="E103" s="422">
        <v>2</v>
      </c>
      <c r="F103" s="422">
        <v>2</v>
      </c>
    </row>
    <row r="104" spans="1:6" s="57" customFormat="1" ht="12" customHeight="1">
      <c r="A104" s="188"/>
      <c r="B104" s="127" t="s">
        <v>195</v>
      </c>
      <c r="C104" s="422">
        <v>1</v>
      </c>
      <c r="D104" s="422" t="s">
        <v>390</v>
      </c>
      <c r="E104" s="422">
        <v>19</v>
      </c>
      <c r="F104" s="422">
        <v>15</v>
      </c>
    </row>
    <row r="105" spans="1:6" s="57" customFormat="1" ht="12" customHeight="1">
      <c r="A105" s="188"/>
      <c r="B105" s="194" t="s">
        <v>422</v>
      </c>
      <c r="C105" s="422"/>
      <c r="D105" s="422"/>
      <c r="E105" s="422"/>
      <c r="F105" s="422"/>
    </row>
    <row r="106" spans="1:6" s="57" customFormat="1" ht="12" customHeight="1">
      <c r="A106" s="188"/>
      <c r="B106" s="127" t="s">
        <v>194</v>
      </c>
      <c r="C106" s="422">
        <v>87</v>
      </c>
      <c r="D106" s="422" t="s">
        <v>390</v>
      </c>
      <c r="E106" s="422">
        <v>142</v>
      </c>
      <c r="F106" s="422">
        <v>4</v>
      </c>
    </row>
    <row r="107" spans="1:6" s="57" customFormat="1" ht="12" customHeight="1">
      <c r="A107" s="188"/>
      <c r="B107" s="127" t="s">
        <v>195</v>
      </c>
      <c r="C107" s="422">
        <v>168</v>
      </c>
      <c r="D107" s="422" t="s">
        <v>390</v>
      </c>
      <c r="E107" s="422">
        <v>345</v>
      </c>
      <c r="F107" s="422">
        <v>5</v>
      </c>
    </row>
    <row r="108" spans="1:6" s="57" customFormat="1" ht="12" customHeight="1">
      <c r="A108" s="188"/>
      <c r="B108" s="194" t="s">
        <v>423</v>
      </c>
      <c r="C108" s="422"/>
      <c r="D108" s="422"/>
      <c r="E108" s="422"/>
      <c r="F108" s="422"/>
    </row>
    <row r="109" spans="1:6" s="57" customFormat="1" ht="12" customHeight="1">
      <c r="A109" s="188"/>
      <c r="B109" s="127" t="s">
        <v>194</v>
      </c>
      <c r="C109" s="184">
        <v>24</v>
      </c>
      <c r="D109" s="184">
        <v>2</v>
      </c>
      <c r="E109" s="184">
        <v>25</v>
      </c>
      <c r="F109" s="184" t="s">
        <v>390</v>
      </c>
    </row>
    <row r="110" spans="1:6" s="57" customFormat="1" ht="12" customHeight="1">
      <c r="A110" s="188"/>
      <c r="B110" s="127" t="s">
        <v>195</v>
      </c>
      <c r="C110" s="422">
        <v>45</v>
      </c>
      <c r="D110" s="422" t="s">
        <v>390</v>
      </c>
      <c r="E110" s="422">
        <v>62</v>
      </c>
      <c r="F110" s="422" t="s">
        <v>390</v>
      </c>
    </row>
    <row r="111" spans="1:6" s="57" customFormat="1" ht="12" customHeight="1">
      <c r="A111" s="188"/>
      <c r="B111" s="194" t="s">
        <v>424</v>
      </c>
      <c r="C111" s="422"/>
      <c r="D111" s="422"/>
      <c r="E111" s="422"/>
      <c r="F111" s="422"/>
    </row>
    <row r="112" spans="1:6" s="57" customFormat="1" ht="12" customHeight="1">
      <c r="A112" s="188"/>
      <c r="B112" s="127" t="s">
        <v>194</v>
      </c>
      <c r="C112" s="422">
        <v>43</v>
      </c>
      <c r="D112" s="422" t="s">
        <v>390</v>
      </c>
      <c r="E112" s="422">
        <v>25</v>
      </c>
      <c r="F112" s="422" t="s">
        <v>390</v>
      </c>
    </row>
    <row r="113" spans="1:7" s="57" customFormat="1" ht="12" customHeight="1">
      <c r="A113" s="188"/>
      <c r="B113" s="127" t="s">
        <v>195</v>
      </c>
      <c r="C113" s="184">
        <v>93</v>
      </c>
      <c r="D113" s="184" t="s">
        <v>390</v>
      </c>
      <c r="E113" s="184">
        <v>97</v>
      </c>
      <c r="F113" s="184" t="s">
        <v>390</v>
      </c>
    </row>
    <row r="114" spans="1:7" s="57" customFormat="1" ht="12" customHeight="1">
      <c r="A114" s="188"/>
      <c r="B114" s="194" t="s">
        <v>425</v>
      </c>
      <c r="C114" s="422"/>
      <c r="D114" s="422"/>
      <c r="E114" s="422"/>
      <c r="F114" s="422"/>
    </row>
    <row r="115" spans="1:7" s="57" customFormat="1" ht="12" customHeight="1">
      <c r="A115" s="188"/>
      <c r="B115" s="127" t="s">
        <v>194</v>
      </c>
      <c r="C115" s="422">
        <v>2</v>
      </c>
      <c r="D115" s="422" t="s">
        <v>390</v>
      </c>
      <c r="E115" s="422">
        <v>256</v>
      </c>
      <c r="F115" s="422" t="s">
        <v>390</v>
      </c>
    </row>
    <row r="116" spans="1:7" s="57" customFormat="1" ht="12" customHeight="1">
      <c r="A116" s="188"/>
      <c r="B116" s="127" t="s">
        <v>195</v>
      </c>
      <c r="C116" s="422">
        <v>7</v>
      </c>
      <c r="D116" s="422" t="s">
        <v>390</v>
      </c>
      <c r="E116" s="422">
        <v>520</v>
      </c>
      <c r="F116" s="422" t="s">
        <v>390</v>
      </c>
    </row>
    <row r="117" spans="1:7" s="57" customFormat="1" ht="12" customHeight="1">
      <c r="A117" s="188"/>
      <c r="B117" s="194" t="s">
        <v>426</v>
      </c>
      <c r="C117" s="422"/>
      <c r="D117" s="422"/>
      <c r="E117" s="422"/>
      <c r="F117" s="422"/>
    </row>
    <row r="118" spans="1:7" s="57" customFormat="1" ht="12" customHeight="1">
      <c r="A118" s="188"/>
      <c r="B118" s="127" t="s">
        <v>194</v>
      </c>
      <c r="C118" s="422">
        <v>49</v>
      </c>
      <c r="D118" s="422" t="s">
        <v>390</v>
      </c>
      <c r="E118" s="422">
        <v>111</v>
      </c>
      <c r="F118" s="422">
        <v>1</v>
      </c>
    </row>
    <row r="119" spans="1:7" s="57" customFormat="1" ht="12" customHeight="1">
      <c r="A119" s="188"/>
      <c r="B119" s="127" t="s">
        <v>195</v>
      </c>
      <c r="C119" s="422">
        <v>94</v>
      </c>
      <c r="D119" s="422" t="s">
        <v>390</v>
      </c>
      <c r="E119" s="422">
        <v>316</v>
      </c>
      <c r="F119" s="422">
        <v>1</v>
      </c>
    </row>
    <row r="120" spans="1:7" s="57" customFormat="1" ht="12" customHeight="1">
      <c r="A120" s="188"/>
      <c r="B120" s="194" t="s">
        <v>427</v>
      </c>
      <c r="C120" s="422"/>
      <c r="D120" s="422"/>
      <c r="E120" s="422"/>
      <c r="F120" s="422"/>
    </row>
    <row r="121" spans="1:7" s="57" customFormat="1" ht="12" customHeight="1">
      <c r="A121" s="188"/>
      <c r="B121" s="127" t="s">
        <v>194</v>
      </c>
      <c r="C121" s="184">
        <v>4</v>
      </c>
      <c r="D121" s="184" t="s">
        <v>390</v>
      </c>
      <c r="E121" s="184">
        <v>22</v>
      </c>
      <c r="F121" s="184" t="s">
        <v>390</v>
      </c>
    </row>
    <row r="122" spans="1:7" s="57" customFormat="1" ht="12" customHeight="1">
      <c r="A122" s="188"/>
      <c r="B122" s="127" t="s">
        <v>195</v>
      </c>
      <c r="C122" s="422">
        <v>8</v>
      </c>
      <c r="D122" s="422" t="s">
        <v>390</v>
      </c>
      <c r="E122" s="422">
        <v>109</v>
      </c>
      <c r="F122" s="422" t="s">
        <v>390</v>
      </c>
    </row>
    <row r="123" spans="1:7" s="57" customFormat="1" ht="12" customHeight="1">
      <c r="A123" s="188"/>
      <c r="B123" s="194" t="s">
        <v>428</v>
      </c>
      <c r="C123" s="422"/>
      <c r="D123" s="422"/>
      <c r="E123" s="422"/>
      <c r="F123" s="422"/>
    </row>
    <row r="124" spans="1:7" s="57" customFormat="1" ht="12" customHeight="1">
      <c r="A124" s="188"/>
      <c r="B124" s="127" t="s">
        <v>194</v>
      </c>
      <c r="C124" s="422">
        <v>3</v>
      </c>
      <c r="D124" s="422" t="s">
        <v>390</v>
      </c>
      <c r="E124" s="422">
        <v>36</v>
      </c>
      <c r="F124" s="422">
        <v>34</v>
      </c>
    </row>
    <row r="125" spans="1:7" s="57" customFormat="1" ht="12" customHeight="1">
      <c r="A125" s="188"/>
      <c r="B125" s="127" t="s">
        <v>195</v>
      </c>
      <c r="C125" s="184">
        <v>8</v>
      </c>
      <c r="D125" s="184" t="s">
        <v>390</v>
      </c>
      <c r="E125" s="184">
        <v>113</v>
      </c>
      <c r="F125" s="184">
        <v>75</v>
      </c>
    </row>
    <row r="126" spans="1:7" s="57" customFormat="1" ht="4.5" customHeight="1" thickBot="1">
      <c r="A126" s="188"/>
      <c r="B126" s="871"/>
      <c r="C126" s="872"/>
      <c r="D126" s="872"/>
      <c r="E126" s="872"/>
      <c r="F126" s="873"/>
    </row>
    <row r="127" spans="1:7" ht="24" customHeight="1">
      <c r="A127" s="194"/>
      <c r="B127" s="936" t="s">
        <v>429</v>
      </c>
      <c r="C127" s="936"/>
      <c r="D127" s="936"/>
      <c r="E127" s="936"/>
      <c r="F127" s="936"/>
    </row>
    <row r="128" spans="1:7" ht="24.75" customHeight="1">
      <c r="A128" s="194"/>
      <c r="B128" s="937" t="s">
        <v>492</v>
      </c>
      <c r="C128" s="937"/>
      <c r="D128" s="937"/>
      <c r="E128" s="937"/>
      <c r="F128" s="937"/>
      <c r="G128" s="878"/>
    </row>
    <row r="129" spans="1:7" ht="24.75" customHeight="1">
      <c r="A129" s="194"/>
      <c r="B129" s="937" t="s">
        <v>493</v>
      </c>
      <c r="C129" s="937"/>
      <c r="D129" s="937"/>
      <c r="E129" s="937"/>
      <c r="F129" s="937"/>
      <c r="G129" s="878"/>
    </row>
    <row r="130" spans="1:7" ht="13.5" customHeight="1">
      <c r="A130" s="194"/>
      <c r="B130" s="937" t="s">
        <v>494</v>
      </c>
      <c r="C130" s="937"/>
      <c r="D130" s="937"/>
      <c r="E130" s="937"/>
      <c r="F130" s="937"/>
      <c r="G130" s="877"/>
    </row>
    <row r="131" spans="1:7" ht="11.1" customHeight="1">
      <c r="A131" s="180"/>
      <c r="B131" s="856" t="s">
        <v>288</v>
      </c>
      <c r="C131" s="186"/>
      <c r="D131" s="186"/>
    </row>
    <row r="132" spans="1:7" ht="11.1" customHeight="1">
      <c r="A132" s="180"/>
      <c r="B132" s="928" t="s">
        <v>380</v>
      </c>
      <c r="C132" s="928"/>
      <c r="D132" s="928"/>
    </row>
    <row r="133" spans="1:7" ht="12.75">
      <c r="A133" s="18"/>
      <c r="B133" s="16"/>
      <c r="C133" s="15"/>
      <c r="D133" s="15"/>
    </row>
    <row r="134" spans="1:7" ht="12.75">
      <c r="A134" s="16"/>
      <c r="B134" s="16"/>
      <c r="C134" s="15"/>
      <c r="D134" s="15"/>
    </row>
    <row r="135" spans="1:7" ht="12.75">
      <c r="A135" s="16"/>
      <c r="B135" s="16"/>
      <c r="C135" s="15"/>
      <c r="D135" s="422"/>
      <c r="E135" s="422"/>
    </row>
    <row r="136" spans="1:7">
      <c r="C136" s="17"/>
      <c r="D136" s="422"/>
      <c r="E136" s="422"/>
    </row>
    <row r="137" spans="1:7">
      <c r="C137" s="17"/>
      <c r="D137" s="17"/>
    </row>
    <row r="138" spans="1:7">
      <c r="C138" s="17"/>
      <c r="D138" s="17"/>
    </row>
    <row r="139" spans="1:7">
      <c r="C139" s="17"/>
      <c r="D139" s="17"/>
    </row>
    <row r="140" spans="1:7">
      <c r="C140" s="17"/>
      <c r="D140" s="17"/>
    </row>
    <row r="141" spans="1:7">
      <c r="C141" s="17"/>
      <c r="D141" s="17"/>
    </row>
    <row r="142" spans="1:7">
      <c r="C142" s="17"/>
      <c r="D142" s="17"/>
    </row>
    <row r="143" spans="1:7">
      <c r="C143" s="17"/>
      <c r="D143" s="17"/>
    </row>
    <row r="144" spans="1:7">
      <c r="C144" s="17"/>
      <c r="D144" s="17"/>
    </row>
    <row r="145" spans="3:4">
      <c r="C145" s="17"/>
      <c r="D145" s="17"/>
    </row>
    <row r="146" spans="3:4">
      <c r="C146" s="17"/>
      <c r="D146" s="17"/>
    </row>
    <row r="147" spans="3:4">
      <c r="C147" s="17"/>
      <c r="D147" s="17"/>
    </row>
    <row r="148" spans="3:4">
      <c r="C148" s="17"/>
      <c r="D148" s="17"/>
    </row>
    <row r="149" spans="3:4">
      <c r="C149" s="17"/>
      <c r="D149" s="17"/>
    </row>
    <row r="150" spans="3:4">
      <c r="C150" s="17"/>
      <c r="D150" s="17"/>
    </row>
    <row r="151" spans="3:4">
      <c r="C151" s="17"/>
      <c r="D151" s="17"/>
    </row>
    <row r="152" spans="3:4">
      <c r="C152" s="17"/>
      <c r="D152" s="17"/>
    </row>
    <row r="153" spans="3:4">
      <c r="C153" s="17"/>
      <c r="D153" s="17"/>
    </row>
    <row r="154" spans="3:4">
      <c r="C154" s="17"/>
      <c r="D154" s="17"/>
    </row>
    <row r="155" spans="3:4">
      <c r="C155" s="17"/>
      <c r="D155" s="17"/>
    </row>
    <row r="156" spans="3:4">
      <c r="C156" s="17"/>
      <c r="D156" s="17"/>
    </row>
    <row r="157" spans="3:4">
      <c r="C157" s="17"/>
      <c r="D157" s="17"/>
    </row>
    <row r="158" spans="3:4">
      <c r="C158" s="17"/>
      <c r="D158" s="17"/>
    </row>
    <row r="159" spans="3:4">
      <c r="C159" s="17"/>
      <c r="D159" s="17"/>
    </row>
    <row r="160" spans="3:4">
      <c r="C160" s="17"/>
      <c r="D160" s="17"/>
    </row>
    <row r="161" spans="3:4">
      <c r="C161" s="17"/>
      <c r="D161" s="17"/>
    </row>
    <row r="162" spans="3:4">
      <c r="C162" s="17"/>
      <c r="D162" s="17"/>
    </row>
    <row r="163" spans="3:4">
      <c r="C163" s="17"/>
      <c r="D163" s="17"/>
    </row>
    <row r="164" spans="3:4">
      <c r="C164" s="17"/>
      <c r="D164" s="17"/>
    </row>
    <row r="165" spans="3:4">
      <c r="C165" s="17"/>
      <c r="D165" s="17"/>
    </row>
    <row r="166" spans="3:4">
      <c r="C166" s="17"/>
      <c r="D166" s="17"/>
    </row>
    <row r="167" spans="3:4">
      <c r="C167" s="17"/>
      <c r="D167" s="17"/>
    </row>
    <row r="168" spans="3:4">
      <c r="C168" s="17"/>
      <c r="D168" s="17"/>
    </row>
    <row r="169" spans="3:4">
      <c r="C169" s="17"/>
      <c r="D169" s="17"/>
    </row>
    <row r="170" spans="3:4">
      <c r="C170" s="17"/>
      <c r="D170" s="17"/>
    </row>
    <row r="171" spans="3:4">
      <c r="C171" s="17"/>
      <c r="D171" s="17"/>
    </row>
    <row r="172" spans="3:4">
      <c r="C172" s="17"/>
      <c r="D172" s="17"/>
    </row>
    <row r="173" spans="3:4">
      <c r="C173" s="17"/>
      <c r="D173" s="17"/>
    </row>
    <row r="174" spans="3:4">
      <c r="C174" s="17"/>
      <c r="D174" s="17"/>
    </row>
  </sheetData>
  <mergeCells count="7">
    <mergeCell ref="B132:D132"/>
    <mergeCell ref="B1:F1"/>
    <mergeCell ref="B2:F2"/>
    <mergeCell ref="B127:F127"/>
    <mergeCell ref="B128:F128"/>
    <mergeCell ref="B129:F129"/>
    <mergeCell ref="B130:F130"/>
  </mergeCells>
  <printOptions horizontalCentered="1"/>
  <pageMargins left="0.51181102362204722" right="0.31496062992125984" top="0.47244094488188981" bottom="0.51181102362204722" header="0" footer="0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9C17A-44A6-45E1-8DAF-393DAD91726D}">
  <dimension ref="A1:O237"/>
  <sheetViews>
    <sheetView showGridLines="0" zoomScaleNormal="100" zoomScaleSheetLayoutView="100" workbookViewId="0">
      <pane ySplit="4" topLeftCell="A173" activePane="bottomLeft" state="frozen"/>
      <selection activeCell="B2" sqref="B2:X2"/>
      <selection pane="bottomLeft" activeCell="K174" sqref="K174"/>
    </sheetView>
  </sheetViews>
  <sheetFormatPr baseColWidth="10" defaultColWidth="11.42578125" defaultRowHeight="14.25"/>
  <cols>
    <col min="1" max="1" width="4.28515625" style="12" customWidth="1"/>
    <col min="2" max="2" width="45.85546875" style="12" customWidth="1"/>
    <col min="3" max="4" width="14" style="13" customWidth="1"/>
    <col min="5" max="6" width="14" style="12" customWidth="1"/>
    <col min="7" max="16384" width="11.42578125" style="12"/>
  </cols>
  <sheetData>
    <row r="1" spans="1:15" ht="48" customHeight="1">
      <c r="A1" s="397"/>
      <c r="B1" s="933" t="s">
        <v>495</v>
      </c>
      <c r="C1" s="933"/>
      <c r="D1" s="933"/>
      <c r="E1" s="933"/>
      <c r="F1" s="933"/>
    </row>
    <row r="2" spans="1:15" ht="15.75" customHeight="1">
      <c r="A2" s="395"/>
      <c r="B2" s="934" t="s">
        <v>382</v>
      </c>
      <c r="C2" s="934"/>
      <c r="D2" s="934"/>
      <c r="E2" s="934"/>
      <c r="F2" s="934"/>
    </row>
    <row r="3" spans="1:15" ht="4.5" customHeight="1" thickBot="1">
      <c r="A3" s="118"/>
      <c r="B3" s="858"/>
      <c r="C3" s="859"/>
      <c r="D3" s="859"/>
    </row>
    <row r="4" spans="1:15" ht="25.5" customHeight="1" thickBot="1">
      <c r="A4" s="180"/>
      <c r="B4" s="866" t="s">
        <v>265</v>
      </c>
      <c r="C4" s="866" t="s">
        <v>489</v>
      </c>
      <c r="D4" s="866" t="s">
        <v>490</v>
      </c>
      <c r="E4" s="866" t="s">
        <v>491</v>
      </c>
      <c r="F4" s="866" t="s">
        <v>388</v>
      </c>
    </row>
    <row r="5" spans="1:15" ht="6" customHeight="1">
      <c r="A5" s="180"/>
      <c r="B5" s="867"/>
      <c r="C5" s="867"/>
      <c r="D5" s="867"/>
    </row>
    <row r="6" spans="1:15" ht="12" customHeight="1">
      <c r="A6" s="189"/>
      <c r="B6" s="194" t="s">
        <v>104</v>
      </c>
      <c r="C6" s="421">
        <f>SUM(C7:C8)</f>
        <v>39743</v>
      </c>
      <c r="D6" s="421">
        <f t="shared" ref="D6:F6" si="0">SUM(D7:D8)</f>
        <v>1051</v>
      </c>
      <c r="E6" s="421">
        <f t="shared" si="0"/>
        <v>6795</v>
      </c>
      <c r="F6" s="421">
        <f t="shared" si="0"/>
        <v>129</v>
      </c>
    </row>
    <row r="7" spans="1:15" s="57" customFormat="1" ht="12" customHeight="1">
      <c r="A7" s="188"/>
      <c r="B7" s="127" t="s">
        <v>194</v>
      </c>
      <c r="C7" s="421">
        <f>C10+C13+C16+C19+C22+C25+C28+C31+C34+C37+C40+C43+C46+C49+C52+C55+C58+C61+C64+C67+C70+C73+C76+C79+C82+C85+C88+C91+C94+C97+C100+C103+C106+C109+C112+C115+C118+C121+C124+C127+C130+C133+C136+C139+C142+C145+C148+C151+C154+C157+C160+C163+C166+C169+C172+C175+C178+C181+C184+C187</f>
        <v>15184</v>
      </c>
      <c r="D7" s="421">
        <f>D16+D22+D28+D46+D49+D52+D58+D61+D67+D73+D79+D82+D124+D136+D139+D151+D154+D163+D175+D181+D187</f>
        <v>354</v>
      </c>
      <c r="E7" s="421">
        <f>E10+E13+E16+E19+E22+E25+E28+E31+E34+E37+E40+E43+E46+E49+E52+E55+E58+E61+E64+E67+E70+E73+E76+E79+E82+E85+E88+E91+E94+E97+E100+E106+E109+E112+E115+E118+E121+E124+E127+E130+E133+E136+E139+E142+E145+E148+E151+E154+E160+E163+E169+E175+E178+E181+E184+E187</f>
        <v>2509</v>
      </c>
      <c r="F7" s="421">
        <f>F61</f>
        <v>48</v>
      </c>
      <c r="G7" s="868"/>
      <c r="H7" s="876"/>
      <c r="I7" s="876"/>
      <c r="J7" s="876"/>
      <c r="K7" s="876"/>
      <c r="L7" s="876"/>
      <c r="M7" s="12"/>
      <c r="N7" s="12"/>
      <c r="O7" s="12"/>
    </row>
    <row r="8" spans="1:15" s="57" customFormat="1" ht="12" customHeight="1">
      <c r="A8" s="192"/>
      <c r="B8" s="127" t="s">
        <v>195</v>
      </c>
      <c r="C8" s="421">
        <f>C11+C14+C17+C20+C23+C26+C29+C32+C35+C38+C41+C44+C47+C50+C53+C56+C59+C62+C65+C68+C71+C74+C77+C80+C83+C86+C89+C92+C95+C98+C101+C104+C107+C110+C113+C116+C119+C122+C125+C128+C131+C134+C137+C140+C143+C146+C149+C152+C155+C158+C161+C164+C167+C170+C173+C176+C179+C182+C185+C188</f>
        <v>24559</v>
      </c>
      <c r="D8" s="421">
        <f>D17+D23+D29+D41+D47+D50+D53+D59+D62+D68+D74+D80+D83+D125+D137+D140+D152+D155+D164+D176+D182+D188</f>
        <v>697</v>
      </c>
      <c r="E8" s="421">
        <f>E11+E14+E17+E20+E23+E26+E29+E32+E35+E38+E41+E44+E47+E50+E53+E56+E59+E62+E65+E68+E71+E74+E77+E80+E83+E86+E89+E92+E95+E98+E101+E104+E107+E110+E113+E116+E119+E122+E125+E128+E131+E134+E137+E140+E143+E146+E149+E152+E155+E158+E161+E164+E167+E170+E176+E179+E182+E185+E188</f>
        <v>4286</v>
      </c>
      <c r="F8" s="421">
        <f>F62+F83+F149</f>
        <v>81</v>
      </c>
      <c r="H8" s="12"/>
      <c r="I8" s="12"/>
      <c r="J8" s="12"/>
      <c r="K8" s="12"/>
      <c r="L8" s="12"/>
      <c r="M8" s="12"/>
      <c r="N8" s="12"/>
      <c r="O8" s="12"/>
    </row>
    <row r="9" spans="1:15" s="57" customFormat="1" ht="12" customHeight="1">
      <c r="A9" s="192"/>
      <c r="B9" s="194" t="s">
        <v>430</v>
      </c>
      <c r="C9" s="191"/>
      <c r="D9" s="191"/>
      <c r="E9" s="869"/>
      <c r="F9" s="191"/>
      <c r="H9" s="12"/>
      <c r="I9" s="12"/>
      <c r="J9" s="12"/>
      <c r="K9" s="12"/>
      <c r="L9" s="12"/>
      <c r="M9" s="12"/>
      <c r="N9" s="12"/>
      <c r="O9" s="12"/>
    </row>
    <row r="10" spans="1:15" s="57" customFormat="1" ht="12" customHeight="1">
      <c r="A10" s="188"/>
      <c r="B10" s="127" t="s">
        <v>194</v>
      </c>
      <c r="C10" s="422">
        <v>50</v>
      </c>
      <c r="D10" s="422" t="s">
        <v>390</v>
      </c>
      <c r="E10" s="869">
        <v>13</v>
      </c>
      <c r="F10" s="422" t="s">
        <v>390</v>
      </c>
      <c r="G10" s="868"/>
      <c r="H10" s="12"/>
      <c r="I10" s="12"/>
      <c r="J10" s="12"/>
      <c r="K10" s="12"/>
      <c r="L10" s="12"/>
      <c r="M10" s="12"/>
      <c r="N10" s="12"/>
      <c r="O10" s="12"/>
    </row>
    <row r="11" spans="1:15" s="57" customFormat="1" ht="12" customHeight="1">
      <c r="A11" s="188"/>
      <c r="B11" s="127" t="s">
        <v>195</v>
      </c>
      <c r="C11" s="422">
        <v>90</v>
      </c>
      <c r="D11" s="422" t="s">
        <v>390</v>
      </c>
      <c r="E11" s="869">
        <v>39</v>
      </c>
      <c r="F11" s="422" t="s">
        <v>390</v>
      </c>
    </row>
    <row r="12" spans="1:15" s="57" customFormat="1" ht="12" customHeight="1">
      <c r="A12" s="188"/>
      <c r="B12" s="194" t="s">
        <v>363</v>
      </c>
      <c r="C12" s="184"/>
      <c r="D12" s="184"/>
      <c r="E12" s="869"/>
      <c r="F12" s="184"/>
    </row>
    <row r="13" spans="1:15" s="57" customFormat="1" ht="12" customHeight="1">
      <c r="A13" s="188"/>
      <c r="B13" s="127" t="s">
        <v>194</v>
      </c>
      <c r="C13" s="422">
        <v>3</v>
      </c>
      <c r="D13" s="422" t="s">
        <v>390</v>
      </c>
      <c r="E13" s="869">
        <v>2</v>
      </c>
      <c r="F13" s="422" t="s">
        <v>390</v>
      </c>
    </row>
    <row r="14" spans="1:15" s="57" customFormat="1" ht="12" customHeight="1">
      <c r="A14" s="188"/>
      <c r="B14" s="127" t="s">
        <v>195</v>
      </c>
      <c r="C14" s="422">
        <v>12</v>
      </c>
      <c r="D14" s="422" t="s">
        <v>390</v>
      </c>
      <c r="E14" s="869">
        <v>14</v>
      </c>
      <c r="F14" s="422" t="s">
        <v>390</v>
      </c>
    </row>
    <row r="15" spans="1:15" s="57" customFormat="1" ht="12" customHeight="1">
      <c r="A15" s="188"/>
      <c r="B15" s="194" t="s">
        <v>60</v>
      </c>
      <c r="C15" s="184"/>
      <c r="D15" s="184"/>
      <c r="E15" s="869"/>
      <c r="F15" s="184"/>
    </row>
    <row r="16" spans="1:15" s="57" customFormat="1" ht="12" customHeight="1">
      <c r="A16" s="188"/>
      <c r="B16" s="127" t="s">
        <v>194</v>
      </c>
      <c r="C16" s="422">
        <v>565</v>
      </c>
      <c r="D16" s="422">
        <v>7</v>
      </c>
      <c r="E16" s="869">
        <v>258</v>
      </c>
      <c r="F16" s="870" t="s">
        <v>390</v>
      </c>
    </row>
    <row r="17" spans="1:6" s="57" customFormat="1" ht="12" customHeight="1">
      <c r="A17" s="188"/>
      <c r="B17" s="127" t="s">
        <v>195</v>
      </c>
      <c r="C17" s="422">
        <v>849</v>
      </c>
      <c r="D17" s="422">
        <v>24</v>
      </c>
      <c r="E17" s="869">
        <v>514</v>
      </c>
      <c r="F17" s="870" t="s">
        <v>390</v>
      </c>
    </row>
    <row r="18" spans="1:6" s="57" customFormat="1" ht="12" customHeight="1">
      <c r="A18" s="188"/>
      <c r="B18" s="194" t="s">
        <v>431</v>
      </c>
      <c r="C18" s="184"/>
      <c r="D18" s="184"/>
      <c r="E18" s="869"/>
      <c r="F18" s="184"/>
    </row>
    <row r="19" spans="1:6" s="57" customFormat="1" ht="12" customHeight="1">
      <c r="A19" s="188"/>
      <c r="B19" s="127" t="s">
        <v>194</v>
      </c>
      <c r="C19" s="422">
        <v>120</v>
      </c>
      <c r="D19" s="422" t="s">
        <v>390</v>
      </c>
      <c r="E19" s="869">
        <v>5</v>
      </c>
      <c r="F19" s="870" t="s">
        <v>390</v>
      </c>
    </row>
    <row r="20" spans="1:6" s="57" customFormat="1" ht="12" customHeight="1">
      <c r="A20" s="188"/>
      <c r="B20" s="127" t="s">
        <v>195</v>
      </c>
      <c r="C20" s="422">
        <v>199</v>
      </c>
      <c r="D20" s="422" t="s">
        <v>390</v>
      </c>
      <c r="E20" s="869">
        <v>3</v>
      </c>
      <c r="F20" s="870" t="s">
        <v>390</v>
      </c>
    </row>
    <row r="21" spans="1:6" s="57" customFormat="1" ht="12" customHeight="1">
      <c r="A21" s="188"/>
      <c r="B21" s="194" t="s">
        <v>432</v>
      </c>
      <c r="C21" s="184"/>
      <c r="D21" s="184"/>
      <c r="E21" s="869"/>
      <c r="F21" s="184"/>
    </row>
    <row r="22" spans="1:6" s="57" customFormat="1" ht="12" customHeight="1">
      <c r="A22" s="188"/>
      <c r="B22" s="127" t="s">
        <v>194</v>
      </c>
      <c r="C22" s="422">
        <v>349</v>
      </c>
      <c r="D22" s="422">
        <v>22</v>
      </c>
      <c r="E22" s="869">
        <v>40</v>
      </c>
      <c r="F22" s="870" t="s">
        <v>390</v>
      </c>
    </row>
    <row r="23" spans="1:6" s="57" customFormat="1" ht="12" customHeight="1">
      <c r="A23" s="188"/>
      <c r="B23" s="127" t="s">
        <v>195</v>
      </c>
      <c r="C23" s="422">
        <v>494</v>
      </c>
      <c r="D23" s="422">
        <v>29</v>
      </c>
      <c r="E23" s="869">
        <v>78</v>
      </c>
      <c r="F23" s="870" t="s">
        <v>390</v>
      </c>
    </row>
    <row r="24" spans="1:6" s="57" customFormat="1" ht="12" customHeight="1">
      <c r="A24" s="188"/>
      <c r="B24" s="194" t="s">
        <v>433</v>
      </c>
      <c r="C24" s="184"/>
      <c r="D24" s="184"/>
      <c r="E24" s="869"/>
      <c r="F24" s="184"/>
    </row>
    <row r="25" spans="1:6" s="57" customFormat="1" ht="12" customHeight="1">
      <c r="A25" s="188"/>
      <c r="B25" s="127" t="s">
        <v>194</v>
      </c>
      <c r="C25" s="422">
        <v>49</v>
      </c>
      <c r="D25" s="422" t="s">
        <v>390</v>
      </c>
      <c r="E25" s="869">
        <v>40</v>
      </c>
      <c r="F25" s="870" t="s">
        <v>390</v>
      </c>
    </row>
    <row r="26" spans="1:6" s="57" customFormat="1" ht="12" customHeight="1">
      <c r="A26" s="188"/>
      <c r="B26" s="127" t="s">
        <v>195</v>
      </c>
      <c r="C26" s="422">
        <v>151</v>
      </c>
      <c r="D26" s="422" t="s">
        <v>390</v>
      </c>
      <c r="E26" s="869">
        <v>107</v>
      </c>
      <c r="F26" s="870" t="s">
        <v>390</v>
      </c>
    </row>
    <row r="27" spans="1:6" s="57" customFormat="1" ht="12" customHeight="1">
      <c r="A27" s="188"/>
      <c r="B27" s="194" t="s">
        <v>434</v>
      </c>
      <c r="C27" s="422"/>
      <c r="D27" s="422"/>
      <c r="E27" s="869"/>
      <c r="F27" s="184"/>
    </row>
    <row r="28" spans="1:6" s="57" customFormat="1" ht="12" customHeight="1">
      <c r="A28" s="188"/>
      <c r="B28" s="127" t="s">
        <v>194</v>
      </c>
      <c r="C28" s="422">
        <v>67</v>
      </c>
      <c r="D28" s="422">
        <v>1</v>
      </c>
      <c r="E28" s="869">
        <v>15</v>
      </c>
      <c r="F28" s="422" t="s">
        <v>390</v>
      </c>
    </row>
    <row r="29" spans="1:6" s="57" customFormat="1" ht="12" customHeight="1">
      <c r="A29" s="188"/>
      <c r="B29" s="127" t="s">
        <v>195</v>
      </c>
      <c r="C29" s="422">
        <v>102</v>
      </c>
      <c r="D29" s="422">
        <v>1</v>
      </c>
      <c r="E29" s="869">
        <v>33</v>
      </c>
      <c r="F29" s="870" t="s">
        <v>390</v>
      </c>
    </row>
    <row r="30" spans="1:6" s="57" customFormat="1" ht="12" customHeight="1">
      <c r="A30" s="188"/>
      <c r="B30" s="194" t="s">
        <v>435</v>
      </c>
      <c r="C30" s="422"/>
      <c r="D30" s="422"/>
      <c r="E30" s="869"/>
      <c r="F30" s="184"/>
    </row>
    <row r="31" spans="1:6" s="57" customFormat="1" ht="12" customHeight="1">
      <c r="A31" s="188"/>
      <c r="B31" s="127" t="s">
        <v>194</v>
      </c>
      <c r="C31" s="422">
        <v>82</v>
      </c>
      <c r="D31" s="422" t="s">
        <v>390</v>
      </c>
      <c r="E31" s="869">
        <v>11</v>
      </c>
      <c r="F31" s="870" t="s">
        <v>390</v>
      </c>
    </row>
    <row r="32" spans="1:6" s="57" customFormat="1" ht="12" customHeight="1">
      <c r="A32" s="188"/>
      <c r="B32" s="127" t="s">
        <v>195</v>
      </c>
      <c r="C32" s="422">
        <v>101</v>
      </c>
      <c r="D32" s="422" t="s">
        <v>390</v>
      </c>
      <c r="E32" s="869">
        <v>8</v>
      </c>
      <c r="F32" s="422" t="s">
        <v>390</v>
      </c>
    </row>
    <row r="33" spans="1:6" s="57" customFormat="1" ht="12" customHeight="1">
      <c r="A33" s="188"/>
      <c r="B33" s="194" t="s">
        <v>436</v>
      </c>
      <c r="C33" s="422"/>
      <c r="D33" s="422"/>
      <c r="E33" s="869"/>
      <c r="F33" s="184"/>
    </row>
    <row r="34" spans="1:6" s="57" customFormat="1" ht="12" customHeight="1">
      <c r="A34" s="188"/>
      <c r="B34" s="127" t="s">
        <v>194</v>
      </c>
      <c r="C34" s="422">
        <v>124</v>
      </c>
      <c r="D34" s="422" t="s">
        <v>390</v>
      </c>
      <c r="E34" s="869">
        <v>34</v>
      </c>
      <c r="F34" s="870" t="s">
        <v>390</v>
      </c>
    </row>
    <row r="35" spans="1:6" s="57" customFormat="1" ht="12" customHeight="1">
      <c r="A35" s="188"/>
      <c r="B35" s="127" t="s">
        <v>195</v>
      </c>
      <c r="C35" s="422">
        <v>208</v>
      </c>
      <c r="D35" s="422" t="s">
        <v>390</v>
      </c>
      <c r="E35" s="869">
        <v>45</v>
      </c>
      <c r="F35" s="422" t="s">
        <v>390</v>
      </c>
    </row>
    <row r="36" spans="1:6" s="57" customFormat="1" ht="12" customHeight="1">
      <c r="A36" s="188"/>
      <c r="B36" s="194" t="s">
        <v>437</v>
      </c>
      <c r="C36" s="422"/>
      <c r="D36" s="422"/>
      <c r="E36" s="869"/>
      <c r="F36" s="184"/>
    </row>
    <row r="37" spans="1:6" s="57" customFormat="1" ht="12" customHeight="1">
      <c r="A37" s="188"/>
      <c r="B37" s="127" t="s">
        <v>194</v>
      </c>
      <c r="C37" s="422">
        <v>263</v>
      </c>
      <c r="D37" s="422" t="s">
        <v>390</v>
      </c>
      <c r="E37" s="869">
        <v>91</v>
      </c>
      <c r="F37" s="422" t="s">
        <v>390</v>
      </c>
    </row>
    <row r="38" spans="1:6" s="57" customFormat="1" ht="12" customHeight="1">
      <c r="A38" s="188"/>
      <c r="B38" s="127" t="s">
        <v>195</v>
      </c>
      <c r="C38" s="422">
        <v>295</v>
      </c>
      <c r="D38" s="422" t="s">
        <v>390</v>
      </c>
      <c r="E38" s="869">
        <v>235</v>
      </c>
      <c r="F38" s="422" t="s">
        <v>390</v>
      </c>
    </row>
    <row r="39" spans="1:6" s="57" customFormat="1" ht="12" customHeight="1">
      <c r="A39" s="188"/>
      <c r="B39" s="194" t="s">
        <v>438</v>
      </c>
      <c r="C39" s="422"/>
      <c r="D39" s="422"/>
      <c r="E39" s="869"/>
      <c r="F39" s="184"/>
    </row>
    <row r="40" spans="1:6" s="57" customFormat="1" ht="12" customHeight="1">
      <c r="A40" s="188"/>
      <c r="B40" s="127" t="s">
        <v>194</v>
      </c>
      <c r="C40" s="422">
        <v>149</v>
      </c>
      <c r="D40" s="422" t="s">
        <v>390</v>
      </c>
      <c r="E40" s="869">
        <v>138</v>
      </c>
      <c r="F40" s="870" t="s">
        <v>390</v>
      </c>
    </row>
    <row r="41" spans="1:6" s="57" customFormat="1" ht="12" customHeight="1">
      <c r="A41" s="188"/>
      <c r="B41" s="127" t="s">
        <v>195</v>
      </c>
      <c r="C41" s="422">
        <v>200</v>
      </c>
      <c r="D41" s="422">
        <v>2</v>
      </c>
      <c r="E41" s="869">
        <v>163</v>
      </c>
      <c r="F41" s="870" t="s">
        <v>390</v>
      </c>
    </row>
    <row r="42" spans="1:6" s="57" customFormat="1" ht="12" customHeight="1">
      <c r="A42" s="188"/>
      <c r="B42" s="194" t="s">
        <v>439</v>
      </c>
      <c r="C42" s="422"/>
      <c r="D42" s="422"/>
      <c r="E42" s="869"/>
      <c r="F42" s="184"/>
    </row>
    <row r="43" spans="1:6" s="57" customFormat="1" ht="12" customHeight="1">
      <c r="A43" s="188"/>
      <c r="B43" s="127" t="s">
        <v>194</v>
      </c>
      <c r="C43" s="422">
        <v>89</v>
      </c>
      <c r="D43" s="422" t="s">
        <v>390</v>
      </c>
      <c r="E43" s="869">
        <v>21</v>
      </c>
      <c r="F43" s="422" t="s">
        <v>390</v>
      </c>
    </row>
    <row r="44" spans="1:6" s="57" customFormat="1" ht="12" customHeight="1">
      <c r="A44" s="188"/>
      <c r="B44" s="127" t="s">
        <v>195</v>
      </c>
      <c r="C44" s="422">
        <v>72</v>
      </c>
      <c r="D44" s="422" t="s">
        <v>390</v>
      </c>
      <c r="E44" s="869">
        <v>39</v>
      </c>
      <c r="F44" s="422" t="s">
        <v>390</v>
      </c>
    </row>
    <row r="45" spans="1:6" s="57" customFormat="1" ht="12" customHeight="1">
      <c r="A45" s="188"/>
      <c r="B45" s="194" t="s">
        <v>440</v>
      </c>
      <c r="C45" s="422"/>
      <c r="D45" s="422"/>
      <c r="E45" s="869"/>
      <c r="F45" s="184"/>
    </row>
    <row r="46" spans="1:6" s="57" customFormat="1" ht="12" customHeight="1">
      <c r="A46" s="188"/>
      <c r="B46" s="127" t="s">
        <v>194</v>
      </c>
      <c r="C46" s="422">
        <v>156</v>
      </c>
      <c r="D46" s="422">
        <v>1</v>
      </c>
      <c r="E46" s="869">
        <v>30</v>
      </c>
      <c r="F46" s="870" t="s">
        <v>390</v>
      </c>
    </row>
    <row r="47" spans="1:6" s="57" customFormat="1" ht="12" customHeight="1">
      <c r="A47" s="188"/>
      <c r="B47" s="127" t="s">
        <v>195</v>
      </c>
      <c r="C47" s="422">
        <v>276</v>
      </c>
      <c r="D47" s="422">
        <v>3</v>
      </c>
      <c r="E47" s="869">
        <v>55</v>
      </c>
      <c r="F47" s="870" t="s">
        <v>390</v>
      </c>
    </row>
    <row r="48" spans="1:6" s="57" customFormat="1" ht="12" customHeight="1">
      <c r="A48" s="188"/>
      <c r="B48" s="194" t="s">
        <v>441</v>
      </c>
      <c r="C48" s="422"/>
      <c r="D48" s="422"/>
      <c r="E48" s="869"/>
      <c r="F48" s="184"/>
    </row>
    <row r="49" spans="1:6" s="57" customFormat="1" ht="12" customHeight="1">
      <c r="A49" s="188"/>
      <c r="B49" s="127" t="s">
        <v>194</v>
      </c>
      <c r="C49" s="422">
        <v>270</v>
      </c>
      <c r="D49" s="422">
        <v>15</v>
      </c>
      <c r="E49" s="869">
        <v>14</v>
      </c>
      <c r="F49" s="422" t="s">
        <v>390</v>
      </c>
    </row>
    <row r="50" spans="1:6" s="57" customFormat="1" ht="12" customHeight="1">
      <c r="A50" s="188"/>
      <c r="B50" s="127" t="s">
        <v>195</v>
      </c>
      <c r="C50" s="422">
        <v>354</v>
      </c>
      <c r="D50" s="422">
        <v>39</v>
      </c>
      <c r="E50" s="869">
        <v>29</v>
      </c>
      <c r="F50" s="422" t="s">
        <v>390</v>
      </c>
    </row>
    <row r="51" spans="1:6" s="57" customFormat="1" ht="12" customHeight="1">
      <c r="A51" s="188"/>
      <c r="B51" s="194" t="s">
        <v>442</v>
      </c>
      <c r="C51" s="422"/>
      <c r="D51" s="422"/>
      <c r="E51" s="869"/>
      <c r="F51" s="184"/>
    </row>
    <row r="52" spans="1:6" s="57" customFormat="1" ht="12" customHeight="1">
      <c r="A52" s="188"/>
      <c r="B52" s="127" t="s">
        <v>194</v>
      </c>
      <c r="C52" s="422">
        <v>103</v>
      </c>
      <c r="D52" s="422">
        <v>11</v>
      </c>
      <c r="E52" s="869">
        <v>44</v>
      </c>
      <c r="F52" s="870" t="s">
        <v>390</v>
      </c>
    </row>
    <row r="53" spans="1:6" s="57" customFormat="1" ht="12" customHeight="1">
      <c r="A53" s="188"/>
      <c r="B53" s="127" t="s">
        <v>195</v>
      </c>
      <c r="C53" s="422">
        <v>203</v>
      </c>
      <c r="D53" s="422">
        <v>25</v>
      </c>
      <c r="E53" s="869">
        <v>61</v>
      </c>
      <c r="F53" s="870" t="s">
        <v>390</v>
      </c>
    </row>
    <row r="54" spans="1:6" s="57" customFormat="1" ht="12" customHeight="1">
      <c r="A54" s="188"/>
      <c r="B54" s="194" t="s">
        <v>443</v>
      </c>
      <c r="C54" s="422"/>
      <c r="D54" s="422"/>
      <c r="E54" s="869"/>
      <c r="F54" s="184"/>
    </row>
    <row r="55" spans="1:6" s="57" customFormat="1" ht="12" customHeight="1">
      <c r="A55" s="188"/>
      <c r="B55" s="127" t="s">
        <v>194</v>
      </c>
      <c r="C55" s="422">
        <v>2390</v>
      </c>
      <c r="D55" s="422" t="s">
        <v>390</v>
      </c>
      <c r="E55" s="869">
        <v>159</v>
      </c>
      <c r="F55" s="870" t="s">
        <v>390</v>
      </c>
    </row>
    <row r="56" spans="1:6" s="57" customFormat="1" ht="12" customHeight="1">
      <c r="A56" s="188"/>
      <c r="B56" s="127" t="s">
        <v>195</v>
      </c>
      <c r="C56" s="422">
        <v>3326</v>
      </c>
      <c r="D56" s="422" t="s">
        <v>390</v>
      </c>
      <c r="E56" s="869">
        <v>166</v>
      </c>
      <c r="F56" s="870" t="s">
        <v>390</v>
      </c>
    </row>
    <row r="57" spans="1:6" s="57" customFormat="1" ht="12" customHeight="1">
      <c r="A57" s="188"/>
      <c r="B57" s="194" t="s">
        <v>444</v>
      </c>
      <c r="C57" s="422"/>
      <c r="D57" s="422"/>
      <c r="E57" s="869"/>
      <c r="F57" s="184"/>
    </row>
    <row r="58" spans="1:6" s="57" customFormat="1" ht="12" customHeight="1">
      <c r="A58" s="188"/>
      <c r="B58" s="127" t="s">
        <v>194</v>
      </c>
      <c r="C58" s="422">
        <v>60</v>
      </c>
      <c r="D58" s="422">
        <v>4</v>
      </c>
      <c r="E58" s="869">
        <v>10</v>
      </c>
      <c r="F58" s="422" t="s">
        <v>390</v>
      </c>
    </row>
    <row r="59" spans="1:6" s="57" customFormat="1" ht="12" customHeight="1">
      <c r="A59" s="188"/>
      <c r="B59" s="127" t="s">
        <v>195</v>
      </c>
      <c r="C59" s="422">
        <v>115</v>
      </c>
      <c r="D59" s="422">
        <v>7</v>
      </c>
      <c r="E59" s="869">
        <v>17</v>
      </c>
      <c r="F59" s="422" t="s">
        <v>390</v>
      </c>
    </row>
    <row r="60" spans="1:6" s="57" customFormat="1" ht="12" customHeight="1">
      <c r="A60" s="188"/>
      <c r="B60" s="194" t="s">
        <v>445</v>
      </c>
      <c r="C60" s="422"/>
      <c r="D60" s="422"/>
      <c r="E60" s="869"/>
      <c r="F60" s="184"/>
    </row>
    <row r="61" spans="1:6" s="57" customFormat="1" ht="12" customHeight="1">
      <c r="A61" s="188"/>
      <c r="B61" s="127" t="s">
        <v>194</v>
      </c>
      <c r="C61" s="422">
        <v>565</v>
      </c>
      <c r="D61" s="422">
        <v>16</v>
      </c>
      <c r="E61" s="869">
        <v>8</v>
      </c>
      <c r="F61" s="422">
        <v>48</v>
      </c>
    </row>
    <row r="62" spans="1:6" s="57" customFormat="1" ht="12" customHeight="1">
      <c r="A62" s="188"/>
      <c r="B62" s="127" t="s">
        <v>195</v>
      </c>
      <c r="C62" s="422">
        <v>852</v>
      </c>
      <c r="D62" s="422">
        <v>41</v>
      </c>
      <c r="E62" s="869">
        <v>20</v>
      </c>
      <c r="F62" s="422">
        <v>78</v>
      </c>
    </row>
    <row r="63" spans="1:6" s="57" customFormat="1" ht="12" customHeight="1">
      <c r="A63" s="188"/>
      <c r="B63" s="194" t="s">
        <v>446</v>
      </c>
      <c r="C63" s="422"/>
      <c r="D63" s="422"/>
      <c r="E63" s="869"/>
      <c r="F63" s="184"/>
    </row>
    <row r="64" spans="1:6" s="57" customFormat="1" ht="12" customHeight="1">
      <c r="A64" s="188"/>
      <c r="B64" s="127" t="s">
        <v>194</v>
      </c>
      <c r="C64" s="422">
        <v>696</v>
      </c>
      <c r="D64" s="422" t="s">
        <v>390</v>
      </c>
      <c r="E64" s="869">
        <v>15</v>
      </c>
      <c r="F64" s="422" t="s">
        <v>390</v>
      </c>
    </row>
    <row r="65" spans="1:6" s="57" customFormat="1" ht="12" customHeight="1">
      <c r="A65" s="188"/>
      <c r="B65" s="127" t="s">
        <v>195</v>
      </c>
      <c r="C65" s="422">
        <v>1492</v>
      </c>
      <c r="D65" s="422" t="s">
        <v>390</v>
      </c>
      <c r="E65" s="869">
        <v>31</v>
      </c>
      <c r="F65" s="422" t="s">
        <v>390</v>
      </c>
    </row>
    <row r="66" spans="1:6" s="57" customFormat="1" ht="12" customHeight="1">
      <c r="A66" s="188"/>
      <c r="B66" s="194" t="s">
        <v>447</v>
      </c>
      <c r="C66" s="422"/>
      <c r="D66" s="422"/>
      <c r="E66" s="869"/>
      <c r="F66" s="184"/>
    </row>
    <row r="67" spans="1:6" s="57" customFormat="1" ht="12" customHeight="1">
      <c r="A67" s="188"/>
      <c r="B67" s="127" t="s">
        <v>194</v>
      </c>
      <c r="C67" s="422">
        <v>43</v>
      </c>
      <c r="D67" s="422">
        <v>5</v>
      </c>
      <c r="E67" s="869">
        <v>5</v>
      </c>
      <c r="F67" s="422" t="s">
        <v>390</v>
      </c>
    </row>
    <row r="68" spans="1:6" s="57" customFormat="1" ht="12" customHeight="1">
      <c r="A68" s="188"/>
      <c r="B68" s="127" t="s">
        <v>195</v>
      </c>
      <c r="C68" s="422">
        <v>85</v>
      </c>
      <c r="D68" s="422">
        <v>9</v>
      </c>
      <c r="E68" s="869">
        <v>10</v>
      </c>
      <c r="F68" s="422" t="s">
        <v>390</v>
      </c>
    </row>
    <row r="69" spans="1:6" s="57" customFormat="1" ht="12" customHeight="1">
      <c r="A69" s="188"/>
      <c r="B69" s="194" t="s">
        <v>448</v>
      </c>
      <c r="C69" s="422"/>
      <c r="D69" s="422"/>
      <c r="E69" s="869"/>
      <c r="F69" s="184"/>
    </row>
    <row r="70" spans="1:6" s="57" customFormat="1" ht="12" customHeight="1">
      <c r="A70" s="188"/>
      <c r="B70" s="127" t="s">
        <v>194</v>
      </c>
      <c r="C70" s="422">
        <v>262</v>
      </c>
      <c r="D70" s="422" t="s">
        <v>390</v>
      </c>
      <c r="E70" s="869">
        <v>11</v>
      </c>
      <c r="F70" s="422" t="s">
        <v>390</v>
      </c>
    </row>
    <row r="71" spans="1:6" s="57" customFormat="1" ht="12" customHeight="1">
      <c r="A71" s="188"/>
      <c r="B71" s="127" t="s">
        <v>195</v>
      </c>
      <c r="C71" s="422">
        <v>434</v>
      </c>
      <c r="D71" s="422" t="s">
        <v>390</v>
      </c>
      <c r="E71" s="869">
        <v>22</v>
      </c>
      <c r="F71" s="422" t="s">
        <v>390</v>
      </c>
    </row>
    <row r="72" spans="1:6" s="57" customFormat="1" ht="12" customHeight="1">
      <c r="A72" s="188"/>
      <c r="B72" s="194" t="s">
        <v>449</v>
      </c>
      <c r="C72" s="422"/>
      <c r="D72" s="422"/>
      <c r="E72" s="869"/>
      <c r="F72" s="184"/>
    </row>
    <row r="73" spans="1:6" s="57" customFormat="1" ht="12" customHeight="1">
      <c r="A73" s="188"/>
      <c r="B73" s="127" t="s">
        <v>194</v>
      </c>
      <c r="C73" s="422">
        <v>67</v>
      </c>
      <c r="D73" s="422">
        <v>3</v>
      </c>
      <c r="E73" s="869">
        <v>4</v>
      </c>
      <c r="F73" s="422" t="s">
        <v>390</v>
      </c>
    </row>
    <row r="74" spans="1:6" s="57" customFormat="1" ht="12" customHeight="1">
      <c r="A74" s="188"/>
      <c r="B74" s="127" t="s">
        <v>195</v>
      </c>
      <c r="C74" s="422">
        <v>165</v>
      </c>
      <c r="D74" s="422">
        <v>6</v>
      </c>
      <c r="E74" s="869">
        <v>23</v>
      </c>
      <c r="F74" s="422" t="s">
        <v>390</v>
      </c>
    </row>
    <row r="75" spans="1:6" s="57" customFormat="1" ht="12" customHeight="1">
      <c r="A75" s="188"/>
      <c r="B75" s="194" t="s">
        <v>450</v>
      </c>
      <c r="C75" s="422"/>
      <c r="D75" s="422"/>
      <c r="E75" s="869"/>
      <c r="F75" s="184"/>
    </row>
    <row r="76" spans="1:6" s="57" customFormat="1" ht="12" customHeight="1">
      <c r="A76" s="188"/>
      <c r="B76" s="127" t="s">
        <v>194</v>
      </c>
      <c r="C76" s="422">
        <v>75</v>
      </c>
      <c r="D76" s="422" t="s">
        <v>390</v>
      </c>
      <c r="E76" s="869">
        <v>314</v>
      </c>
      <c r="F76" s="422" t="s">
        <v>390</v>
      </c>
    </row>
    <row r="77" spans="1:6" s="57" customFormat="1" ht="12" customHeight="1">
      <c r="A77" s="188"/>
      <c r="B77" s="127" t="s">
        <v>195</v>
      </c>
      <c r="C77" s="422">
        <v>158</v>
      </c>
      <c r="D77" s="422" t="s">
        <v>390</v>
      </c>
      <c r="E77" s="869">
        <v>661</v>
      </c>
      <c r="F77" s="422" t="s">
        <v>390</v>
      </c>
    </row>
    <row r="78" spans="1:6" s="57" customFormat="1" ht="12" customHeight="1">
      <c r="A78" s="188"/>
      <c r="B78" s="194" t="s">
        <v>451</v>
      </c>
      <c r="C78" s="422"/>
      <c r="D78" s="422"/>
      <c r="E78" s="869"/>
      <c r="F78" s="184"/>
    </row>
    <row r="79" spans="1:6" s="57" customFormat="1" ht="12" customHeight="1">
      <c r="A79" s="188"/>
      <c r="B79" s="127" t="s">
        <v>194</v>
      </c>
      <c r="C79" s="422">
        <v>192</v>
      </c>
      <c r="D79" s="422">
        <v>1</v>
      </c>
      <c r="E79" s="869">
        <v>95</v>
      </c>
      <c r="F79" s="422" t="s">
        <v>390</v>
      </c>
    </row>
    <row r="80" spans="1:6" s="57" customFormat="1" ht="12" customHeight="1">
      <c r="A80" s="188"/>
      <c r="B80" s="127" t="s">
        <v>195</v>
      </c>
      <c r="C80" s="422">
        <v>343</v>
      </c>
      <c r="D80" s="422">
        <v>2</v>
      </c>
      <c r="E80" s="869">
        <v>141</v>
      </c>
      <c r="F80" s="422" t="s">
        <v>390</v>
      </c>
    </row>
    <row r="81" spans="1:6" s="57" customFormat="1" ht="12" customHeight="1">
      <c r="A81" s="188"/>
      <c r="B81" s="194" t="s">
        <v>452</v>
      </c>
      <c r="C81" s="422"/>
      <c r="D81" s="422"/>
      <c r="E81" s="869"/>
      <c r="F81" s="184"/>
    </row>
    <row r="82" spans="1:6" s="57" customFormat="1" ht="12" customHeight="1">
      <c r="A82" s="188"/>
      <c r="B82" s="127" t="s">
        <v>194</v>
      </c>
      <c r="C82" s="422">
        <v>621</v>
      </c>
      <c r="D82" s="422">
        <v>19</v>
      </c>
      <c r="E82" s="869">
        <v>13</v>
      </c>
      <c r="F82" s="422" t="s">
        <v>390</v>
      </c>
    </row>
    <row r="83" spans="1:6" s="57" customFormat="1" ht="12" customHeight="1">
      <c r="A83" s="188"/>
      <c r="B83" s="127" t="s">
        <v>195</v>
      </c>
      <c r="C83" s="422">
        <v>1027</v>
      </c>
      <c r="D83" s="422">
        <v>45</v>
      </c>
      <c r="E83" s="869">
        <v>31</v>
      </c>
      <c r="F83" s="422">
        <v>2</v>
      </c>
    </row>
    <row r="84" spans="1:6" s="57" customFormat="1" ht="12" customHeight="1">
      <c r="A84" s="188"/>
      <c r="B84" s="194" t="s">
        <v>453</v>
      </c>
      <c r="C84" s="422"/>
      <c r="D84" s="422"/>
      <c r="E84" s="869"/>
      <c r="F84" s="184"/>
    </row>
    <row r="85" spans="1:6" s="57" customFormat="1" ht="12" customHeight="1">
      <c r="A85" s="188"/>
      <c r="B85" s="127" t="s">
        <v>194</v>
      </c>
      <c r="C85" s="422">
        <v>104</v>
      </c>
      <c r="D85" s="422" t="s">
        <v>390</v>
      </c>
      <c r="E85" s="869">
        <v>28</v>
      </c>
      <c r="F85" s="422" t="s">
        <v>390</v>
      </c>
    </row>
    <row r="86" spans="1:6" s="57" customFormat="1" ht="12" customHeight="1">
      <c r="A86" s="188"/>
      <c r="B86" s="127" t="s">
        <v>195</v>
      </c>
      <c r="C86" s="422">
        <v>232</v>
      </c>
      <c r="D86" s="422" t="s">
        <v>390</v>
      </c>
      <c r="E86" s="869">
        <v>66</v>
      </c>
      <c r="F86" s="422" t="s">
        <v>390</v>
      </c>
    </row>
    <row r="87" spans="1:6" s="57" customFormat="1" ht="12" customHeight="1">
      <c r="A87" s="188"/>
      <c r="B87" s="194" t="s">
        <v>454</v>
      </c>
      <c r="C87" s="422"/>
      <c r="D87" s="422"/>
      <c r="E87" s="869"/>
      <c r="F87" s="184"/>
    </row>
    <row r="88" spans="1:6" s="57" customFormat="1" ht="12" customHeight="1">
      <c r="A88" s="188"/>
      <c r="B88" s="127" t="s">
        <v>194</v>
      </c>
      <c r="C88" s="422">
        <v>87</v>
      </c>
      <c r="D88" s="422" t="s">
        <v>390</v>
      </c>
      <c r="E88" s="869">
        <v>7</v>
      </c>
      <c r="F88" s="422" t="s">
        <v>390</v>
      </c>
    </row>
    <row r="89" spans="1:6" s="57" customFormat="1" ht="12" customHeight="1">
      <c r="A89" s="188"/>
      <c r="B89" s="127" t="s">
        <v>195</v>
      </c>
      <c r="C89" s="422">
        <v>186</v>
      </c>
      <c r="D89" s="422" t="s">
        <v>390</v>
      </c>
      <c r="E89" s="869">
        <v>8</v>
      </c>
      <c r="F89" s="422" t="s">
        <v>390</v>
      </c>
    </row>
    <row r="90" spans="1:6" s="57" customFormat="1" ht="12" customHeight="1">
      <c r="A90" s="188"/>
      <c r="B90" s="194" t="s">
        <v>455</v>
      </c>
      <c r="C90" s="422"/>
      <c r="D90" s="422"/>
      <c r="E90" s="869"/>
      <c r="F90" s="184"/>
    </row>
    <row r="91" spans="1:6" s="57" customFormat="1" ht="12" customHeight="1">
      <c r="A91" s="188"/>
      <c r="B91" s="127" t="s">
        <v>194</v>
      </c>
      <c r="C91" s="422">
        <v>115</v>
      </c>
      <c r="D91" s="422" t="s">
        <v>390</v>
      </c>
      <c r="E91" s="869">
        <v>64</v>
      </c>
      <c r="F91" s="422" t="s">
        <v>390</v>
      </c>
    </row>
    <row r="92" spans="1:6" s="57" customFormat="1" ht="12" customHeight="1">
      <c r="A92" s="188"/>
      <c r="B92" s="127" t="s">
        <v>195</v>
      </c>
      <c r="C92" s="422">
        <v>97</v>
      </c>
      <c r="D92" s="422" t="s">
        <v>390</v>
      </c>
      <c r="E92" s="869">
        <v>22</v>
      </c>
      <c r="F92" s="422" t="s">
        <v>390</v>
      </c>
    </row>
    <row r="93" spans="1:6" s="57" customFormat="1" ht="12" customHeight="1">
      <c r="A93" s="188"/>
      <c r="B93" s="194" t="s">
        <v>456</v>
      </c>
      <c r="C93" s="422"/>
      <c r="D93" s="422"/>
      <c r="E93" s="869"/>
      <c r="F93" s="184"/>
    </row>
    <row r="94" spans="1:6" s="57" customFormat="1" ht="12" customHeight="1">
      <c r="A94" s="188"/>
      <c r="B94" s="127" t="s">
        <v>194</v>
      </c>
      <c r="C94" s="422">
        <v>21</v>
      </c>
      <c r="D94" s="422" t="s">
        <v>390</v>
      </c>
      <c r="E94" s="869">
        <v>1</v>
      </c>
      <c r="F94" s="870" t="s">
        <v>390</v>
      </c>
    </row>
    <row r="95" spans="1:6" s="57" customFormat="1" ht="12" customHeight="1">
      <c r="A95" s="188"/>
      <c r="B95" s="127" t="s">
        <v>195</v>
      </c>
      <c r="C95" s="422">
        <v>33</v>
      </c>
      <c r="D95" s="422" t="s">
        <v>390</v>
      </c>
      <c r="E95" s="869">
        <v>3</v>
      </c>
      <c r="F95" s="422" t="s">
        <v>390</v>
      </c>
    </row>
    <row r="96" spans="1:6" s="57" customFormat="1" ht="12" customHeight="1">
      <c r="A96" s="188"/>
      <c r="B96" s="194" t="s">
        <v>457</v>
      </c>
      <c r="C96" s="422"/>
      <c r="D96" s="422"/>
      <c r="E96" s="869"/>
      <c r="F96" s="184"/>
    </row>
    <row r="97" spans="1:6" s="57" customFormat="1" ht="12" customHeight="1">
      <c r="A97" s="188"/>
      <c r="B97" s="127" t="s">
        <v>194</v>
      </c>
      <c r="C97" s="422">
        <v>35</v>
      </c>
      <c r="D97" s="422" t="s">
        <v>390</v>
      </c>
      <c r="E97" s="869">
        <v>4</v>
      </c>
      <c r="F97" s="870" t="s">
        <v>390</v>
      </c>
    </row>
    <row r="98" spans="1:6" s="57" customFormat="1" ht="12" customHeight="1">
      <c r="A98" s="188"/>
      <c r="B98" s="127" t="s">
        <v>195</v>
      </c>
      <c r="C98" s="422">
        <v>47</v>
      </c>
      <c r="D98" s="422" t="s">
        <v>390</v>
      </c>
      <c r="E98" s="869">
        <v>19</v>
      </c>
      <c r="F98" s="870" t="s">
        <v>390</v>
      </c>
    </row>
    <row r="99" spans="1:6" s="57" customFormat="1" ht="12" customHeight="1">
      <c r="A99" s="188"/>
      <c r="B99" s="194" t="s">
        <v>458</v>
      </c>
      <c r="C99" s="422"/>
      <c r="D99" s="422"/>
      <c r="E99" s="869"/>
      <c r="F99" s="184"/>
    </row>
    <row r="100" spans="1:6" s="57" customFormat="1" ht="12" customHeight="1">
      <c r="A100" s="188"/>
      <c r="B100" s="127" t="s">
        <v>194</v>
      </c>
      <c r="C100" s="422">
        <v>15</v>
      </c>
      <c r="D100" s="422" t="s">
        <v>390</v>
      </c>
      <c r="E100" s="869">
        <v>8</v>
      </c>
      <c r="F100" s="870" t="s">
        <v>390</v>
      </c>
    </row>
    <row r="101" spans="1:6" s="57" customFormat="1" ht="12" customHeight="1">
      <c r="A101" s="188"/>
      <c r="B101" s="127" t="s">
        <v>195</v>
      </c>
      <c r="C101" s="422">
        <v>32</v>
      </c>
      <c r="D101" s="422" t="s">
        <v>390</v>
      </c>
      <c r="E101" s="869">
        <v>14</v>
      </c>
      <c r="F101" s="870" t="s">
        <v>390</v>
      </c>
    </row>
    <row r="102" spans="1:6" s="57" customFormat="1" ht="12" customHeight="1">
      <c r="A102" s="188"/>
      <c r="B102" s="194" t="s">
        <v>459</v>
      </c>
      <c r="C102" s="422"/>
      <c r="D102" s="422"/>
      <c r="E102" s="869"/>
      <c r="F102" s="184"/>
    </row>
    <row r="103" spans="1:6" s="57" customFormat="1" ht="12" customHeight="1">
      <c r="A103" s="188"/>
      <c r="B103" s="127" t="s">
        <v>194</v>
      </c>
      <c r="C103" s="422">
        <v>11</v>
      </c>
      <c r="D103" s="422" t="s">
        <v>390</v>
      </c>
      <c r="E103" s="869" t="s">
        <v>390</v>
      </c>
      <c r="F103" s="870" t="s">
        <v>390</v>
      </c>
    </row>
    <row r="104" spans="1:6" s="57" customFormat="1" ht="12" customHeight="1">
      <c r="A104" s="188"/>
      <c r="B104" s="127" t="s">
        <v>195</v>
      </c>
      <c r="C104" s="422">
        <v>18</v>
      </c>
      <c r="D104" s="422" t="s">
        <v>390</v>
      </c>
      <c r="E104" s="869">
        <v>2</v>
      </c>
      <c r="F104" s="422" t="s">
        <v>390</v>
      </c>
    </row>
    <row r="105" spans="1:6" s="57" customFormat="1" ht="12" customHeight="1">
      <c r="A105" s="188"/>
      <c r="B105" s="194" t="s">
        <v>460</v>
      </c>
      <c r="C105" s="422"/>
      <c r="D105" s="422"/>
      <c r="E105" s="869"/>
      <c r="F105" s="184"/>
    </row>
    <row r="106" spans="1:6" s="57" customFormat="1" ht="12" customHeight="1">
      <c r="A106" s="188"/>
      <c r="B106" s="127" t="s">
        <v>194</v>
      </c>
      <c r="C106" s="422">
        <v>12</v>
      </c>
      <c r="D106" s="422" t="s">
        <v>390</v>
      </c>
      <c r="E106" s="869">
        <v>14</v>
      </c>
      <c r="F106" s="870" t="s">
        <v>390</v>
      </c>
    </row>
    <row r="107" spans="1:6" s="57" customFormat="1" ht="12" customHeight="1">
      <c r="A107" s="188"/>
      <c r="B107" s="127" t="s">
        <v>195</v>
      </c>
      <c r="C107" s="422">
        <v>18</v>
      </c>
      <c r="D107" s="422" t="s">
        <v>390</v>
      </c>
      <c r="E107" s="869">
        <v>23</v>
      </c>
      <c r="F107" s="422" t="s">
        <v>390</v>
      </c>
    </row>
    <row r="108" spans="1:6" s="57" customFormat="1" ht="12" customHeight="1">
      <c r="A108" s="188"/>
      <c r="B108" s="194" t="s">
        <v>461</v>
      </c>
      <c r="C108" s="422"/>
      <c r="D108" s="422"/>
      <c r="E108" s="869"/>
      <c r="F108" s="184"/>
    </row>
    <row r="109" spans="1:6" s="57" customFormat="1" ht="12" customHeight="1">
      <c r="A109" s="188"/>
      <c r="B109" s="127" t="s">
        <v>194</v>
      </c>
      <c r="C109" s="422">
        <v>22</v>
      </c>
      <c r="D109" s="422" t="s">
        <v>390</v>
      </c>
      <c r="E109" s="869">
        <v>10</v>
      </c>
      <c r="F109" s="870" t="s">
        <v>390</v>
      </c>
    </row>
    <row r="110" spans="1:6" s="57" customFormat="1" ht="12" customHeight="1">
      <c r="A110" s="188"/>
      <c r="B110" s="127" t="s">
        <v>195</v>
      </c>
      <c r="C110" s="422">
        <v>31</v>
      </c>
      <c r="D110" s="422" t="s">
        <v>390</v>
      </c>
      <c r="E110" s="869">
        <v>11</v>
      </c>
      <c r="F110" s="870" t="s">
        <v>390</v>
      </c>
    </row>
    <row r="111" spans="1:6" s="57" customFormat="1" ht="12" customHeight="1">
      <c r="A111" s="188"/>
      <c r="B111" s="194" t="s">
        <v>462</v>
      </c>
      <c r="C111" s="422"/>
      <c r="D111" s="422"/>
      <c r="E111" s="869"/>
      <c r="F111" s="184"/>
    </row>
    <row r="112" spans="1:6" s="57" customFormat="1" ht="12" customHeight="1">
      <c r="A112" s="188"/>
      <c r="B112" s="127" t="s">
        <v>194</v>
      </c>
      <c r="C112" s="422">
        <v>35</v>
      </c>
      <c r="D112" s="422" t="s">
        <v>390</v>
      </c>
      <c r="E112" s="869">
        <v>9</v>
      </c>
      <c r="F112" s="422" t="s">
        <v>390</v>
      </c>
    </row>
    <row r="113" spans="1:6" s="57" customFormat="1" ht="12" customHeight="1">
      <c r="A113" s="188"/>
      <c r="B113" s="127" t="s">
        <v>195</v>
      </c>
      <c r="C113" s="422">
        <v>44</v>
      </c>
      <c r="D113" s="422" t="s">
        <v>390</v>
      </c>
      <c r="E113" s="869">
        <v>9</v>
      </c>
      <c r="F113" s="422" t="s">
        <v>390</v>
      </c>
    </row>
    <row r="114" spans="1:6" s="57" customFormat="1" ht="12" customHeight="1">
      <c r="A114" s="188"/>
      <c r="B114" s="194" t="s">
        <v>463</v>
      </c>
      <c r="C114" s="422"/>
      <c r="D114" s="422"/>
      <c r="E114" s="869"/>
      <c r="F114" s="184"/>
    </row>
    <row r="115" spans="1:6" s="57" customFormat="1" ht="12" customHeight="1">
      <c r="A115" s="188"/>
      <c r="B115" s="127" t="s">
        <v>194</v>
      </c>
      <c r="C115" s="422">
        <v>5</v>
      </c>
      <c r="D115" s="422" t="s">
        <v>390</v>
      </c>
      <c r="E115" s="869">
        <v>7</v>
      </c>
      <c r="F115" s="422" t="s">
        <v>390</v>
      </c>
    </row>
    <row r="116" spans="1:6" s="57" customFormat="1" ht="12" customHeight="1">
      <c r="A116" s="188"/>
      <c r="B116" s="127" t="s">
        <v>195</v>
      </c>
      <c r="C116" s="422">
        <v>8</v>
      </c>
      <c r="D116" s="422" t="s">
        <v>390</v>
      </c>
      <c r="E116" s="869">
        <v>13</v>
      </c>
      <c r="F116" s="422" t="s">
        <v>390</v>
      </c>
    </row>
    <row r="117" spans="1:6" s="57" customFormat="1" ht="12" customHeight="1">
      <c r="A117" s="188"/>
      <c r="B117" s="194" t="s">
        <v>464</v>
      </c>
      <c r="C117" s="422"/>
      <c r="D117" s="422"/>
      <c r="E117" s="869"/>
      <c r="F117" s="184"/>
    </row>
    <row r="118" spans="1:6" s="57" customFormat="1" ht="12" customHeight="1">
      <c r="A118" s="188"/>
      <c r="B118" s="127" t="s">
        <v>194</v>
      </c>
      <c r="C118" s="422">
        <v>74</v>
      </c>
      <c r="D118" s="422" t="s">
        <v>390</v>
      </c>
      <c r="E118" s="869">
        <v>6</v>
      </c>
      <c r="F118" s="422" t="s">
        <v>390</v>
      </c>
    </row>
    <row r="119" spans="1:6" s="57" customFormat="1" ht="12" customHeight="1">
      <c r="A119" s="188"/>
      <c r="B119" s="127" t="s">
        <v>195</v>
      </c>
      <c r="C119" s="422">
        <v>101</v>
      </c>
      <c r="D119" s="422" t="s">
        <v>390</v>
      </c>
      <c r="E119" s="869">
        <v>13</v>
      </c>
      <c r="F119" s="422" t="s">
        <v>390</v>
      </c>
    </row>
    <row r="120" spans="1:6" s="57" customFormat="1" ht="12" customHeight="1">
      <c r="A120" s="188"/>
      <c r="B120" s="194" t="s">
        <v>465</v>
      </c>
      <c r="C120" s="422"/>
      <c r="D120" s="422"/>
      <c r="E120" s="869"/>
      <c r="F120" s="184"/>
    </row>
    <row r="121" spans="1:6" s="57" customFormat="1" ht="12" customHeight="1">
      <c r="A121" s="188"/>
      <c r="B121" s="127" t="s">
        <v>194</v>
      </c>
      <c r="C121" s="422">
        <v>298</v>
      </c>
      <c r="D121" s="422" t="s">
        <v>390</v>
      </c>
      <c r="E121" s="869">
        <v>141</v>
      </c>
      <c r="F121" s="870" t="s">
        <v>390</v>
      </c>
    </row>
    <row r="122" spans="1:6" s="57" customFormat="1" ht="12" customHeight="1">
      <c r="A122" s="188"/>
      <c r="B122" s="127" t="s">
        <v>195</v>
      </c>
      <c r="C122" s="422">
        <v>284</v>
      </c>
      <c r="D122" s="422" t="s">
        <v>390</v>
      </c>
      <c r="E122" s="869">
        <v>161</v>
      </c>
      <c r="F122" s="870" t="s">
        <v>390</v>
      </c>
    </row>
    <row r="123" spans="1:6" s="57" customFormat="1" ht="12" customHeight="1">
      <c r="A123" s="188"/>
      <c r="B123" s="194" t="s">
        <v>466</v>
      </c>
      <c r="C123" s="422"/>
      <c r="D123" s="422"/>
      <c r="E123" s="869"/>
      <c r="F123" s="184"/>
    </row>
    <row r="124" spans="1:6" s="57" customFormat="1" ht="12" customHeight="1">
      <c r="A124" s="188"/>
      <c r="B124" s="127" t="s">
        <v>194</v>
      </c>
      <c r="C124" s="422">
        <v>1096</v>
      </c>
      <c r="D124" s="422">
        <v>115</v>
      </c>
      <c r="E124" s="869">
        <v>78</v>
      </c>
      <c r="F124" s="422" t="s">
        <v>390</v>
      </c>
    </row>
    <row r="125" spans="1:6" s="57" customFormat="1" ht="12" customHeight="1">
      <c r="A125" s="188"/>
      <c r="B125" s="127" t="s">
        <v>195</v>
      </c>
      <c r="C125" s="422">
        <v>2066</v>
      </c>
      <c r="D125" s="422">
        <v>161</v>
      </c>
      <c r="E125" s="869">
        <v>110</v>
      </c>
      <c r="F125" s="422" t="s">
        <v>390</v>
      </c>
    </row>
    <row r="126" spans="1:6" s="57" customFormat="1" ht="12" customHeight="1">
      <c r="A126" s="188"/>
      <c r="B126" s="194" t="s">
        <v>467</v>
      </c>
      <c r="C126" s="422"/>
      <c r="D126" s="422"/>
      <c r="E126" s="869"/>
      <c r="F126" s="184"/>
    </row>
    <row r="127" spans="1:6" s="57" customFormat="1" ht="12" customHeight="1">
      <c r="A127" s="188"/>
      <c r="B127" s="127" t="s">
        <v>194</v>
      </c>
      <c r="C127" s="422">
        <v>8</v>
      </c>
      <c r="D127" s="422" t="s">
        <v>390</v>
      </c>
      <c r="E127" s="869">
        <v>3</v>
      </c>
      <c r="F127" s="422" t="s">
        <v>390</v>
      </c>
    </row>
    <row r="128" spans="1:6" s="57" customFormat="1" ht="12" customHeight="1">
      <c r="A128" s="188"/>
      <c r="B128" s="127" t="s">
        <v>195</v>
      </c>
      <c r="C128" s="422">
        <v>24</v>
      </c>
      <c r="D128" s="422" t="s">
        <v>390</v>
      </c>
      <c r="E128" s="869">
        <v>4</v>
      </c>
      <c r="F128" s="422" t="s">
        <v>390</v>
      </c>
    </row>
    <row r="129" spans="1:6" s="57" customFormat="1" ht="12" customHeight="1">
      <c r="A129" s="188"/>
      <c r="B129" s="194" t="s">
        <v>468</v>
      </c>
      <c r="C129" s="422"/>
      <c r="D129" s="422"/>
      <c r="E129" s="869"/>
      <c r="F129" s="184"/>
    </row>
    <row r="130" spans="1:6" s="57" customFormat="1" ht="12" customHeight="1">
      <c r="A130" s="188"/>
      <c r="B130" s="127" t="s">
        <v>194</v>
      </c>
      <c r="C130" s="422">
        <v>9</v>
      </c>
      <c r="D130" s="422" t="s">
        <v>390</v>
      </c>
      <c r="E130" s="869">
        <v>2</v>
      </c>
      <c r="F130" s="422" t="s">
        <v>390</v>
      </c>
    </row>
    <row r="131" spans="1:6" s="57" customFormat="1" ht="12" customHeight="1">
      <c r="A131" s="188"/>
      <c r="B131" s="127" t="s">
        <v>195</v>
      </c>
      <c r="C131" s="422">
        <v>19</v>
      </c>
      <c r="D131" s="422" t="s">
        <v>390</v>
      </c>
      <c r="E131" s="869">
        <v>2</v>
      </c>
      <c r="F131" s="422" t="s">
        <v>390</v>
      </c>
    </row>
    <row r="132" spans="1:6" s="57" customFormat="1" ht="12" customHeight="1">
      <c r="A132" s="188"/>
      <c r="B132" s="194" t="s">
        <v>469</v>
      </c>
      <c r="C132" s="422"/>
      <c r="D132" s="422"/>
      <c r="E132" s="869"/>
      <c r="F132" s="184"/>
    </row>
    <row r="133" spans="1:6" s="57" customFormat="1" ht="12" customHeight="1">
      <c r="A133" s="188"/>
      <c r="B133" s="127" t="s">
        <v>194</v>
      </c>
      <c r="C133" s="422">
        <v>377</v>
      </c>
      <c r="D133" s="422" t="s">
        <v>390</v>
      </c>
      <c r="E133" s="869">
        <v>10</v>
      </c>
      <c r="F133" s="422" t="s">
        <v>390</v>
      </c>
    </row>
    <row r="134" spans="1:6" s="57" customFormat="1" ht="12" customHeight="1">
      <c r="A134" s="188"/>
      <c r="B134" s="127" t="s">
        <v>195</v>
      </c>
      <c r="C134" s="422">
        <v>589</v>
      </c>
      <c r="D134" s="422" t="s">
        <v>390</v>
      </c>
      <c r="E134" s="869">
        <v>59</v>
      </c>
      <c r="F134" s="422" t="s">
        <v>390</v>
      </c>
    </row>
    <row r="135" spans="1:6" s="57" customFormat="1" ht="12" customHeight="1">
      <c r="A135" s="188"/>
      <c r="B135" s="194" t="s">
        <v>470</v>
      </c>
      <c r="C135" s="422"/>
      <c r="D135" s="422"/>
      <c r="E135" s="869"/>
      <c r="F135" s="184"/>
    </row>
    <row r="136" spans="1:6" s="57" customFormat="1" ht="12" customHeight="1">
      <c r="A136" s="188"/>
      <c r="B136" s="127" t="s">
        <v>194</v>
      </c>
      <c r="C136" s="422">
        <v>196</v>
      </c>
      <c r="D136" s="422">
        <v>7</v>
      </c>
      <c r="E136" s="869">
        <v>85</v>
      </c>
      <c r="F136" s="422" t="s">
        <v>390</v>
      </c>
    </row>
    <row r="137" spans="1:6" s="57" customFormat="1" ht="12" customHeight="1">
      <c r="A137" s="188"/>
      <c r="B137" s="127" t="s">
        <v>195</v>
      </c>
      <c r="C137" s="422">
        <v>333</v>
      </c>
      <c r="D137" s="422">
        <v>12</v>
      </c>
      <c r="E137" s="869">
        <v>136</v>
      </c>
      <c r="F137" s="422" t="s">
        <v>390</v>
      </c>
    </row>
    <row r="138" spans="1:6" s="57" customFormat="1" ht="12" customHeight="1">
      <c r="A138" s="188"/>
      <c r="B138" s="194" t="s">
        <v>471</v>
      </c>
      <c r="C138" s="422"/>
      <c r="D138" s="422"/>
      <c r="E138" s="869"/>
      <c r="F138" s="184"/>
    </row>
    <row r="139" spans="1:6" s="57" customFormat="1" ht="12" customHeight="1">
      <c r="A139" s="188"/>
      <c r="B139" s="127" t="s">
        <v>194</v>
      </c>
      <c r="C139" s="422">
        <v>434</v>
      </c>
      <c r="D139" s="422">
        <v>3</v>
      </c>
      <c r="E139" s="869">
        <v>35</v>
      </c>
      <c r="F139" s="422" t="s">
        <v>390</v>
      </c>
    </row>
    <row r="140" spans="1:6" s="57" customFormat="1" ht="12" customHeight="1">
      <c r="A140" s="188"/>
      <c r="B140" s="127" t="s">
        <v>195</v>
      </c>
      <c r="C140" s="422">
        <v>814</v>
      </c>
      <c r="D140" s="422">
        <v>6</v>
      </c>
      <c r="E140" s="869">
        <v>109</v>
      </c>
      <c r="F140" s="422" t="s">
        <v>390</v>
      </c>
    </row>
    <row r="141" spans="1:6" s="57" customFormat="1" ht="12" customHeight="1">
      <c r="A141" s="188"/>
      <c r="B141" s="194" t="s">
        <v>472</v>
      </c>
      <c r="C141" s="422"/>
      <c r="D141" s="422"/>
      <c r="E141" s="869"/>
      <c r="F141" s="184"/>
    </row>
    <row r="142" spans="1:6" s="57" customFormat="1" ht="12" customHeight="1">
      <c r="A142" s="188"/>
      <c r="B142" s="127" t="s">
        <v>194</v>
      </c>
      <c r="C142" s="422">
        <v>76</v>
      </c>
      <c r="D142" s="422" t="s">
        <v>390</v>
      </c>
      <c r="E142" s="869">
        <v>9</v>
      </c>
      <c r="F142" s="422" t="s">
        <v>390</v>
      </c>
    </row>
    <row r="143" spans="1:6" s="57" customFormat="1" ht="12" customHeight="1">
      <c r="A143" s="188"/>
      <c r="B143" s="127" t="s">
        <v>195</v>
      </c>
      <c r="C143" s="422">
        <v>107</v>
      </c>
      <c r="D143" s="422" t="s">
        <v>390</v>
      </c>
      <c r="E143" s="869">
        <v>6</v>
      </c>
      <c r="F143" s="422" t="s">
        <v>390</v>
      </c>
    </row>
    <row r="144" spans="1:6" s="57" customFormat="1" ht="12" customHeight="1">
      <c r="A144" s="188"/>
      <c r="B144" s="194" t="s">
        <v>473</v>
      </c>
      <c r="C144" s="422"/>
      <c r="D144" s="422"/>
      <c r="E144" s="869"/>
      <c r="F144" s="184"/>
    </row>
    <row r="145" spans="1:6" s="57" customFormat="1" ht="12" customHeight="1">
      <c r="A145" s="188"/>
      <c r="B145" s="127" t="s">
        <v>194</v>
      </c>
      <c r="C145" s="422">
        <v>8</v>
      </c>
      <c r="D145" s="422" t="s">
        <v>390</v>
      </c>
      <c r="E145" s="869">
        <v>1</v>
      </c>
      <c r="F145" s="422" t="s">
        <v>390</v>
      </c>
    </row>
    <row r="146" spans="1:6" s="57" customFormat="1" ht="12" customHeight="1">
      <c r="A146" s="188"/>
      <c r="B146" s="127" t="s">
        <v>195</v>
      </c>
      <c r="C146" s="422">
        <v>13</v>
      </c>
      <c r="D146" s="422" t="s">
        <v>390</v>
      </c>
      <c r="E146" s="869">
        <v>1</v>
      </c>
      <c r="F146" s="422" t="s">
        <v>390</v>
      </c>
    </row>
    <row r="147" spans="1:6" s="57" customFormat="1" ht="12" customHeight="1">
      <c r="A147" s="188"/>
      <c r="B147" s="194" t="s">
        <v>474</v>
      </c>
      <c r="C147" s="422"/>
      <c r="D147" s="422"/>
      <c r="E147" s="869"/>
      <c r="F147" s="184"/>
    </row>
    <row r="148" spans="1:6" s="57" customFormat="1" ht="12" customHeight="1">
      <c r="A148" s="188"/>
      <c r="B148" s="127" t="s">
        <v>194</v>
      </c>
      <c r="C148" s="422">
        <v>189</v>
      </c>
      <c r="D148" s="422" t="s">
        <v>390</v>
      </c>
      <c r="E148" s="869">
        <v>21</v>
      </c>
      <c r="F148" s="422" t="s">
        <v>390</v>
      </c>
    </row>
    <row r="149" spans="1:6" s="57" customFormat="1" ht="12" customHeight="1">
      <c r="A149" s="188"/>
      <c r="B149" s="127" t="s">
        <v>195</v>
      </c>
      <c r="C149" s="422">
        <v>268</v>
      </c>
      <c r="D149" s="422" t="s">
        <v>390</v>
      </c>
      <c r="E149" s="869">
        <v>37</v>
      </c>
      <c r="F149" s="422">
        <v>1</v>
      </c>
    </row>
    <row r="150" spans="1:6" s="57" customFormat="1" ht="12" customHeight="1">
      <c r="A150" s="188"/>
      <c r="B150" s="194" t="s">
        <v>475</v>
      </c>
      <c r="C150" s="422"/>
      <c r="D150" s="422"/>
      <c r="E150" s="869"/>
      <c r="F150" s="184"/>
    </row>
    <row r="151" spans="1:6" s="57" customFormat="1" ht="12" customHeight="1">
      <c r="A151" s="188"/>
      <c r="B151" s="127" t="s">
        <v>194</v>
      </c>
      <c r="C151" s="422">
        <v>1136</v>
      </c>
      <c r="D151" s="422">
        <v>43</v>
      </c>
      <c r="E151" s="869">
        <v>165</v>
      </c>
      <c r="F151" s="422" t="s">
        <v>390</v>
      </c>
    </row>
    <row r="152" spans="1:6" s="57" customFormat="1" ht="12" customHeight="1">
      <c r="A152" s="188"/>
      <c r="B152" s="127" t="s">
        <v>195</v>
      </c>
      <c r="C152" s="422">
        <v>1974</v>
      </c>
      <c r="D152" s="422">
        <v>117</v>
      </c>
      <c r="E152" s="869">
        <v>224</v>
      </c>
      <c r="F152" s="422" t="s">
        <v>390</v>
      </c>
    </row>
    <row r="153" spans="1:6" s="57" customFormat="1" ht="12" customHeight="1">
      <c r="A153" s="188"/>
      <c r="B153" s="194" t="s">
        <v>476</v>
      </c>
      <c r="C153" s="422"/>
      <c r="D153" s="422"/>
      <c r="E153" s="869"/>
      <c r="F153" s="184"/>
    </row>
    <row r="154" spans="1:6" s="57" customFormat="1" ht="12" customHeight="1">
      <c r="A154" s="188"/>
      <c r="B154" s="127" t="s">
        <v>194</v>
      </c>
      <c r="C154" s="422">
        <v>180</v>
      </c>
      <c r="D154" s="422">
        <v>1</v>
      </c>
      <c r="E154" s="869">
        <v>43</v>
      </c>
      <c r="F154" s="422" t="s">
        <v>390</v>
      </c>
    </row>
    <row r="155" spans="1:6" s="57" customFormat="1" ht="12" customHeight="1">
      <c r="A155" s="188"/>
      <c r="B155" s="127" t="s">
        <v>195</v>
      </c>
      <c r="C155" s="422">
        <v>278</v>
      </c>
      <c r="D155" s="422">
        <v>2</v>
      </c>
      <c r="E155" s="869">
        <v>48</v>
      </c>
      <c r="F155" s="422" t="s">
        <v>390</v>
      </c>
    </row>
    <row r="156" spans="1:6" s="57" customFormat="1" ht="12" customHeight="1">
      <c r="A156" s="188"/>
      <c r="B156" s="194" t="s">
        <v>477</v>
      </c>
      <c r="C156" s="422"/>
      <c r="D156" s="422"/>
      <c r="E156" s="869"/>
      <c r="F156" s="184"/>
    </row>
    <row r="157" spans="1:6" s="57" customFormat="1" ht="12" customHeight="1">
      <c r="A157" s="188"/>
      <c r="B157" s="127" t="s">
        <v>194</v>
      </c>
      <c r="C157" s="422">
        <v>13</v>
      </c>
      <c r="D157" s="422" t="s">
        <v>390</v>
      </c>
      <c r="E157" s="869" t="s">
        <v>390</v>
      </c>
      <c r="F157" s="422" t="s">
        <v>390</v>
      </c>
    </row>
    <row r="158" spans="1:6" s="57" customFormat="1" ht="12" customHeight="1">
      <c r="A158" s="188"/>
      <c r="B158" s="127" t="s">
        <v>195</v>
      </c>
      <c r="C158" s="422">
        <v>34</v>
      </c>
      <c r="D158" s="422" t="s">
        <v>390</v>
      </c>
      <c r="E158" s="869">
        <v>2</v>
      </c>
      <c r="F158" s="422" t="s">
        <v>390</v>
      </c>
    </row>
    <row r="159" spans="1:6" s="57" customFormat="1" ht="12" customHeight="1">
      <c r="A159" s="188"/>
      <c r="B159" s="194" t="s">
        <v>478</v>
      </c>
      <c r="C159" s="422"/>
      <c r="D159" s="422"/>
      <c r="E159" s="869"/>
      <c r="F159" s="184"/>
    </row>
    <row r="160" spans="1:6" s="57" customFormat="1" ht="12" customHeight="1">
      <c r="A160" s="188"/>
      <c r="B160" s="127" t="s">
        <v>194</v>
      </c>
      <c r="C160" s="422">
        <v>15</v>
      </c>
      <c r="D160" s="422" t="s">
        <v>390</v>
      </c>
      <c r="E160" s="869">
        <v>7</v>
      </c>
      <c r="F160" s="422" t="s">
        <v>390</v>
      </c>
    </row>
    <row r="161" spans="1:6" s="57" customFormat="1" ht="12" customHeight="1">
      <c r="A161" s="188"/>
      <c r="B161" s="127" t="s">
        <v>195</v>
      </c>
      <c r="C161" s="422">
        <v>17</v>
      </c>
      <c r="D161" s="422" t="s">
        <v>390</v>
      </c>
      <c r="E161" s="869">
        <v>14</v>
      </c>
      <c r="F161" s="422" t="s">
        <v>390</v>
      </c>
    </row>
    <row r="162" spans="1:6" s="57" customFormat="1" ht="12" customHeight="1">
      <c r="A162" s="188"/>
      <c r="B162" s="194" t="s">
        <v>479</v>
      </c>
      <c r="C162" s="422"/>
      <c r="D162" s="422"/>
      <c r="E162" s="869"/>
      <c r="F162" s="184"/>
    </row>
    <row r="163" spans="1:6" s="57" customFormat="1" ht="12" customHeight="1">
      <c r="A163" s="188"/>
      <c r="B163" s="127" t="s">
        <v>194</v>
      </c>
      <c r="C163" s="422">
        <v>434</v>
      </c>
      <c r="D163" s="422">
        <v>5</v>
      </c>
      <c r="E163" s="869">
        <v>45</v>
      </c>
      <c r="F163" s="422" t="s">
        <v>390</v>
      </c>
    </row>
    <row r="164" spans="1:6" s="57" customFormat="1" ht="12" customHeight="1">
      <c r="A164" s="188"/>
      <c r="B164" s="127" t="s">
        <v>195</v>
      </c>
      <c r="C164" s="422">
        <v>679</v>
      </c>
      <c r="D164" s="422">
        <v>16</v>
      </c>
      <c r="E164" s="869">
        <v>66</v>
      </c>
      <c r="F164" s="422" t="s">
        <v>390</v>
      </c>
    </row>
    <row r="165" spans="1:6" s="57" customFormat="1" ht="12" customHeight="1">
      <c r="A165" s="188"/>
      <c r="B165" s="194" t="s">
        <v>480</v>
      </c>
      <c r="C165" s="422"/>
      <c r="D165" s="422"/>
      <c r="E165" s="869"/>
      <c r="F165" s="184"/>
    </row>
    <row r="166" spans="1:6" s="57" customFormat="1" ht="12" customHeight="1">
      <c r="A166" s="188"/>
      <c r="B166" s="127" t="s">
        <v>194</v>
      </c>
      <c r="C166" s="422">
        <v>2</v>
      </c>
      <c r="D166" s="422" t="s">
        <v>390</v>
      </c>
      <c r="E166" s="869" t="s">
        <v>390</v>
      </c>
      <c r="F166" s="422" t="s">
        <v>390</v>
      </c>
    </row>
    <row r="167" spans="1:6" s="57" customFormat="1" ht="12" customHeight="1">
      <c r="A167" s="188"/>
      <c r="B167" s="127" t="s">
        <v>195</v>
      </c>
      <c r="C167" s="422">
        <v>4</v>
      </c>
      <c r="D167" s="422" t="s">
        <v>390</v>
      </c>
      <c r="E167" s="869">
        <v>2</v>
      </c>
      <c r="F167" s="422" t="s">
        <v>390</v>
      </c>
    </row>
    <row r="168" spans="1:6" s="57" customFormat="1" ht="12" customHeight="1">
      <c r="A168" s="188"/>
      <c r="B168" s="194" t="s">
        <v>481</v>
      </c>
      <c r="C168" s="422"/>
      <c r="D168" s="422"/>
      <c r="E168" s="869"/>
      <c r="F168" s="184"/>
    </row>
    <row r="169" spans="1:6" s="57" customFormat="1" ht="12" customHeight="1">
      <c r="A169" s="188"/>
      <c r="B169" s="127" t="s">
        <v>194</v>
      </c>
      <c r="C169" s="422">
        <v>257</v>
      </c>
      <c r="D169" s="422" t="s">
        <v>390</v>
      </c>
      <c r="E169" s="869">
        <v>90</v>
      </c>
      <c r="F169" s="422" t="s">
        <v>390</v>
      </c>
    </row>
    <row r="170" spans="1:6" s="57" customFormat="1" ht="12" customHeight="1">
      <c r="A170" s="188"/>
      <c r="B170" s="127" t="s">
        <v>195</v>
      </c>
      <c r="C170" s="422">
        <v>480</v>
      </c>
      <c r="D170" s="422" t="s">
        <v>390</v>
      </c>
      <c r="E170" s="869">
        <v>187</v>
      </c>
      <c r="F170" s="422" t="s">
        <v>390</v>
      </c>
    </row>
    <row r="171" spans="1:6" s="57" customFormat="1" ht="12" customHeight="1">
      <c r="A171" s="188"/>
      <c r="B171" s="194" t="s">
        <v>482</v>
      </c>
      <c r="C171" s="422"/>
      <c r="D171" s="422"/>
      <c r="E171" s="869"/>
      <c r="F171" s="184"/>
    </row>
    <row r="172" spans="1:6" s="57" customFormat="1" ht="12" customHeight="1">
      <c r="A172" s="188"/>
      <c r="B172" s="127" t="s">
        <v>194</v>
      </c>
      <c r="C172" s="422">
        <v>1</v>
      </c>
      <c r="D172" s="422" t="s">
        <v>390</v>
      </c>
      <c r="E172" s="869" t="s">
        <v>390</v>
      </c>
      <c r="F172" s="422" t="s">
        <v>390</v>
      </c>
    </row>
    <row r="173" spans="1:6" s="57" customFormat="1" ht="12" customHeight="1">
      <c r="A173" s="188"/>
      <c r="B173" s="127" t="s">
        <v>195</v>
      </c>
      <c r="C173" s="422">
        <v>12</v>
      </c>
      <c r="D173" s="422" t="s">
        <v>390</v>
      </c>
      <c r="E173" s="869" t="s">
        <v>390</v>
      </c>
      <c r="F173" s="422" t="s">
        <v>390</v>
      </c>
    </row>
    <row r="174" spans="1:6" s="57" customFormat="1" ht="12" customHeight="1">
      <c r="A174" s="188"/>
      <c r="B174" s="194" t="s">
        <v>483</v>
      </c>
      <c r="C174" s="422"/>
      <c r="D174" s="422"/>
      <c r="E174" s="869"/>
      <c r="F174" s="184"/>
    </row>
    <row r="175" spans="1:6" s="57" customFormat="1" ht="12" customHeight="1">
      <c r="A175" s="188"/>
      <c r="B175" s="127" t="s">
        <v>194</v>
      </c>
      <c r="C175" s="422">
        <v>275</v>
      </c>
      <c r="D175" s="422">
        <v>6</v>
      </c>
      <c r="E175" s="869">
        <v>17</v>
      </c>
      <c r="F175" s="422" t="s">
        <v>390</v>
      </c>
    </row>
    <row r="176" spans="1:6" s="57" customFormat="1" ht="12" customHeight="1">
      <c r="A176" s="188"/>
      <c r="B176" s="127" t="s">
        <v>195</v>
      </c>
      <c r="C176" s="422">
        <v>490</v>
      </c>
      <c r="D176" s="422">
        <v>25</v>
      </c>
      <c r="E176" s="869">
        <v>25</v>
      </c>
      <c r="F176" s="422" t="s">
        <v>390</v>
      </c>
    </row>
    <row r="177" spans="1:7" s="57" customFormat="1" ht="12" customHeight="1">
      <c r="A177" s="188"/>
      <c r="B177" s="194" t="s">
        <v>484</v>
      </c>
      <c r="C177" s="422"/>
      <c r="D177" s="422"/>
      <c r="E177" s="869"/>
      <c r="F177" s="184"/>
    </row>
    <row r="178" spans="1:7" s="57" customFormat="1" ht="12" customHeight="1">
      <c r="A178" s="188"/>
      <c r="B178" s="127" t="s">
        <v>194</v>
      </c>
      <c r="C178" s="422">
        <v>81</v>
      </c>
      <c r="D178" s="422" t="s">
        <v>390</v>
      </c>
      <c r="E178" s="869">
        <v>27</v>
      </c>
      <c r="F178" s="422" t="s">
        <v>390</v>
      </c>
    </row>
    <row r="179" spans="1:7" s="57" customFormat="1" ht="12" customHeight="1">
      <c r="A179" s="188"/>
      <c r="B179" s="127" t="s">
        <v>195</v>
      </c>
      <c r="C179" s="422">
        <v>129</v>
      </c>
      <c r="D179" s="422" t="s">
        <v>390</v>
      </c>
      <c r="E179" s="869">
        <v>62</v>
      </c>
      <c r="F179" s="422" t="s">
        <v>390</v>
      </c>
    </row>
    <row r="180" spans="1:7" s="57" customFormat="1" ht="12" customHeight="1">
      <c r="A180" s="188"/>
      <c r="B180" s="194" t="s">
        <v>485</v>
      </c>
      <c r="C180" s="422"/>
      <c r="D180" s="422"/>
      <c r="E180" s="869"/>
      <c r="F180" s="184"/>
    </row>
    <row r="181" spans="1:7" s="57" customFormat="1" ht="12" customHeight="1">
      <c r="A181" s="188"/>
      <c r="B181" s="127" t="s">
        <v>194</v>
      </c>
      <c r="C181" s="422">
        <v>212</v>
      </c>
      <c r="D181" s="422">
        <v>48</v>
      </c>
      <c r="E181" s="869">
        <v>13</v>
      </c>
      <c r="F181" s="422" t="s">
        <v>390</v>
      </c>
    </row>
    <row r="182" spans="1:7" s="57" customFormat="1" ht="12" customHeight="1">
      <c r="A182" s="188"/>
      <c r="B182" s="127" t="s">
        <v>195</v>
      </c>
      <c r="C182" s="422">
        <v>302</v>
      </c>
      <c r="D182" s="422">
        <v>77</v>
      </c>
      <c r="E182" s="869">
        <v>24</v>
      </c>
      <c r="F182" s="422" t="s">
        <v>390</v>
      </c>
    </row>
    <row r="183" spans="1:7" s="57" customFormat="1" ht="12" customHeight="1">
      <c r="A183" s="188"/>
      <c r="B183" s="194" t="s">
        <v>486</v>
      </c>
      <c r="C183" s="422"/>
      <c r="D183" s="422"/>
      <c r="E183" s="869"/>
      <c r="F183" s="184"/>
    </row>
    <row r="184" spans="1:7" s="57" customFormat="1" ht="12" customHeight="1">
      <c r="A184" s="188"/>
      <c r="B184" s="127" t="s">
        <v>194</v>
      </c>
      <c r="C184" s="422">
        <v>161</v>
      </c>
      <c r="D184" s="422" t="s">
        <v>390</v>
      </c>
      <c r="E184" s="869">
        <v>11</v>
      </c>
      <c r="F184" s="422" t="s">
        <v>390</v>
      </c>
    </row>
    <row r="185" spans="1:7" s="57" customFormat="1" ht="12" customHeight="1">
      <c r="A185" s="188"/>
      <c r="B185" s="127" t="s">
        <v>195</v>
      </c>
      <c r="C185" s="422">
        <v>291</v>
      </c>
      <c r="D185" s="422" t="s">
        <v>390</v>
      </c>
      <c r="E185" s="869">
        <v>18</v>
      </c>
      <c r="F185" s="422" t="s">
        <v>390</v>
      </c>
    </row>
    <row r="186" spans="1:7" s="57" customFormat="1" ht="12" customHeight="1">
      <c r="A186" s="188"/>
      <c r="B186" s="194" t="s">
        <v>487</v>
      </c>
      <c r="C186" s="422"/>
      <c r="D186" s="422"/>
      <c r="E186" s="869"/>
      <c r="F186" s="184"/>
    </row>
    <row r="187" spans="1:7" s="57" customFormat="1" ht="12" customHeight="1">
      <c r="A187" s="188"/>
      <c r="B187" s="127" t="s">
        <v>194</v>
      </c>
      <c r="C187" s="422">
        <v>1780</v>
      </c>
      <c r="D187" s="422">
        <v>21</v>
      </c>
      <c r="E187" s="869">
        <v>158</v>
      </c>
      <c r="F187" s="422" t="s">
        <v>390</v>
      </c>
    </row>
    <row r="188" spans="1:7" s="57" customFormat="1" ht="12" customHeight="1">
      <c r="A188" s="188"/>
      <c r="B188" s="127" t="s">
        <v>195</v>
      </c>
      <c r="C188" s="422">
        <v>2902</v>
      </c>
      <c r="D188" s="422">
        <v>48</v>
      </c>
      <c r="E188" s="869">
        <v>241</v>
      </c>
      <c r="F188" s="422" t="s">
        <v>390</v>
      </c>
    </row>
    <row r="189" spans="1:7" s="57" customFormat="1" ht="4.5" customHeight="1" thickBot="1">
      <c r="A189" s="188"/>
      <c r="B189" s="871"/>
      <c r="C189" s="872"/>
      <c r="D189" s="872"/>
      <c r="E189" s="872"/>
      <c r="F189" s="873"/>
    </row>
    <row r="190" spans="1:7" ht="24" customHeight="1">
      <c r="A190" s="194"/>
      <c r="B190" s="936" t="s">
        <v>429</v>
      </c>
      <c r="C190" s="936"/>
      <c r="D190" s="936"/>
      <c r="E190" s="936"/>
      <c r="F190" s="936"/>
    </row>
    <row r="191" spans="1:7" ht="24.75" customHeight="1">
      <c r="A191" s="194"/>
      <c r="B191" s="937" t="s">
        <v>492</v>
      </c>
      <c r="C191" s="937"/>
      <c r="D191" s="937"/>
      <c r="E191" s="937"/>
      <c r="F191" s="937"/>
      <c r="G191" s="878"/>
    </row>
    <row r="192" spans="1:7" ht="24.75" customHeight="1">
      <c r="A192" s="194"/>
      <c r="B192" s="937" t="s">
        <v>493</v>
      </c>
      <c r="C192" s="937"/>
      <c r="D192" s="937"/>
      <c r="E192" s="937"/>
      <c r="F192" s="937"/>
      <c r="G192" s="878"/>
    </row>
    <row r="193" spans="1:7" ht="13.5" customHeight="1">
      <c r="A193" s="194"/>
      <c r="B193" s="937" t="s">
        <v>494</v>
      </c>
      <c r="C193" s="937"/>
      <c r="D193" s="937"/>
      <c r="E193" s="937"/>
      <c r="F193" s="937"/>
      <c r="G193" s="877"/>
    </row>
    <row r="194" spans="1:7" ht="11.1" customHeight="1">
      <c r="A194" s="180"/>
      <c r="B194" s="856" t="s">
        <v>288</v>
      </c>
      <c r="C194" s="186"/>
      <c r="D194" s="186"/>
    </row>
    <row r="195" spans="1:7" ht="11.1" customHeight="1">
      <c r="A195" s="180"/>
      <c r="B195" s="928" t="s">
        <v>380</v>
      </c>
      <c r="C195" s="928"/>
      <c r="D195" s="928"/>
    </row>
    <row r="196" spans="1:7" ht="12.75">
      <c r="A196" s="18"/>
      <c r="B196" s="16"/>
      <c r="C196" s="15"/>
      <c r="D196" s="15"/>
    </row>
    <row r="197" spans="1:7" ht="12.75">
      <c r="A197" s="16"/>
      <c r="B197" s="16"/>
      <c r="C197" s="15"/>
      <c r="D197" s="15"/>
    </row>
    <row r="198" spans="1:7" ht="12.75">
      <c r="A198" s="16"/>
      <c r="B198" s="16"/>
      <c r="C198" s="15"/>
      <c r="D198" s="422"/>
      <c r="E198" s="422"/>
    </row>
    <row r="199" spans="1:7">
      <c r="C199" s="17"/>
      <c r="D199" s="422"/>
      <c r="E199" s="422"/>
    </row>
    <row r="200" spans="1:7">
      <c r="C200" s="17"/>
      <c r="D200" s="17"/>
    </row>
    <row r="201" spans="1:7">
      <c r="C201" s="17"/>
      <c r="D201" s="17"/>
    </row>
    <row r="202" spans="1:7">
      <c r="C202" s="17"/>
      <c r="D202" s="17"/>
    </row>
    <row r="203" spans="1:7">
      <c r="C203" s="17"/>
      <c r="D203" s="17"/>
    </row>
    <row r="204" spans="1:7">
      <c r="C204" s="17"/>
      <c r="D204" s="17"/>
    </row>
    <row r="205" spans="1:7">
      <c r="C205" s="17"/>
      <c r="D205" s="17"/>
    </row>
    <row r="206" spans="1:7">
      <c r="C206" s="17"/>
      <c r="D206" s="17"/>
    </row>
    <row r="207" spans="1:7">
      <c r="C207" s="17"/>
      <c r="D207" s="17"/>
    </row>
    <row r="208" spans="1:7">
      <c r="C208" s="17"/>
      <c r="D208" s="17"/>
    </row>
    <row r="209" spans="3:4">
      <c r="C209" s="17"/>
      <c r="D209" s="17"/>
    </row>
    <row r="210" spans="3:4">
      <c r="C210" s="17"/>
      <c r="D210" s="17"/>
    </row>
    <row r="211" spans="3:4">
      <c r="C211" s="17"/>
      <c r="D211" s="17"/>
    </row>
    <row r="212" spans="3:4">
      <c r="C212" s="17"/>
      <c r="D212" s="17"/>
    </row>
    <row r="213" spans="3:4">
      <c r="C213" s="17"/>
      <c r="D213" s="17"/>
    </row>
    <row r="214" spans="3:4">
      <c r="C214" s="17"/>
      <c r="D214" s="17"/>
    </row>
    <row r="215" spans="3:4">
      <c r="C215" s="17"/>
      <c r="D215" s="17"/>
    </row>
    <row r="216" spans="3:4">
      <c r="C216" s="17"/>
      <c r="D216" s="17"/>
    </row>
    <row r="217" spans="3:4">
      <c r="C217" s="17"/>
      <c r="D217" s="17"/>
    </row>
    <row r="218" spans="3:4">
      <c r="C218" s="17"/>
      <c r="D218" s="17"/>
    </row>
    <row r="219" spans="3:4">
      <c r="C219" s="17"/>
      <c r="D219" s="17"/>
    </row>
    <row r="220" spans="3:4">
      <c r="C220" s="17"/>
      <c r="D220" s="17"/>
    </row>
    <row r="221" spans="3:4">
      <c r="C221" s="17"/>
      <c r="D221" s="17"/>
    </row>
    <row r="222" spans="3:4">
      <c r="C222" s="17"/>
      <c r="D222" s="17"/>
    </row>
    <row r="223" spans="3:4">
      <c r="C223" s="17"/>
      <c r="D223" s="17"/>
    </row>
    <row r="224" spans="3:4">
      <c r="C224" s="17"/>
      <c r="D224" s="17"/>
    </row>
    <row r="225" spans="3:4">
      <c r="C225" s="17"/>
      <c r="D225" s="17"/>
    </row>
    <row r="226" spans="3:4">
      <c r="C226" s="17"/>
      <c r="D226" s="17"/>
    </row>
    <row r="227" spans="3:4">
      <c r="C227" s="17"/>
      <c r="D227" s="17"/>
    </row>
    <row r="228" spans="3:4">
      <c r="C228" s="17"/>
      <c r="D228" s="17"/>
    </row>
    <row r="229" spans="3:4">
      <c r="C229" s="17"/>
      <c r="D229" s="17"/>
    </row>
    <row r="230" spans="3:4">
      <c r="C230" s="17"/>
      <c r="D230" s="17"/>
    </row>
    <row r="231" spans="3:4">
      <c r="C231" s="17"/>
      <c r="D231" s="17"/>
    </row>
    <row r="232" spans="3:4">
      <c r="C232" s="17"/>
      <c r="D232" s="17"/>
    </row>
    <row r="233" spans="3:4">
      <c r="C233" s="17"/>
      <c r="D233" s="17"/>
    </row>
    <row r="234" spans="3:4">
      <c r="C234" s="17"/>
      <c r="D234" s="17"/>
    </row>
    <row r="235" spans="3:4">
      <c r="C235" s="17"/>
      <c r="D235" s="17"/>
    </row>
    <row r="236" spans="3:4">
      <c r="C236" s="17"/>
      <c r="D236" s="17"/>
    </row>
    <row r="237" spans="3:4">
      <c r="C237" s="17"/>
      <c r="D237" s="17"/>
    </row>
  </sheetData>
  <mergeCells count="7">
    <mergeCell ref="B195:D195"/>
    <mergeCell ref="B1:F1"/>
    <mergeCell ref="B2:F2"/>
    <mergeCell ref="B190:F190"/>
    <mergeCell ref="B191:F191"/>
    <mergeCell ref="B192:F192"/>
    <mergeCell ref="B193:F193"/>
  </mergeCells>
  <printOptions horizontalCentered="1"/>
  <pageMargins left="0.51181102362204722" right="0.31496062992125984" top="0.47244094488188981" bottom="0.51181102362204722" header="0" footer="0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N244"/>
  <sheetViews>
    <sheetView zoomScaleNormal="100" zoomScaleSheetLayoutView="100" workbookViewId="0">
      <selection activeCell="B2" sqref="B2:X2"/>
    </sheetView>
  </sheetViews>
  <sheetFormatPr baseColWidth="10" defaultColWidth="11.42578125" defaultRowHeight="14.25"/>
  <cols>
    <col min="1" max="1" width="4.28515625" style="12" customWidth="1"/>
    <col min="2" max="2" width="31.5703125" style="12" customWidth="1"/>
    <col min="3" max="3" width="8.28515625" style="13" hidden="1" customWidth="1"/>
    <col min="4" max="9" width="6.7109375" style="13" customWidth="1"/>
    <col min="10" max="14" width="6.7109375" style="12" customWidth="1"/>
    <col min="15" max="16384" width="11.42578125" style="12"/>
  </cols>
  <sheetData>
    <row r="1" spans="1:14" ht="84" customHeight="1">
      <c r="A1" s="397"/>
      <c r="B1" s="912" t="s">
        <v>496</v>
      </c>
      <c r="C1" s="912"/>
      <c r="D1" s="912"/>
      <c r="E1" s="912"/>
      <c r="F1" s="912"/>
      <c r="G1" s="912"/>
      <c r="H1" s="912"/>
      <c r="I1" s="912"/>
      <c r="J1" s="912"/>
      <c r="K1" s="912"/>
      <c r="L1" s="912"/>
      <c r="M1" s="912"/>
      <c r="N1" s="912"/>
    </row>
    <row r="2" spans="1:14" ht="20.25" customHeight="1">
      <c r="A2" s="447"/>
      <c r="B2" s="940" t="s">
        <v>239</v>
      </c>
      <c r="C2" s="940"/>
      <c r="D2" s="940"/>
      <c r="E2" s="940"/>
      <c r="F2" s="940"/>
      <c r="G2" s="940"/>
      <c r="H2" s="940"/>
      <c r="I2" s="940"/>
      <c r="J2" s="940"/>
      <c r="K2" s="940"/>
      <c r="L2" s="940"/>
      <c r="M2" s="940"/>
      <c r="N2" s="940"/>
    </row>
    <row r="3" spans="1:14" ht="11.25" customHeight="1" thickBot="1">
      <c r="A3" s="118"/>
      <c r="B3" s="161"/>
      <c r="C3" s="378"/>
      <c r="D3" s="378"/>
      <c r="E3" s="378"/>
      <c r="F3" s="378"/>
      <c r="G3" s="378"/>
      <c r="H3" s="378"/>
      <c r="I3" s="378"/>
    </row>
    <row r="4" spans="1:14" ht="25.5" customHeight="1" thickBot="1">
      <c r="A4" s="180"/>
      <c r="B4" s="797" t="s">
        <v>267</v>
      </c>
      <c r="C4" s="797">
        <v>2011</v>
      </c>
      <c r="D4" s="702">
        <v>2013</v>
      </c>
      <c r="E4" s="702">
        <v>2014</v>
      </c>
      <c r="F4" s="702">
        <v>2015</v>
      </c>
      <c r="G4" s="702">
        <v>2016</v>
      </c>
      <c r="H4" s="702">
        <v>2017</v>
      </c>
      <c r="I4" s="702">
        <v>2018</v>
      </c>
      <c r="J4" s="702">
        <v>2019</v>
      </c>
      <c r="K4" s="702">
        <v>2020</v>
      </c>
      <c r="L4" s="702">
        <v>2021</v>
      </c>
      <c r="M4" s="702">
        <v>2022</v>
      </c>
      <c r="N4" s="702">
        <v>2023</v>
      </c>
    </row>
    <row r="5" spans="1:14" ht="14.25" customHeight="1">
      <c r="A5" s="180"/>
      <c r="B5" s="198"/>
      <c r="C5" s="198"/>
      <c r="D5" s="198"/>
      <c r="E5" s="198"/>
      <c r="F5" s="198"/>
      <c r="G5" s="198"/>
      <c r="H5" s="198"/>
      <c r="I5" s="198"/>
      <c r="J5" s="198"/>
    </row>
    <row r="6" spans="1:14" ht="12" customHeight="1">
      <c r="A6" s="189"/>
      <c r="B6" s="194" t="s">
        <v>104</v>
      </c>
      <c r="C6" s="464"/>
      <c r="D6" s="195"/>
      <c r="E6" s="464"/>
      <c r="F6" s="464"/>
      <c r="G6" s="464"/>
      <c r="H6" s="464"/>
      <c r="I6" s="464"/>
      <c r="J6" s="464"/>
    </row>
    <row r="7" spans="1:14" s="57" customFormat="1" ht="12" customHeight="1">
      <c r="A7" s="188"/>
      <c r="B7" s="465" t="s">
        <v>194</v>
      </c>
      <c r="C7" s="545">
        <f t="shared" ref="C7:C8" si="0">C11+C14+C17+C20+C23+C26+C29+C32+C35+C38+C41+C44+C47+C50+C53+C61+C64+C67+C70+C73+C76+C79+C82</f>
        <v>100.00000000000004</v>
      </c>
      <c r="D7" s="545">
        <f t="shared" ref="D7:M7" si="1">D11+D14+D17+D20+D23+D26+D29+D32+D35+D38+D41+D44+D47+D50+D53+D61+D64+D67+D70+D73+D76+D79+D82</f>
        <v>100.00000000000001</v>
      </c>
      <c r="E7" s="545">
        <f t="shared" si="1"/>
        <v>99.999999999999758</v>
      </c>
      <c r="F7" s="545">
        <f t="shared" si="1"/>
        <v>100.00000000000026</v>
      </c>
      <c r="G7" s="545">
        <f t="shared" si="1"/>
        <v>99.999999999998707</v>
      </c>
      <c r="H7" s="545">
        <f t="shared" si="1"/>
        <v>99.999999999999986</v>
      </c>
      <c r="I7" s="545">
        <f t="shared" si="1"/>
        <v>99.999999999999986</v>
      </c>
      <c r="J7" s="545">
        <f t="shared" si="1"/>
        <v>100.0000000000003</v>
      </c>
      <c r="K7" s="545">
        <f t="shared" si="1"/>
        <v>99.999999999999687</v>
      </c>
      <c r="L7" s="545">
        <f t="shared" si="1"/>
        <v>100.01267726650194</v>
      </c>
      <c r="M7" s="545">
        <f t="shared" si="1"/>
        <v>100</v>
      </c>
      <c r="N7" s="545">
        <v>100</v>
      </c>
    </row>
    <row r="8" spans="1:14" s="57" customFormat="1" ht="12" customHeight="1">
      <c r="A8" s="192"/>
      <c r="B8" s="465" t="s">
        <v>195</v>
      </c>
      <c r="C8" s="545">
        <f t="shared" si="0"/>
        <v>99.999999999999673</v>
      </c>
      <c r="D8" s="545">
        <f t="shared" ref="D8:M8" si="2">D12+D15+D18+D21+D24+D27+D30+D33+D36+D39+D42+D45+D48+D51+D54+D62+D65+D68+D71+D74+D77+D80+D83</f>
        <v>100.00000000000003</v>
      </c>
      <c r="E8" s="545">
        <f t="shared" si="2"/>
        <v>100.00000000000063</v>
      </c>
      <c r="F8" s="545">
        <f t="shared" si="2"/>
        <v>100.00000000000009</v>
      </c>
      <c r="G8" s="545">
        <f t="shared" si="2"/>
        <v>99.999999999999929</v>
      </c>
      <c r="H8" s="545">
        <f t="shared" si="2"/>
        <v>99.999999999999844</v>
      </c>
      <c r="I8" s="545">
        <f t="shared" si="2"/>
        <v>99.999999999999986</v>
      </c>
      <c r="J8" s="545">
        <f t="shared" si="2"/>
        <v>99.999999999999133</v>
      </c>
      <c r="K8" s="545">
        <f t="shared" si="2"/>
        <v>100.00000000000013</v>
      </c>
      <c r="L8" s="545">
        <f t="shared" si="2"/>
        <v>99.971500407574865</v>
      </c>
      <c r="M8" s="545">
        <f t="shared" si="2"/>
        <v>99.999999999999986</v>
      </c>
      <c r="N8" s="545">
        <v>100</v>
      </c>
    </row>
    <row r="9" spans="1:14" s="57" customFormat="1" ht="12" customHeight="1">
      <c r="A9" s="192"/>
      <c r="B9" s="465"/>
      <c r="C9" s="545"/>
      <c r="D9" s="545"/>
      <c r="E9" s="545"/>
      <c r="F9" s="545"/>
      <c r="G9" s="545"/>
      <c r="H9" s="545"/>
      <c r="I9" s="545"/>
    </row>
    <row r="10" spans="1:14" s="57" customFormat="1" ht="12" customHeight="1">
      <c r="A10" s="192"/>
      <c r="B10" s="194" t="s">
        <v>240</v>
      </c>
      <c r="C10" s="546"/>
      <c r="D10" s="546"/>
      <c r="E10" s="546"/>
      <c r="F10" s="546"/>
      <c r="G10" s="546"/>
      <c r="H10" s="546"/>
      <c r="I10" s="546"/>
    </row>
    <row r="11" spans="1:14" s="57" customFormat="1" ht="12" customHeight="1">
      <c r="A11" s="188"/>
      <c r="B11" s="465" t="s">
        <v>194</v>
      </c>
      <c r="C11" s="547">
        <v>15.228642405351522</v>
      </c>
      <c r="D11" s="547">
        <v>15.452151009657594</v>
      </c>
      <c r="E11" s="548">
        <v>13.682030113846713</v>
      </c>
      <c r="F11" s="548">
        <v>13.022692703639226</v>
      </c>
      <c r="G11" s="548">
        <v>12.258975958696823</v>
      </c>
      <c r="H11" s="548">
        <v>13.003240666391413</v>
      </c>
      <c r="I11" s="549">
        <v>11.740523342079188</v>
      </c>
      <c r="J11" s="549">
        <v>12.402788109028362</v>
      </c>
      <c r="K11" s="549">
        <v>12.595655409297196</v>
      </c>
      <c r="L11" s="549">
        <v>11.20574653337731</v>
      </c>
      <c r="M11" s="549">
        <v>11.959829809497936</v>
      </c>
      <c r="N11" s="549">
        <v>10.853809261048967</v>
      </c>
    </row>
    <row r="12" spans="1:14" s="57" customFormat="1" ht="12" customHeight="1">
      <c r="A12" s="188"/>
      <c r="B12" s="465" t="s">
        <v>195</v>
      </c>
      <c r="C12" s="549">
        <v>5.0407894384264473</v>
      </c>
      <c r="D12" s="549">
        <v>4.6027131782945734</v>
      </c>
      <c r="E12" s="549">
        <v>3.8420112095747592</v>
      </c>
      <c r="F12" s="549">
        <v>3.655927161581872</v>
      </c>
      <c r="G12" s="549">
        <v>3.7413075174698398</v>
      </c>
      <c r="H12" s="548">
        <v>3.5160301724081995</v>
      </c>
      <c r="I12" s="549">
        <v>3.1701789217132705</v>
      </c>
      <c r="J12" s="549">
        <v>2.9410294698520429</v>
      </c>
      <c r="K12" s="549">
        <v>2.5137681435207337</v>
      </c>
      <c r="L12" s="549">
        <v>3.0799100169255218</v>
      </c>
      <c r="M12" s="549">
        <v>2.947284546490184</v>
      </c>
      <c r="N12" s="549">
        <v>2.6732092733560728</v>
      </c>
    </row>
    <row r="13" spans="1:14" s="57" customFormat="1" ht="12" customHeight="1">
      <c r="A13" s="188"/>
      <c r="B13" s="194" t="s">
        <v>241</v>
      </c>
      <c r="C13" s="550"/>
      <c r="D13" s="550"/>
      <c r="E13" s="550"/>
      <c r="F13" s="550"/>
      <c r="G13" s="550"/>
      <c r="H13" s="548"/>
      <c r="I13" s="549"/>
      <c r="J13" s="549"/>
      <c r="K13" s="549"/>
      <c r="L13" s="549"/>
      <c r="M13" s="549"/>
      <c r="N13" s="549"/>
    </row>
    <row r="14" spans="1:14" s="57" customFormat="1" ht="12" customHeight="1">
      <c r="A14" s="188"/>
      <c r="B14" s="465" t="s">
        <v>194</v>
      </c>
      <c r="C14" s="549">
        <v>7.6438150110231851</v>
      </c>
      <c r="D14" s="549">
        <v>10.149253731343283</v>
      </c>
      <c r="E14" s="549">
        <v>6.8219001879893506</v>
      </c>
      <c r="F14" s="549">
        <v>6.672392181671384</v>
      </c>
      <c r="G14" s="549">
        <v>7.0396114478326748</v>
      </c>
      <c r="H14" s="548">
        <v>6.7468883386927372</v>
      </c>
      <c r="I14" s="549">
        <v>6.1862707469816156</v>
      </c>
      <c r="J14" s="549">
        <v>6.439595080714076</v>
      </c>
      <c r="K14" s="549">
        <v>6.1662305529083969</v>
      </c>
      <c r="L14" s="549">
        <v>4.8761289583275298</v>
      </c>
      <c r="M14" s="549">
        <v>4.6979708728520189</v>
      </c>
      <c r="N14" s="549">
        <v>5.2541816327042214</v>
      </c>
    </row>
    <row r="15" spans="1:14" s="57" customFormat="1" ht="12" customHeight="1">
      <c r="A15" s="188"/>
      <c r="B15" s="465" t="s">
        <v>195</v>
      </c>
      <c r="C15" s="549">
        <v>6.8308720370360465</v>
      </c>
      <c r="D15" s="549">
        <v>8.9631782945736447</v>
      </c>
      <c r="E15" s="549">
        <v>6.9058477662051061</v>
      </c>
      <c r="F15" s="549">
        <v>6.6041525283131692</v>
      </c>
      <c r="G15" s="549">
        <v>6.1754761390189987</v>
      </c>
      <c r="H15" s="548">
        <v>6.1269148923380898</v>
      </c>
      <c r="I15" s="549">
        <v>5.5790389356514245</v>
      </c>
      <c r="J15" s="549">
        <v>6.3957162741489721</v>
      </c>
      <c r="K15" s="549">
        <v>5.0368859298004214</v>
      </c>
      <c r="L15" s="549">
        <v>5.7633731798546366</v>
      </c>
      <c r="M15" s="549">
        <v>5.1683530388813166</v>
      </c>
      <c r="N15" s="549">
        <v>4.4864962933351524</v>
      </c>
    </row>
    <row r="16" spans="1:14" s="57" customFormat="1" ht="12" customHeight="1">
      <c r="A16" s="188"/>
      <c r="B16" s="194" t="s">
        <v>503</v>
      </c>
      <c r="C16" s="550"/>
      <c r="D16" s="550"/>
      <c r="E16" s="550"/>
      <c r="F16" s="550"/>
      <c r="G16" s="550"/>
      <c r="H16" s="548"/>
      <c r="I16" s="549"/>
      <c r="J16" s="549"/>
      <c r="K16" s="549"/>
      <c r="L16" s="549"/>
      <c r="M16" s="549"/>
      <c r="N16" s="549"/>
    </row>
    <row r="17" spans="1:14" s="57" customFormat="1" ht="12" customHeight="1">
      <c r="A17" s="188"/>
      <c r="B17" s="465" t="s">
        <v>194</v>
      </c>
      <c r="C17" s="549">
        <v>4.55512379171478</v>
      </c>
      <c r="D17" s="549">
        <v>1.2467076382791922</v>
      </c>
      <c r="E17" s="549">
        <v>1.6810375446834718</v>
      </c>
      <c r="F17" s="549">
        <v>1.0374980690866151</v>
      </c>
      <c r="G17" s="549">
        <v>1.0015890135942349</v>
      </c>
      <c r="H17" s="548">
        <v>0.9839670595017822</v>
      </c>
      <c r="I17" s="549">
        <v>1.08853204777523</v>
      </c>
      <c r="J17" s="549">
        <v>0.97320758570290933</v>
      </c>
      <c r="K17" s="549">
        <v>1.0204407374051065</v>
      </c>
      <c r="L17" s="549">
        <v>0.57881618604152829</v>
      </c>
      <c r="M17" s="549">
        <v>0.66055122149955336</v>
      </c>
      <c r="N17" s="549">
        <v>0.54733382301137601</v>
      </c>
    </row>
    <row r="18" spans="1:14" s="57" customFormat="1" ht="12" customHeight="1">
      <c r="A18" s="188"/>
      <c r="B18" s="465" t="s">
        <v>195</v>
      </c>
      <c r="C18" s="549">
        <v>3.6138571680769132</v>
      </c>
      <c r="D18" s="549">
        <v>1.308139534883721</v>
      </c>
      <c r="E18" s="549">
        <v>1.6787084412547597</v>
      </c>
      <c r="F18" s="549">
        <v>1.9102463084114087</v>
      </c>
      <c r="G18" s="549">
        <v>2.1772980426108273</v>
      </c>
      <c r="H18" s="548">
        <v>2.0016005557637273</v>
      </c>
      <c r="I18" s="549">
        <v>2.1587983654890324</v>
      </c>
      <c r="J18" s="549">
        <v>2.2647983065759578</v>
      </c>
      <c r="K18" s="549">
        <v>1.3665157908834424</v>
      </c>
      <c r="L18" s="549">
        <v>1.5535824534072675</v>
      </c>
      <c r="M18" s="549">
        <v>1.9147855218691272</v>
      </c>
      <c r="N18" s="549">
        <v>1.7774257378579701</v>
      </c>
    </row>
    <row r="19" spans="1:14" s="57" customFormat="1" ht="12" customHeight="1">
      <c r="A19" s="188"/>
      <c r="B19" s="194" t="s">
        <v>504</v>
      </c>
      <c r="C19" s="549"/>
      <c r="D19" s="549"/>
      <c r="E19" s="549"/>
      <c r="F19" s="549"/>
      <c r="G19" s="549"/>
      <c r="H19" s="548"/>
      <c r="I19" s="549"/>
      <c r="J19" s="549"/>
      <c r="K19" s="549"/>
      <c r="L19" s="549"/>
      <c r="M19" s="549"/>
      <c r="N19" s="549"/>
    </row>
    <row r="20" spans="1:14" s="57" customFormat="1" ht="12" customHeight="1">
      <c r="A20" s="188"/>
      <c r="B20" s="465" t="s">
        <v>194</v>
      </c>
      <c r="C20" s="549">
        <v>2.1422697786841369</v>
      </c>
      <c r="D20" s="549">
        <v>1.369622475856014</v>
      </c>
      <c r="E20" s="549">
        <v>1.7211834589897299</v>
      </c>
      <c r="F20" s="549">
        <v>1.5002338608115766</v>
      </c>
      <c r="G20" s="549">
        <v>1.5777944379888842</v>
      </c>
      <c r="H20" s="548">
        <v>1.6118710713339395</v>
      </c>
      <c r="I20" s="549">
        <v>1.3910943539435263</v>
      </c>
      <c r="J20" s="549">
        <v>1.3108780143415202</v>
      </c>
      <c r="K20" s="549">
        <v>1.0117764889325713</v>
      </c>
      <c r="L20" s="549">
        <v>1.1238888474527486</v>
      </c>
      <c r="M20" s="549">
        <v>1.0539957688003805</v>
      </c>
      <c r="N20" s="549">
        <v>1.1447704210851146</v>
      </c>
    </row>
    <row r="21" spans="1:14" s="57" customFormat="1" ht="12" customHeight="1">
      <c r="A21" s="188"/>
      <c r="B21" s="465" t="s">
        <v>195</v>
      </c>
      <c r="C21" s="549">
        <v>1.3230458400821197</v>
      </c>
      <c r="D21" s="549">
        <v>1.0658914728682169</v>
      </c>
      <c r="E21" s="549">
        <v>1.2905860468839427</v>
      </c>
      <c r="F21" s="549">
        <v>1.1134682180325635</v>
      </c>
      <c r="G21" s="549">
        <v>1.2799559315831861</v>
      </c>
      <c r="H21" s="548">
        <v>0.92005245086435195</v>
      </c>
      <c r="I21" s="549">
        <v>1.1640339389666616</v>
      </c>
      <c r="J21" s="549">
        <v>1.1094984253756219</v>
      </c>
      <c r="K21" s="549">
        <v>1.0653308591676049</v>
      </c>
      <c r="L21" s="549">
        <v>1.3831799919429522</v>
      </c>
      <c r="M21" s="549">
        <v>1.0204329273445263</v>
      </c>
      <c r="N21" s="549">
        <v>0.67618085217787538</v>
      </c>
    </row>
    <row r="22" spans="1:14" s="57" customFormat="1" ht="12" customHeight="1">
      <c r="A22" s="188"/>
      <c r="B22" s="194" t="s">
        <v>242</v>
      </c>
      <c r="C22" s="550"/>
      <c r="D22" s="550"/>
      <c r="E22" s="550"/>
      <c r="F22" s="550"/>
      <c r="G22" s="550"/>
      <c r="H22" s="548"/>
      <c r="I22" s="549"/>
      <c r="J22" s="549"/>
      <c r="K22" s="549"/>
      <c r="L22" s="549"/>
      <c r="M22" s="549"/>
      <c r="N22" s="549"/>
    </row>
    <row r="23" spans="1:14" s="57" customFormat="1" ht="12" customHeight="1">
      <c r="A23" s="188"/>
      <c r="B23" s="465" t="s">
        <v>194</v>
      </c>
      <c r="C23" s="549">
        <v>0.25368277897268809</v>
      </c>
      <c r="D23" s="549">
        <v>0.43898156277436351</v>
      </c>
      <c r="E23" s="549">
        <v>0.40785056634098027</v>
      </c>
      <c r="F23" s="549">
        <v>0.461691078293468</v>
      </c>
      <c r="G23" s="549">
        <v>0.71450981829517013</v>
      </c>
      <c r="H23" s="548">
        <v>0.49033007943197315</v>
      </c>
      <c r="I23" s="549">
        <v>0.39053333267861456</v>
      </c>
      <c r="J23" s="549">
        <v>0.52847140962863481</v>
      </c>
      <c r="K23" s="549">
        <v>0.33717238202929278</v>
      </c>
      <c r="L23" s="549">
        <v>0.41033156671843513</v>
      </c>
      <c r="M23" s="549">
        <v>0.48061897778073015</v>
      </c>
      <c r="N23" s="549">
        <v>0.47770881391562425</v>
      </c>
    </row>
    <row r="24" spans="1:14" s="57" customFormat="1" ht="12" customHeight="1">
      <c r="A24" s="188"/>
      <c r="B24" s="465" t="s">
        <v>195</v>
      </c>
      <c r="C24" s="549">
        <v>0.36007817465881925</v>
      </c>
      <c r="D24" s="549">
        <v>0.45219638242894056</v>
      </c>
      <c r="E24" s="549">
        <v>0.55986647807900725</v>
      </c>
      <c r="F24" s="549">
        <v>0.98757531798483422</v>
      </c>
      <c r="G24" s="549">
        <v>0.62920807155867109</v>
      </c>
      <c r="H24" s="548">
        <v>1.0882222493040696</v>
      </c>
      <c r="I24" s="549">
        <v>0.7396234026385472</v>
      </c>
      <c r="J24" s="549">
        <v>0.51368976880522899</v>
      </c>
      <c r="K24" s="549">
        <v>0.55770664283808202</v>
      </c>
      <c r="L24" s="549">
        <v>1.002611808722655</v>
      </c>
      <c r="M24" s="549">
        <v>0.85230867764519413</v>
      </c>
      <c r="N24" s="549">
        <v>0.62362477232569746</v>
      </c>
    </row>
    <row r="25" spans="1:14" s="57" customFormat="1" ht="12" customHeight="1">
      <c r="A25" s="188"/>
      <c r="B25" s="194" t="s">
        <v>505</v>
      </c>
      <c r="C25" s="550"/>
      <c r="D25" s="550"/>
      <c r="E25" s="550"/>
      <c r="F25" s="550"/>
      <c r="G25" s="550"/>
      <c r="H25" s="548"/>
      <c r="I25" s="549"/>
      <c r="J25" s="549"/>
      <c r="K25" s="549"/>
      <c r="L25" s="549"/>
      <c r="M25" s="549"/>
      <c r="N25" s="549"/>
    </row>
    <row r="26" spans="1:14" s="57" customFormat="1" ht="12" customHeight="1">
      <c r="A26" s="188"/>
      <c r="B26" s="465" t="s">
        <v>194</v>
      </c>
      <c r="C26" s="549">
        <v>7.3791663690174536</v>
      </c>
      <c r="D26" s="549">
        <v>6.8481123792800709</v>
      </c>
      <c r="E26" s="549">
        <v>8.7623320889289573</v>
      </c>
      <c r="F26" s="549">
        <v>9.3102450561791628</v>
      </c>
      <c r="G26" s="549">
        <v>9.7251595665138364</v>
      </c>
      <c r="H26" s="548">
        <v>9.4403335336556466</v>
      </c>
      <c r="I26" s="549">
        <v>10.231734939374222</v>
      </c>
      <c r="J26" s="549">
        <v>10.509041139969584</v>
      </c>
      <c r="K26" s="549">
        <v>10.773842567901173</v>
      </c>
      <c r="L26" s="549">
        <v>11.883947789678331</v>
      </c>
      <c r="M26" s="549">
        <v>11.310016501572765</v>
      </c>
      <c r="N26" s="549">
        <v>11.499787384844668</v>
      </c>
    </row>
    <row r="27" spans="1:14" s="57" customFormat="1" ht="12" customHeight="1">
      <c r="A27" s="188"/>
      <c r="B27" s="465" t="s">
        <v>195</v>
      </c>
      <c r="C27" s="549">
        <v>4.1688366980177261</v>
      </c>
      <c r="D27" s="549">
        <v>3.7306201550387592</v>
      </c>
      <c r="E27" s="549">
        <v>4.5424827634881186</v>
      </c>
      <c r="F27" s="549">
        <v>4.3800534455698408</v>
      </c>
      <c r="G27" s="549">
        <v>4.5434638558642826</v>
      </c>
      <c r="H27" s="548">
        <v>5.2973070042153561</v>
      </c>
      <c r="I27" s="549">
        <v>5.4410599486278288</v>
      </c>
      <c r="J27" s="549">
        <v>5.0571935611900143</v>
      </c>
      <c r="K27" s="549">
        <v>5.0938301518014857</v>
      </c>
      <c r="L27" s="549">
        <v>5.2490376835288499</v>
      </c>
      <c r="M27" s="549">
        <v>5.7274278213863754</v>
      </c>
      <c r="N27" s="549">
        <v>5.618183347460465</v>
      </c>
    </row>
    <row r="28" spans="1:14" s="57" customFormat="1" ht="12" customHeight="1">
      <c r="A28" s="188"/>
      <c r="B28" s="194" t="s">
        <v>243</v>
      </c>
      <c r="C28" s="550"/>
      <c r="D28" s="550"/>
      <c r="E28" s="550"/>
      <c r="F28" s="550"/>
      <c r="G28" s="550"/>
      <c r="H28" s="548"/>
      <c r="I28" s="549"/>
      <c r="J28" s="549"/>
      <c r="K28" s="549"/>
      <c r="L28" s="549"/>
      <c r="M28" s="549"/>
      <c r="N28" s="549"/>
    </row>
    <row r="29" spans="1:14" s="57" customFormat="1" ht="12" customHeight="1">
      <c r="A29" s="188"/>
      <c r="B29" s="465" t="s">
        <v>194</v>
      </c>
      <c r="C29" s="549">
        <v>9.1901764185313208</v>
      </c>
      <c r="D29" s="549">
        <v>9.4117647058823533</v>
      </c>
      <c r="E29" s="549">
        <v>12.084899042086237</v>
      </c>
      <c r="F29" s="549">
        <v>12.109403559918972</v>
      </c>
      <c r="G29" s="549">
        <v>12.492430034394337</v>
      </c>
      <c r="H29" s="548">
        <v>13.458021896189475</v>
      </c>
      <c r="I29" s="549">
        <v>14.284301697519526</v>
      </c>
      <c r="J29" s="549">
        <v>12.001945330603135</v>
      </c>
      <c r="K29" s="549">
        <v>11.420451361773891</v>
      </c>
      <c r="L29" s="549">
        <v>12.3</v>
      </c>
      <c r="M29" s="549">
        <v>12.936158946297592</v>
      </c>
      <c r="N29" s="549">
        <v>14.022847211800146</v>
      </c>
    </row>
    <row r="30" spans="1:14" s="57" customFormat="1" ht="12" customHeight="1">
      <c r="A30" s="188"/>
      <c r="B30" s="465" t="s">
        <v>195</v>
      </c>
      <c r="C30" s="549">
        <v>11.594670365624992</v>
      </c>
      <c r="D30" s="549">
        <v>10.852713178294573</v>
      </c>
      <c r="E30" s="549">
        <v>10.861591171333068</v>
      </c>
      <c r="F30" s="549">
        <v>11.141450331357241</v>
      </c>
      <c r="G30" s="549">
        <v>11.49876952805281</v>
      </c>
      <c r="H30" s="548">
        <v>12.270595065415488</v>
      </c>
      <c r="I30" s="549">
        <v>11.667100179148751</v>
      </c>
      <c r="J30" s="549">
        <v>11.196035421383824</v>
      </c>
      <c r="K30" s="549">
        <v>11.359902569139555</v>
      </c>
      <c r="L30" s="549">
        <v>12.234697121983826</v>
      </c>
      <c r="M30" s="549">
        <v>11.144384595779012</v>
      </c>
      <c r="N30" s="549">
        <v>11.427366684059493</v>
      </c>
    </row>
    <row r="31" spans="1:14" s="57" customFormat="1" ht="12" customHeight="1">
      <c r="A31" s="188"/>
      <c r="B31" s="194" t="s">
        <v>227</v>
      </c>
      <c r="C31" s="550"/>
      <c r="D31" s="550"/>
      <c r="E31" s="550"/>
      <c r="F31" s="550"/>
      <c r="G31" s="550"/>
      <c r="H31" s="548"/>
      <c r="I31" s="549"/>
      <c r="J31" s="549"/>
      <c r="K31" s="549"/>
      <c r="L31" s="549"/>
      <c r="M31" s="549"/>
      <c r="N31" s="549"/>
    </row>
    <row r="32" spans="1:14" s="57" customFormat="1" ht="12" customHeight="1">
      <c r="A32" s="188"/>
      <c r="B32" s="465" t="s">
        <v>194</v>
      </c>
      <c r="C32" s="549">
        <v>1.6105660901634968</v>
      </c>
      <c r="D32" s="549">
        <v>1.7383669885864792</v>
      </c>
      <c r="E32" s="549">
        <v>2.4279012751565809</v>
      </c>
      <c r="F32" s="549">
        <v>2.7110131522195253</v>
      </c>
      <c r="G32" s="549">
        <v>3.1127539190440454</v>
      </c>
      <c r="H32" s="548">
        <v>3.2028611913787328</v>
      </c>
      <c r="I32" s="549">
        <v>2.9928489840629</v>
      </c>
      <c r="J32" s="549">
        <v>3.2820268093588041</v>
      </c>
      <c r="K32" s="549">
        <v>3.9876846047778867</v>
      </c>
      <c r="L32" s="549">
        <v>4.3071021420757152</v>
      </c>
      <c r="M32" s="549">
        <v>3.8904406096424253</v>
      </c>
      <c r="N32" s="549">
        <v>4.3390844400197128</v>
      </c>
    </row>
    <row r="33" spans="1:14" s="57" customFormat="1" ht="12" customHeight="1">
      <c r="A33" s="188"/>
      <c r="B33" s="465" t="s">
        <v>195</v>
      </c>
      <c r="C33" s="549">
        <v>1.174604665142871</v>
      </c>
      <c r="D33" s="549">
        <v>1.8733850129198968</v>
      </c>
      <c r="E33" s="549">
        <v>2.0098067528246557</v>
      </c>
      <c r="F33" s="549">
        <v>2.4086909615762426</v>
      </c>
      <c r="G33" s="549">
        <v>2.4641571045186579</v>
      </c>
      <c r="H33" s="548">
        <v>1.9130138579954641</v>
      </c>
      <c r="I33" s="549">
        <v>2.4356460118623544</v>
      </c>
      <c r="J33" s="549">
        <v>2.1987404510717039</v>
      </c>
      <c r="K33" s="549">
        <v>2.3320400810962973</v>
      </c>
      <c r="L33" s="549">
        <v>2.4011486449858612</v>
      </c>
      <c r="M33" s="549">
        <v>2.407952490125397</v>
      </c>
      <c r="N33" s="549">
        <v>2.8752860394515016</v>
      </c>
    </row>
    <row r="34" spans="1:14" s="57" customFormat="1" ht="12" customHeight="1">
      <c r="A34" s="188"/>
      <c r="B34" s="194" t="s">
        <v>244</v>
      </c>
      <c r="C34" s="550"/>
      <c r="D34" s="550"/>
      <c r="E34" s="550"/>
      <c r="F34" s="550"/>
      <c r="G34" s="550"/>
      <c r="H34" s="548"/>
      <c r="I34" s="549"/>
      <c r="J34" s="549"/>
      <c r="K34" s="549"/>
      <c r="L34" s="549"/>
      <c r="M34" s="549"/>
      <c r="N34" s="549"/>
    </row>
    <row r="35" spans="1:14" s="57" customFormat="1" ht="12" customHeight="1">
      <c r="A35" s="188"/>
      <c r="B35" s="465" t="s">
        <v>194</v>
      </c>
      <c r="C35" s="549">
        <v>12.327912830533137</v>
      </c>
      <c r="D35" s="549">
        <v>12.712906057945567</v>
      </c>
      <c r="E35" s="549">
        <v>12.005857190331556</v>
      </c>
      <c r="F35" s="549">
        <v>12.720031941534032</v>
      </c>
      <c r="G35" s="549">
        <v>12.416553157828631</v>
      </c>
      <c r="H35" s="548">
        <v>12.078109944042247</v>
      </c>
      <c r="I35" s="549">
        <v>12.298479677628492</v>
      </c>
      <c r="J35" s="549">
        <v>12.745754656046456</v>
      </c>
      <c r="K35" s="549">
        <v>11.888671249136278</v>
      </c>
      <c r="L35" s="549">
        <v>11.647669304669758</v>
      </c>
      <c r="M35" s="549">
        <v>11.401160043097063</v>
      </c>
      <c r="N35" s="549">
        <v>10.660619986801606</v>
      </c>
    </row>
    <row r="36" spans="1:14" s="57" customFormat="1" ht="12" customHeight="1">
      <c r="A36" s="188"/>
      <c r="B36" s="465" t="s">
        <v>195</v>
      </c>
      <c r="C36" s="549">
        <v>11.828638250434764</v>
      </c>
      <c r="D36" s="549">
        <v>11.950904392764858</v>
      </c>
      <c r="E36" s="549">
        <v>11.586706261295546</v>
      </c>
      <c r="F36" s="549">
        <v>12.555403602980197</v>
      </c>
      <c r="G36" s="549">
        <v>11.760666064864321</v>
      </c>
      <c r="H36" s="548">
        <v>11.811139169868518</v>
      </c>
      <c r="I36" s="549">
        <v>11.706716592208016</v>
      </c>
      <c r="J36" s="549">
        <v>11.713107643614215</v>
      </c>
      <c r="K36" s="549">
        <v>12.739440347184495</v>
      </c>
      <c r="L36" s="549">
        <v>10.111510592632646</v>
      </c>
      <c r="M36" s="549">
        <v>10.253987494885083</v>
      </c>
      <c r="N36" s="549">
        <v>9.2055455339831678</v>
      </c>
    </row>
    <row r="37" spans="1:14" s="57" customFormat="1" ht="12" customHeight="1">
      <c r="A37" s="188"/>
      <c r="B37" s="194" t="s">
        <v>245</v>
      </c>
      <c r="C37" s="550"/>
      <c r="D37" s="550"/>
      <c r="E37" s="550"/>
      <c r="F37" s="550"/>
      <c r="G37" s="550"/>
      <c r="H37" s="548"/>
      <c r="I37" s="549"/>
      <c r="J37" s="549"/>
      <c r="K37" s="549"/>
      <c r="L37" s="549"/>
      <c r="M37" s="549"/>
      <c r="N37" s="549"/>
    </row>
    <row r="38" spans="1:14" s="57" customFormat="1" ht="12" customHeight="1">
      <c r="A38" s="188"/>
      <c r="B38" s="465" t="s">
        <v>194</v>
      </c>
      <c r="C38" s="549">
        <v>7.5935562212105596</v>
      </c>
      <c r="D38" s="549">
        <v>7.7963125548726948</v>
      </c>
      <c r="E38" s="549">
        <v>7.9952612518991506</v>
      </c>
      <c r="F38" s="549">
        <v>7.6980023606441979</v>
      </c>
      <c r="G38" s="549">
        <v>7.1694157985956561</v>
      </c>
      <c r="H38" s="548">
        <v>7.2347239549965012</v>
      </c>
      <c r="I38" s="549">
        <v>7.6477561164355023</v>
      </c>
      <c r="J38" s="549">
        <v>8.0893774065193416</v>
      </c>
      <c r="K38" s="549">
        <v>7.0749044769340799</v>
      </c>
      <c r="L38" s="549">
        <v>8.24631678270352</v>
      </c>
      <c r="M38" s="549">
        <v>8.9633904462155041</v>
      </c>
      <c r="N38" s="549">
        <v>8.3022597751191647</v>
      </c>
    </row>
    <row r="39" spans="1:14" s="57" customFormat="1" ht="12" customHeight="1">
      <c r="A39" s="188"/>
      <c r="B39" s="465" t="s">
        <v>195</v>
      </c>
      <c r="C39" s="549">
        <v>9.1344675555073245</v>
      </c>
      <c r="D39" s="549">
        <v>8.9470284237726094</v>
      </c>
      <c r="E39" s="549">
        <v>8.5392825933026266</v>
      </c>
      <c r="F39" s="549">
        <v>7.2197855794977315</v>
      </c>
      <c r="G39" s="549">
        <v>8.1397892671719276</v>
      </c>
      <c r="H39" s="548">
        <v>8.4458562182963917</v>
      </c>
      <c r="I39" s="549">
        <v>8.3338630030135814</v>
      </c>
      <c r="J39" s="549">
        <v>8.4472460389104587</v>
      </c>
      <c r="K39" s="549">
        <v>8.4044454291014343</v>
      </c>
      <c r="L39" s="549">
        <v>7.3985734329538184</v>
      </c>
      <c r="M39" s="549">
        <v>7.2421107903030162</v>
      </c>
      <c r="N39" s="549">
        <v>8.5265580291774548</v>
      </c>
    </row>
    <row r="40" spans="1:14" s="57" customFormat="1" ht="12" customHeight="1">
      <c r="A40" s="188"/>
      <c r="B40" s="194" t="s">
        <v>246</v>
      </c>
      <c r="C40" s="550"/>
      <c r="D40" s="550"/>
      <c r="E40" s="550"/>
      <c r="F40" s="550"/>
      <c r="G40" s="550"/>
      <c r="H40" s="548"/>
      <c r="I40" s="549"/>
      <c r="J40" s="549"/>
      <c r="K40" s="549"/>
      <c r="L40" s="549"/>
      <c r="M40" s="549"/>
      <c r="N40" s="549"/>
    </row>
    <row r="41" spans="1:14" s="57" customFormat="1" ht="12" customHeight="1">
      <c r="A41" s="188"/>
      <c r="B41" s="465" t="s">
        <v>194</v>
      </c>
      <c r="C41" s="549">
        <v>1.5298048025990243</v>
      </c>
      <c r="D41" s="549">
        <v>1.3169446883230904</v>
      </c>
      <c r="E41" s="549">
        <v>1.1713096012086652</v>
      </c>
      <c r="F41" s="549">
        <v>1.4898479531021893</v>
      </c>
      <c r="G41" s="549">
        <v>1.0330303828786001</v>
      </c>
      <c r="H41" s="548">
        <v>0.89057499840137377</v>
      </c>
      <c r="I41" s="549">
        <v>0.69549634464881582</v>
      </c>
      <c r="J41" s="549">
        <v>0.75429600756993931</v>
      </c>
      <c r="K41" s="549">
        <v>0.94433802176770754</v>
      </c>
      <c r="L41" s="549">
        <v>1.0625911359232894</v>
      </c>
      <c r="M41" s="549">
        <v>0.83239467545163814</v>
      </c>
      <c r="N41" s="549">
        <v>0.83384020462177311</v>
      </c>
    </row>
    <row r="42" spans="1:14" s="57" customFormat="1" ht="12" customHeight="1">
      <c r="A42" s="188"/>
      <c r="B42" s="465" t="s">
        <v>195</v>
      </c>
      <c r="C42" s="549">
        <v>1.0198694373940684</v>
      </c>
      <c r="D42" s="549">
        <v>0.85594315245478036</v>
      </c>
      <c r="E42" s="549">
        <v>0.82431213134235071</v>
      </c>
      <c r="F42" s="549">
        <v>0.86301498844600821</v>
      </c>
      <c r="G42" s="549">
        <v>0.70117145970810524</v>
      </c>
      <c r="H42" s="548">
        <v>0.69488431966467523</v>
      </c>
      <c r="I42" s="549">
        <v>0.74269805599847716</v>
      </c>
      <c r="J42" s="549">
        <v>0.69606579015667203</v>
      </c>
      <c r="K42" s="549">
        <v>0.43786663830213063</v>
      </c>
      <c r="L42" s="549">
        <v>0.70280171574441508</v>
      </c>
      <c r="M42" s="549">
        <v>0.93070527034456052</v>
      </c>
      <c r="N42" s="549">
        <v>0.80483864444562436</v>
      </c>
    </row>
    <row r="43" spans="1:14" s="57" customFormat="1" ht="12" customHeight="1">
      <c r="A43" s="188"/>
      <c r="B43" s="194" t="s">
        <v>247</v>
      </c>
      <c r="C43" s="550"/>
      <c r="D43" s="550"/>
      <c r="E43" s="550"/>
      <c r="F43" s="550"/>
      <c r="G43" s="550"/>
      <c r="H43" s="548"/>
      <c r="I43" s="549"/>
      <c r="J43" s="549"/>
      <c r="K43" s="549"/>
      <c r="L43" s="549"/>
      <c r="M43" s="549"/>
      <c r="N43" s="549"/>
    </row>
    <row r="44" spans="1:14" s="57" customFormat="1" ht="12" customHeight="1">
      <c r="A44" s="188"/>
      <c r="B44" s="465" t="s">
        <v>194</v>
      </c>
      <c r="C44" s="549">
        <v>0.42619606856457604</v>
      </c>
      <c r="D44" s="549">
        <v>0.56189640035118527</v>
      </c>
      <c r="E44" s="549">
        <v>0.33012519771618282</v>
      </c>
      <c r="F44" s="549">
        <v>0.39591825939269332</v>
      </c>
      <c r="G44" s="549">
        <v>0.33689596878770878</v>
      </c>
      <c r="H44" s="548">
        <v>0.27533658643622638</v>
      </c>
      <c r="I44" s="549">
        <v>0.27126829461693275</v>
      </c>
      <c r="J44" s="549">
        <v>0.134070752066594</v>
      </c>
      <c r="K44" s="549">
        <v>0.40932436822012097</v>
      </c>
      <c r="L44" s="549">
        <v>0.3095811471708409</v>
      </c>
      <c r="M44" s="549">
        <v>0.265436981789194</v>
      </c>
      <c r="N44" s="549">
        <v>0.23415122774304251</v>
      </c>
    </row>
    <row r="45" spans="1:14" s="57" customFormat="1" ht="12" customHeight="1">
      <c r="A45" s="188"/>
      <c r="B45" s="465" t="s">
        <v>195</v>
      </c>
      <c r="C45" s="549">
        <v>0.84940180168556323</v>
      </c>
      <c r="D45" s="549">
        <v>1.0174418604651163</v>
      </c>
      <c r="E45" s="549">
        <v>0.81258240820690342</v>
      </c>
      <c r="F45" s="549">
        <v>0.75798208178698556</v>
      </c>
      <c r="G45" s="549">
        <v>0.52783216394683286</v>
      </c>
      <c r="H45" s="548">
        <v>0.46672201241591282</v>
      </c>
      <c r="I45" s="549">
        <v>0.60602612142064027</v>
      </c>
      <c r="J45" s="549">
        <v>0.731798921384478</v>
      </c>
      <c r="K45" s="549">
        <v>0.70519614357534099</v>
      </c>
      <c r="L45" s="549">
        <v>0.79709027980238423</v>
      </c>
      <c r="M45" s="549">
        <v>0.9313561424827862</v>
      </c>
      <c r="N45" s="549">
        <v>0.65116600711353834</v>
      </c>
    </row>
    <row r="46" spans="1:14" s="57" customFormat="1" ht="12" customHeight="1">
      <c r="A46" s="188"/>
      <c r="B46" s="194" t="s">
        <v>506</v>
      </c>
      <c r="C46" s="550"/>
      <c r="D46" s="550"/>
      <c r="E46" s="550"/>
      <c r="F46" s="550"/>
      <c r="G46" s="550"/>
      <c r="H46" s="548"/>
      <c r="I46" s="549"/>
      <c r="J46" s="549"/>
      <c r="K46" s="549"/>
      <c r="L46" s="549"/>
      <c r="M46" s="549"/>
      <c r="N46" s="549"/>
    </row>
    <row r="47" spans="1:14" s="57" customFormat="1" ht="12" customHeight="1">
      <c r="A47" s="188"/>
      <c r="B47" s="465" t="s">
        <v>194</v>
      </c>
      <c r="C47" s="549">
        <v>1.4630438703493323</v>
      </c>
      <c r="D47" s="549">
        <v>1.1237928007023705</v>
      </c>
      <c r="E47" s="549">
        <v>1.2705557173716913</v>
      </c>
      <c r="F47" s="549">
        <v>1.1130748671486108</v>
      </c>
      <c r="G47" s="549">
        <v>1.0540541037630413</v>
      </c>
      <c r="H47" s="548">
        <v>1.0593566715002329</v>
      </c>
      <c r="I47" s="549">
        <v>0.98520576324981546</v>
      </c>
      <c r="J47" s="549">
        <v>1.0200719157927738</v>
      </c>
      <c r="K47" s="549">
        <v>1.011932789931921</v>
      </c>
      <c r="L47" s="549">
        <v>1.3321200342697188</v>
      </c>
      <c r="M47" s="549">
        <v>0.9582742986945576</v>
      </c>
      <c r="N47" s="549">
        <v>1.0755897851467173</v>
      </c>
    </row>
    <row r="48" spans="1:14" s="57" customFormat="1" ht="12" customHeight="1">
      <c r="A48" s="188"/>
      <c r="B48" s="465" t="s">
        <v>195</v>
      </c>
      <c r="C48" s="549">
        <v>2.4706992401404424</v>
      </c>
      <c r="D48" s="549">
        <v>2.4386304909560721</v>
      </c>
      <c r="E48" s="549">
        <v>2.8371365577123067</v>
      </c>
      <c r="F48" s="549">
        <v>2.343992043874553</v>
      </c>
      <c r="G48" s="549">
        <v>2.4290267928742288</v>
      </c>
      <c r="H48" s="548">
        <v>2.5361582725496992</v>
      </c>
      <c r="I48" s="549">
        <v>1.8236560432860018</v>
      </c>
      <c r="J48" s="549">
        <v>2.1650500407401085</v>
      </c>
      <c r="K48" s="549">
        <v>1.8795928689085886</v>
      </c>
      <c r="L48" s="549">
        <v>1.8294934558284768</v>
      </c>
      <c r="M48" s="549">
        <v>2.6448010365777552</v>
      </c>
      <c r="N48" s="549">
        <v>2.625320495860215</v>
      </c>
    </row>
    <row r="49" spans="1:14" s="57" customFormat="1" ht="12" customHeight="1">
      <c r="A49" s="188"/>
      <c r="B49" s="194" t="s">
        <v>248</v>
      </c>
      <c r="C49" s="550"/>
      <c r="D49" s="550"/>
      <c r="E49" s="550"/>
      <c r="F49" s="550"/>
      <c r="G49" s="550"/>
      <c r="H49" s="548"/>
      <c r="I49" s="549"/>
      <c r="J49" s="549"/>
      <c r="K49" s="549"/>
      <c r="L49" s="549"/>
      <c r="M49" s="549"/>
      <c r="N49" s="549"/>
    </row>
    <row r="50" spans="1:14" s="57" customFormat="1" ht="12" customHeight="1">
      <c r="A50" s="188"/>
      <c r="B50" s="465" t="s">
        <v>194</v>
      </c>
      <c r="C50" s="549">
        <v>0.74126316272335036</v>
      </c>
      <c r="D50" s="549">
        <v>0.54433713784021076</v>
      </c>
      <c r="E50" s="549">
        <v>0.49441785857795817</v>
      </c>
      <c r="F50" s="549">
        <v>0.47137205265256543</v>
      </c>
      <c r="G50" s="549">
        <v>0.37234101958266341</v>
      </c>
      <c r="H50" s="548">
        <v>0.5418985579021065</v>
      </c>
      <c r="I50" s="549">
        <v>0.52656734080193501</v>
      </c>
      <c r="J50" s="549">
        <v>0.23652121790151648</v>
      </c>
      <c r="K50" s="549">
        <v>0.43847130705562226</v>
      </c>
      <c r="L50" s="549">
        <v>0.50028541591871967</v>
      </c>
      <c r="M50" s="549">
        <v>0.62690843300271559</v>
      </c>
      <c r="N50" s="549">
        <v>0.75523503822821536</v>
      </c>
    </row>
    <row r="51" spans="1:14" s="57" customFormat="1" ht="12" customHeight="1">
      <c r="A51" s="188"/>
      <c r="B51" s="465" t="s">
        <v>195</v>
      </c>
      <c r="C51" s="549">
        <v>0.84879528830928452</v>
      </c>
      <c r="D51" s="549">
        <v>0.90439276485788112</v>
      </c>
      <c r="E51" s="549">
        <v>1.1022822601722779</v>
      </c>
      <c r="F51" s="549">
        <v>0.65412561339740471</v>
      </c>
      <c r="G51" s="549">
        <v>1.096345024381671</v>
      </c>
      <c r="H51" s="548">
        <v>0.69937018650170901</v>
      </c>
      <c r="I51" s="549">
        <v>1.0767356671941768</v>
      </c>
      <c r="J51" s="549">
        <v>1.2718767550193173</v>
      </c>
      <c r="K51" s="549">
        <v>1.4365456553555251</v>
      </c>
      <c r="L51" s="549">
        <v>1.4048222146473686</v>
      </c>
      <c r="M51" s="549">
        <v>1.3081590009047905</v>
      </c>
      <c r="N51" s="549">
        <v>1.3009689823601891</v>
      </c>
    </row>
    <row r="52" spans="1:14" s="57" customFormat="1" ht="12" customHeight="1">
      <c r="A52" s="188"/>
      <c r="B52" s="194" t="s">
        <v>249</v>
      </c>
      <c r="C52" s="550"/>
      <c r="D52" s="550"/>
      <c r="E52" s="550"/>
      <c r="F52" s="550"/>
      <c r="G52" s="550"/>
      <c r="H52" s="548"/>
      <c r="I52" s="549"/>
      <c r="J52" s="549"/>
      <c r="K52" s="549"/>
      <c r="L52" s="549"/>
      <c r="M52" s="549"/>
      <c r="N52" s="549"/>
    </row>
    <row r="53" spans="1:14" s="57" customFormat="1" ht="12" customHeight="1">
      <c r="A53" s="188"/>
      <c r="B53" s="465" t="s">
        <v>194</v>
      </c>
      <c r="C53" s="549">
        <v>8.2841274516367633</v>
      </c>
      <c r="D53" s="549">
        <v>7.6207199297629495</v>
      </c>
      <c r="E53" s="549">
        <v>8.0814386013783075</v>
      </c>
      <c r="F53" s="549">
        <v>8.0630789585751685</v>
      </c>
      <c r="G53" s="549">
        <v>8.6529768071778719</v>
      </c>
      <c r="H53" s="548">
        <v>8.5968979375682242</v>
      </c>
      <c r="I53" s="549">
        <v>9.4538052755717015</v>
      </c>
      <c r="J53" s="549">
        <v>9.0682850061785754</v>
      </c>
      <c r="K53" s="549">
        <v>10.420628806767196</v>
      </c>
      <c r="L53" s="549">
        <v>11.0443317341274</v>
      </c>
      <c r="M53" s="549">
        <v>10.314089853827539</v>
      </c>
      <c r="N53" s="549">
        <v>10.401337939087393</v>
      </c>
    </row>
    <row r="54" spans="1:14" s="57" customFormat="1" ht="12" customHeight="1">
      <c r="A54" s="188"/>
      <c r="B54" s="465" t="s">
        <v>195</v>
      </c>
      <c r="C54" s="549">
        <v>24.67498802426277</v>
      </c>
      <c r="D54" s="549">
        <v>25.888242894056845</v>
      </c>
      <c r="E54" s="549">
        <v>27.84600313474218</v>
      </c>
      <c r="F54" s="549">
        <v>29.411128948340526</v>
      </c>
      <c r="G54" s="549">
        <v>29.81853514200845</v>
      </c>
      <c r="H54" s="548">
        <v>30.002406312609626</v>
      </c>
      <c r="I54" s="549">
        <v>30.756877403994604</v>
      </c>
      <c r="J54" s="549">
        <v>30.499381032772064</v>
      </c>
      <c r="K54" s="549">
        <v>31.307350131570612</v>
      </c>
      <c r="L54" s="549">
        <v>31.88931495926365</v>
      </c>
      <c r="M54" s="549">
        <v>31.982454393041806</v>
      </c>
      <c r="N54" s="549">
        <v>33.946008724663926</v>
      </c>
    </row>
    <row r="55" spans="1:14" s="57" customFormat="1" ht="12.75" customHeight="1" thickBot="1">
      <c r="A55" s="188"/>
      <c r="B55" s="798"/>
      <c r="C55" s="799"/>
      <c r="D55" s="800"/>
      <c r="E55" s="799"/>
      <c r="F55" s="799"/>
      <c r="G55" s="799"/>
      <c r="H55" s="799"/>
      <c r="I55" s="799"/>
      <c r="J55" s="799"/>
      <c r="K55" s="801"/>
      <c r="L55" s="801"/>
      <c r="M55" s="801"/>
      <c r="N55" s="801"/>
    </row>
    <row r="56" spans="1:14" s="57" customFormat="1" ht="18" customHeight="1">
      <c r="A56" s="188"/>
      <c r="B56" s="466"/>
      <c r="C56" s="550"/>
      <c r="D56" s="551"/>
      <c r="E56" s="550"/>
      <c r="F56" s="552"/>
      <c r="G56" s="552"/>
      <c r="H56" s="552"/>
      <c r="I56" s="605"/>
      <c r="K56" s="680"/>
      <c r="M56" s="938" t="s">
        <v>175</v>
      </c>
      <c r="N56" s="938"/>
    </row>
    <row r="57" spans="1:14" s="57" customFormat="1" ht="30.75" customHeight="1" thickBot="1">
      <c r="A57" s="188"/>
      <c r="B57" s="466"/>
      <c r="C57" s="550"/>
      <c r="D57" s="551"/>
      <c r="E57" s="550"/>
      <c r="F57" s="552"/>
      <c r="G57" s="552"/>
      <c r="H57" s="552"/>
      <c r="I57" s="663"/>
      <c r="K57" s="663"/>
      <c r="M57" s="939" t="s">
        <v>290</v>
      </c>
      <c r="N57" s="939"/>
    </row>
    <row r="58" spans="1:14" ht="25.5" customHeight="1" thickBot="1">
      <c r="A58" s="180"/>
      <c r="B58" s="797" t="s">
        <v>267</v>
      </c>
      <c r="C58" s="797">
        <v>2011</v>
      </c>
      <c r="D58" s="702">
        <v>2013</v>
      </c>
      <c r="E58" s="702">
        <v>2014</v>
      </c>
      <c r="F58" s="702">
        <v>2015</v>
      </c>
      <c r="G58" s="702">
        <v>2016</v>
      </c>
      <c r="H58" s="702">
        <v>2017</v>
      </c>
      <c r="I58" s="702">
        <v>2018</v>
      </c>
      <c r="J58" s="702">
        <v>2019</v>
      </c>
      <c r="K58" s="702">
        <v>2020</v>
      </c>
      <c r="L58" s="702">
        <v>2021</v>
      </c>
      <c r="M58" s="702">
        <v>2022</v>
      </c>
      <c r="N58" s="702">
        <v>2023</v>
      </c>
    </row>
    <row r="59" spans="1:14" s="57" customFormat="1" ht="13.5" customHeight="1">
      <c r="A59" s="188"/>
      <c r="B59" s="466"/>
      <c r="C59" s="550"/>
      <c r="D59" s="551"/>
      <c r="E59" s="550"/>
      <c r="F59" s="550"/>
      <c r="G59" s="550"/>
      <c r="H59" s="550"/>
      <c r="I59" s="550"/>
      <c r="J59" s="550"/>
    </row>
    <row r="60" spans="1:14" s="57" customFormat="1" ht="13.5" customHeight="1">
      <c r="A60" s="188"/>
      <c r="B60" s="194" t="s">
        <v>233</v>
      </c>
      <c r="C60" s="550"/>
      <c r="D60" s="551"/>
      <c r="E60" s="550"/>
      <c r="F60" s="550"/>
      <c r="G60" s="550"/>
      <c r="H60" s="550"/>
      <c r="I60" s="550"/>
      <c r="J60" s="550"/>
    </row>
    <row r="61" spans="1:14" s="57" customFormat="1" ht="13.5" customHeight="1">
      <c r="A61" s="188"/>
      <c r="B61" s="465" t="s">
        <v>194</v>
      </c>
      <c r="C61" s="549">
        <v>1.2295327258426909</v>
      </c>
      <c r="D61" s="549">
        <v>1.3520632133450394</v>
      </c>
      <c r="E61" s="549">
        <v>1.6758665399197288</v>
      </c>
      <c r="F61" s="549">
        <v>1.8532085513048797</v>
      </c>
      <c r="G61" s="549">
        <v>1.9743586419718941</v>
      </c>
      <c r="H61" s="549">
        <v>2.0184616756538101</v>
      </c>
      <c r="I61" s="549">
        <v>1.7669202396428842</v>
      </c>
      <c r="J61" s="549">
        <v>1.788289138800784</v>
      </c>
      <c r="K61" s="549">
        <v>1.9560419058218019</v>
      </c>
      <c r="L61" s="549">
        <v>2.7681505510496622</v>
      </c>
      <c r="M61" s="549">
        <v>2.3399764935157763</v>
      </c>
      <c r="N61" s="549">
        <v>2.0682152062220909</v>
      </c>
    </row>
    <row r="62" spans="1:14" s="57" customFormat="1" ht="13.5" customHeight="1">
      <c r="A62" s="188"/>
      <c r="B62" s="465" t="s">
        <v>195</v>
      </c>
      <c r="C62" s="549">
        <v>1.8758494843709241</v>
      </c>
      <c r="D62" s="549">
        <v>1.4696382428940569</v>
      </c>
      <c r="E62" s="549">
        <v>1.7121193482493378</v>
      </c>
      <c r="F62" s="549">
        <v>1.8170198000992805</v>
      </c>
      <c r="G62" s="549">
        <v>2.0699779958308286</v>
      </c>
      <c r="H62" s="549">
        <v>1.9205589917565724</v>
      </c>
      <c r="I62" s="549">
        <v>1.9735385281734421</v>
      </c>
      <c r="J62" s="549">
        <v>2.7018651060308247</v>
      </c>
      <c r="K62" s="549">
        <v>1.7304617178970929</v>
      </c>
      <c r="L62" s="549">
        <v>2.2907244096940702</v>
      </c>
      <c r="M62" s="549">
        <v>2.4925474051263508</v>
      </c>
      <c r="N62" s="549">
        <v>2.5566018066527825</v>
      </c>
    </row>
    <row r="63" spans="1:14" s="57" customFormat="1" ht="12.75" customHeight="1">
      <c r="A63" s="188"/>
      <c r="B63" s="194" t="s">
        <v>234</v>
      </c>
      <c r="C63" s="550"/>
      <c r="D63" s="550"/>
      <c r="E63" s="550"/>
      <c r="F63" s="550"/>
      <c r="G63" s="550"/>
      <c r="H63" s="549"/>
      <c r="I63" s="549"/>
      <c r="J63" s="549"/>
      <c r="K63" s="549"/>
      <c r="L63" s="549"/>
      <c r="M63" s="549"/>
      <c r="N63" s="549"/>
    </row>
    <row r="64" spans="1:14" s="57" customFormat="1" ht="12.75" customHeight="1">
      <c r="A64" s="188"/>
      <c r="B64" s="465" t="s">
        <v>194</v>
      </c>
      <c r="C64" s="549">
        <v>1.3009828760950823</v>
      </c>
      <c r="D64" s="549">
        <v>2.4934152765583844</v>
      </c>
      <c r="E64" s="549">
        <v>1.6174825594548834</v>
      </c>
      <c r="F64" s="549">
        <v>1.6663416416458126</v>
      </c>
      <c r="G64" s="549">
        <v>2.0712763455463268</v>
      </c>
      <c r="H64" s="549">
        <v>1.9845304513976214</v>
      </c>
      <c r="I64" s="549">
        <v>1.6650777027669936</v>
      </c>
      <c r="J64" s="549">
        <v>1.8584460135926102</v>
      </c>
      <c r="K64" s="549">
        <v>1.6212349153107628</v>
      </c>
      <c r="L64" s="549">
        <v>1.671646448562718</v>
      </c>
      <c r="M64" s="549">
        <v>1.4182035766770045</v>
      </c>
      <c r="N64" s="549">
        <v>1.9544552557142287</v>
      </c>
    </row>
    <row r="65" spans="1:14" s="57" customFormat="1" ht="12.75" customHeight="1">
      <c r="A65" s="188"/>
      <c r="B65" s="465" t="s">
        <v>195</v>
      </c>
      <c r="C65" s="549">
        <v>4.8813716400900056</v>
      </c>
      <c r="D65" s="549">
        <v>6.3307493540051674</v>
      </c>
      <c r="E65" s="549">
        <v>4.8120158536961508</v>
      </c>
      <c r="F65" s="549">
        <v>4.572124629255967</v>
      </c>
      <c r="G65" s="549">
        <v>4.1431458469316951</v>
      </c>
      <c r="H65" s="549">
        <v>4.1150702477204408</v>
      </c>
      <c r="I65" s="549">
        <v>4.0422493282423329</v>
      </c>
      <c r="J65" s="549">
        <v>3.6466127102895189</v>
      </c>
      <c r="K65" s="549">
        <v>4.9407356468817794</v>
      </c>
      <c r="L65" s="549">
        <v>4.2760482584944564</v>
      </c>
      <c r="M65" s="549">
        <v>4.2011914616556494</v>
      </c>
      <c r="N65" s="549">
        <v>3.6725235834087573</v>
      </c>
    </row>
    <row r="66" spans="1:14" s="57" customFormat="1" ht="12" customHeight="1">
      <c r="A66" s="188"/>
      <c r="B66" s="194" t="s">
        <v>250</v>
      </c>
      <c r="C66" s="550"/>
      <c r="D66" s="550"/>
      <c r="E66" s="550"/>
      <c r="F66" s="550"/>
      <c r="G66" s="550"/>
      <c r="H66" s="549"/>
      <c r="I66" s="549"/>
      <c r="J66" s="549"/>
      <c r="K66" s="549"/>
      <c r="L66" s="549"/>
      <c r="M66" s="549"/>
      <c r="N66" s="549"/>
    </row>
    <row r="67" spans="1:14" s="57" customFormat="1" ht="12" customHeight="1">
      <c r="A67" s="188"/>
      <c r="B67" s="465" t="s">
        <v>194</v>
      </c>
      <c r="C67" s="549">
        <v>1.4543063164811947</v>
      </c>
      <c r="D67" s="549">
        <v>2.2651448639157157</v>
      </c>
      <c r="E67" s="549">
        <v>2.5671205030043236</v>
      </c>
      <c r="F67" s="549">
        <v>2.2964158138172897</v>
      </c>
      <c r="G67" s="549">
        <v>2.6033927545473605</v>
      </c>
      <c r="H67" s="549">
        <v>2.6065633668960997</v>
      </c>
      <c r="I67" s="549">
        <v>2.1635205186864206</v>
      </c>
      <c r="J67" s="549">
        <v>2.4657462092069755</v>
      </c>
      <c r="K67" s="549">
        <v>2.870205255889942</v>
      </c>
      <c r="L67" s="549">
        <v>2.5187951231651451</v>
      </c>
      <c r="M67" s="549">
        <v>2.6962364512561208</v>
      </c>
      <c r="N67" s="549">
        <v>3.1233772164893812</v>
      </c>
    </row>
    <row r="68" spans="1:14" s="57" customFormat="1" ht="12" customHeight="1">
      <c r="A68" s="188"/>
      <c r="B68" s="465" t="s">
        <v>195</v>
      </c>
      <c r="C68" s="549">
        <v>2.8271644454950029</v>
      </c>
      <c r="D68" s="549">
        <v>2.842377260981912</v>
      </c>
      <c r="E68" s="549">
        <v>2.7493229490610416</v>
      </c>
      <c r="F68" s="549">
        <v>2.5286326816128168</v>
      </c>
      <c r="G68" s="549">
        <v>2.4555428981742917</v>
      </c>
      <c r="H68" s="549">
        <v>2.3680379480185532</v>
      </c>
      <c r="I68" s="549">
        <v>2.5673917049033386</v>
      </c>
      <c r="J68" s="549">
        <v>2.6169692086636669</v>
      </c>
      <c r="K68" s="549">
        <v>2.7380558441518237</v>
      </c>
      <c r="L68" s="549">
        <v>2.5209046849462475</v>
      </c>
      <c r="M68" s="549">
        <v>2.0137478430963145</v>
      </c>
      <c r="N68" s="549">
        <v>2.3718721098200364</v>
      </c>
    </row>
    <row r="69" spans="1:14" s="57" customFormat="1" ht="12" customHeight="1">
      <c r="A69" s="188"/>
      <c r="B69" s="194" t="s">
        <v>251</v>
      </c>
      <c r="C69" s="550"/>
      <c r="D69" s="550"/>
      <c r="E69" s="550"/>
      <c r="F69" s="550"/>
      <c r="G69" s="550"/>
      <c r="H69" s="549"/>
      <c r="I69" s="549"/>
      <c r="J69" s="549"/>
      <c r="K69" s="549"/>
      <c r="L69" s="549"/>
      <c r="M69" s="549"/>
      <c r="N69" s="549"/>
    </row>
    <row r="70" spans="1:14" s="57" customFormat="1" ht="12" customHeight="1">
      <c r="A70" s="188"/>
      <c r="B70" s="465" t="s">
        <v>194</v>
      </c>
      <c r="C70" s="549">
        <v>0.69126569519557646</v>
      </c>
      <c r="D70" s="549">
        <v>0.6496927129060579</v>
      </c>
      <c r="E70" s="549">
        <v>0.7499150609745685</v>
      </c>
      <c r="F70" s="549">
        <v>0.92363809482992021</v>
      </c>
      <c r="G70" s="549">
        <v>0.88691163538537321</v>
      </c>
      <c r="H70" s="549">
        <v>0.8709323004031867</v>
      </c>
      <c r="I70" s="549">
        <v>0.81590863289164106</v>
      </c>
      <c r="J70" s="549">
        <v>0.89855659933392018</v>
      </c>
      <c r="K70" s="549">
        <v>0.81454437936082058</v>
      </c>
      <c r="L70" s="549">
        <v>1.0469917236338286</v>
      </c>
      <c r="M70" s="549">
        <v>0.90096115049336367</v>
      </c>
      <c r="N70" s="549">
        <v>0.94073748012669034</v>
      </c>
    </row>
    <row r="71" spans="1:14" s="57" customFormat="1" ht="12" customHeight="1">
      <c r="A71" s="188"/>
      <c r="B71" s="465" t="s">
        <v>195</v>
      </c>
      <c r="C71" s="549">
        <v>0.16985029318943207</v>
      </c>
      <c r="D71" s="549">
        <v>3.2299741602067188E-2</v>
      </c>
      <c r="E71" s="549">
        <v>0.26965862712971583</v>
      </c>
      <c r="F71" s="549">
        <v>9.1429172067147818E-2</v>
      </c>
      <c r="G71" s="549">
        <v>0.13712032216233488</v>
      </c>
      <c r="H71" s="549">
        <v>6.3139680765626094E-2</v>
      </c>
      <c r="I71" s="549">
        <v>0.24966838043958198</v>
      </c>
      <c r="J71" s="549">
        <v>0.18845247235537638</v>
      </c>
      <c r="K71" s="549">
        <v>0.40930341405879422</v>
      </c>
      <c r="L71" s="549">
        <v>0.43160588219024165</v>
      </c>
      <c r="M71" s="549">
        <v>0.2348325783653071</v>
      </c>
      <c r="N71" s="549">
        <v>0.29426081687994843</v>
      </c>
    </row>
    <row r="72" spans="1:14" s="57" customFormat="1" ht="12" customHeight="1">
      <c r="A72" s="188"/>
      <c r="B72" s="194" t="s">
        <v>252</v>
      </c>
      <c r="C72" s="550"/>
      <c r="D72" s="550"/>
      <c r="E72" s="550"/>
      <c r="F72" s="550"/>
      <c r="G72" s="550"/>
      <c r="H72" s="549"/>
      <c r="I72" s="549"/>
      <c r="J72" s="549"/>
      <c r="K72" s="549"/>
      <c r="L72" s="549"/>
      <c r="M72" s="549"/>
      <c r="N72" s="549"/>
    </row>
    <row r="73" spans="1:14" s="57" customFormat="1" ht="12" customHeight="1">
      <c r="A73" s="188"/>
      <c r="B73" s="465" t="s">
        <v>194</v>
      </c>
      <c r="C73" s="549">
        <v>1.6792091929861899</v>
      </c>
      <c r="D73" s="549">
        <v>1.8964003511852501</v>
      </c>
      <c r="E73" s="549">
        <v>2.7059594513987348</v>
      </c>
      <c r="F73" s="549">
        <v>2.4660603964058723</v>
      </c>
      <c r="G73" s="549">
        <v>2.2256391934940534</v>
      </c>
      <c r="H73" s="549">
        <v>2.3591529070010884</v>
      </c>
      <c r="I73" s="549">
        <v>1.8068824917900816</v>
      </c>
      <c r="J73" s="549">
        <v>1.9777894187823215</v>
      </c>
      <c r="K73" s="549">
        <v>2.1101833921220807</v>
      </c>
      <c r="L73" s="549">
        <v>1.4103438828102559</v>
      </c>
      <c r="M73" s="549">
        <v>1.5762094436372047</v>
      </c>
      <c r="N73" s="549">
        <v>1.4118870456537105</v>
      </c>
    </row>
    <row r="74" spans="1:14" s="57" customFormat="1" ht="12" customHeight="1">
      <c r="A74" s="188"/>
      <c r="B74" s="465" t="s">
        <v>195</v>
      </c>
      <c r="C74" s="549">
        <v>1.3772765905104054</v>
      </c>
      <c r="D74" s="549">
        <v>1.4857881136950903</v>
      </c>
      <c r="E74" s="549">
        <v>2.1654789189411541</v>
      </c>
      <c r="F74" s="549">
        <v>1.9765091420665224</v>
      </c>
      <c r="G74" s="549">
        <v>1.3804240581702127</v>
      </c>
      <c r="H74" s="549">
        <v>1.120765466995193</v>
      </c>
      <c r="I74" s="549">
        <v>1.1996747874573739</v>
      </c>
      <c r="J74" s="549">
        <v>0.90250501197021527</v>
      </c>
      <c r="K74" s="549">
        <v>0.97935003679661337</v>
      </c>
      <c r="L74" s="549">
        <v>1.0302602625845678</v>
      </c>
      <c r="M74" s="549">
        <v>1.3736844128917118</v>
      </c>
      <c r="N74" s="549">
        <v>0.89377593917330189</v>
      </c>
    </row>
    <row r="75" spans="1:14" s="57" customFormat="1" ht="12" customHeight="1">
      <c r="A75" s="188"/>
      <c r="B75" s="194" t="s">
        <v>253</v>
      </c>
      <c r="C75" s="550"/>
      <c r="D75" s="550"/>
      <c r="E75" s="550"/>
      <c r="F75" s="550"/>
      <c r="G75" s="550"/>
      <c r="H75" s="549"/>
      <c r="I75" s="549"/>
      <c r="J75" s="549"/>
      <c r="K75" s="549"/>
      <c r="L75" s="549"/>
      <c r="M75" s="549"/>
      <c r="N75" s="549"/>
    </row>
    <row r="76" spans="1:14" s="57" customFormat="1" ht="12" customHeight="1">
      <c r="A76" s="188"/>
      <c r="B76" s="465" t="s">
        <v>194</v>
      </c>
      <c r="C76" s="549">
        <v>9.5423790391379377</v>
      </c>
      <c r="D76" s="549">
        <v>9.6049165935030718</v>
      </c>
      <c r="E76" s="549">
        <v>9.0002972148247409</v>
      </c>
      <c r="F76" s="549">
        <v>9.6486505725087817</v>
      </c>
      <c r="G76" s="549">
        <v>8.3831814665641655</v>
      </c>
      <c r="H76" s="549">
        <v>7.642098658777174</v>
      </c>
      <c r="I76" s="549">
        <v>8.5679843074709794</v>
      </c>
      <c r="J76" s="549">
        <v>8.4473420292747043</v>
      </c>
      <c r="K76" s="549">
        <v>8.559561653179907</v>
      </c>
      <c r="L76" s="549">
        <v>7.2543619317065904</v>
      </c>
      <c r="M76" s="549">
        <v>8.3962014360903936</v>
      </c>
      <c r="N76" s="549">
        <v>8.0137313279281628</v>
      </c>
    </row>
    <row r="77" spans="1:14" s="57" customFormat="1" ht="12" customHeight="1">
      <c r="A77" s="188"/>
      <c r="B77" s="465" t="s">
        <v>195</v>
      </c>
      <c r="C77" s="549">
        <v>2.2581367092957065</v>
      </c>
      <c r="D77" s="549">
        <v>1.905684754521964</v>
      </c>
      <c r="E77" s="549">
        <v>1.9017566987857983</v>
      </c>
      <c r="F77" s="549">
        <v>1.6832155083030833</v>
      </c>
      <c r="G77" s="549">
        <v>1.7360944417391471</v>
      </c>
      <c r="H77" s="549">
        <v>1.8932265163095188</v>
      </c>
      <c r="I77" s="549">
        <v>1.6823254228831834</v>
      </c>
      <c r="J77" s="549">
        <v>1.8438316579807184</v>
      </c>
      <c r="K77" s="549">
        <v>1.9429782918758784</v>
      </c>
      <c r="L77" s="549">
        <v>1.5694443556660806</v>
      </c>
      <c r="M77" s="549">
        <v>2.1731465857185768</v>
      </c>
      <c r="N77" s="549">
        <v>2.1611346038859636</v>
      </c>
    </row>
    <row r="78" spans="1:14" s="57" customFormat="1" ht="24" customHeight="1">
      <c r="A78" s="188"/>
      <c r="B78" s="544" t="s">
        <v>254</v>
      </c>
      <c r="C78" s="549"/>
      <c r="D78" s="549"/>
      <c r="E78" s="549"/>
      <c r="F78" s="549"/>
      <c r="G78" s="549"/>
      <c r="H78" s="549"/>
      <c r="I78" s="549"/>
      <c r="J78" s="549"/>
      <c r="K78" s="549"/>
      <c r="L78" s="549"/>
      <c r="M78" s="549"/>
      <c r="N78" s="549"/>
    </row>
    <row r="79" spans="1:14" s="57" customFormat="1" ht="12" customHeight="1">
      <c r="A79" s="188"/>
      <c r="B79" s="465" t="s">
        <v>194</v>
      </c>
      <c r="C79" s="549">
        <v>3.5502805783943776</v>
      </c>
      <c r="D79" s="549">
        <v>3.3713784021071111</v>
      </c>
      <c r="E79" s="549">
        <v>2.7083883514048326</v>
      </c>
      <c r="F79" s="549">
        <v>2.2914597683146702</v>
      </c>
      <c r="G79" s="549">
        <v>2.8815375350380568</v>
      </c>
      <c r="H79" s="549">
        <v>2.8951509677928096</v>
      </c>
      <c r="I79" s="549">
        <v>2.9932129246402197</v>
      </c>
      <c r="J79" s="549">
        <v>3.0001633311495923</v>
      </c>
      <c r="K79" s="549">
        <v>2.5383676666670194</v>
      </c>
      <c r="L79" s="549">
        <v>2.4217621420609712</v>
      </c>
      <c r="M79" s="549">
        <v>2.2742383898563481</v>
      </c>
      <c r="N79" s="549">
        <v>2.0379320841854542</v>
      </c>
    </row>
    <row r="80" spans="1:14" s="57" customFormat="1" ht="12" customHeight="1">
      <c r="A80" s="188"/>
      <c r="B80" s="465" t="s">
        <v>195</v>
      </c>
      <c r="C80" s="549">
        <v>0.31556838321338787</v>
      </c>
      <c r="D80" s="549">
        <v>0.29069767441860467</v>
      </c>
      <c r="E80" s="549">
        <v>0.22299293617572205</v>
      </c>
      <c r="F80" s="549">
        <v>0.3567056275910177</v>
      </c>
      <c r="G80" s="549">
        <v>0.24248194522221286</v>
      </c>
      <c r="H80" s="549">
        <v>0.2509258756343628</v>
      </c>
      <c r="I80" s="549">
        <v>0.21465506793143768</v>
      </c>
      <c r="J80" s="549">
        <v>0.2646473171362681</v>
      </c>
      <c r="K80" s="549">
        <v>0.15013474461166235</v>
      </c>
      <c r="L80" s="549">
        <v>0.32457004119373384</v>
      </c>
      <c r="M80" s="549">
        <v>0.30793475184610358</v>
      </c>
      <c r="N80" s="549">
        <v>0.17340852987196137</v>
      </c>
    </row>
    <row r="81" spans="1:14" s="57" customFormat="1" ht="12" customHeight="1">
      <c r="A81" s="188"/>
      <c r="B81" s="194" t="s">
        <v>255</v>
      </c>
      <c r="C81" s="550"/>
      <c r="D81" s="550"/>
      <c r="E81" s="550"/>
      <c r="F81" s="550"/>
      <c r="G81" s="550"/>
      <c r="H81" s="549"/>
      <c r="I81" s="549"/>
      <c r="J81" s="549"/>
      <c r="K81" s="549"/>
      <c r="L81" s="549"/>
      <c r="M81" s="549"/>
      <c r="N81" s="549"/>
    </row>
    <row r="82" spans="1:14" s="57" customFormat="1" ht="12" customHeight="1">
      <c r="A82" s="188"/>
      <c r="B82" s="465" t="s">
        <v>194</v>
      </c>
      <c r="C82" s="549">
        <v>0.18269652479163156</v>
      </c>
      <c r="D82" s="549">
        <v>3.5118525021949079E-2</v>
      </c>
      <c r="E82" s="549">
        <v>3.6870622512405977E-2</v>
      </c>
      <c r="F82" s="549">
        <v>7.7729106303646059E-2</v>
      </c>
      <c r="G82" s="549">
        <v>1.5610992477290963E-2</v>
      </c>
      <c r="H82" s="549">
        <v>8.6971846555761404E-3</v>
      </c>
      <c r="I82" s="549">
        <v>3.6074924742763588E-2</v>
      </c>
      <c r="J82" s="549">
        <v>6.7336818437195606E-2</v>
      </c>
      <c r="K82" s="549">
        <v>2.8335706808885003E-2</v>
      </c>
      <c r="L82" s="549">
        <v>9.1767885057933152E-2</v>
      </c>
      <c r="M82" s="549">
        <v>4.6735618452173729E-2</v>
      </c>
      <c r="N82" s="549">
        <v>4.7107438502537693E-2</v>
      </c>
    </row>
    <row r="83" spans="1:14" s="57" customFormat="1" ht="12" customHeight="1">
      <c r="A83" s="188"/>
      <c r="B83" s="465" t="s">
        <v>195</v>
      </c>
      <c r="C83" s="549">
        <v>1.3611684690346586</v>
      </c>
      <c r="D83" s="549">
        <v>0.79134366925064592</v>
      </c>
      <c r="E83" s="549">
        <v>0.92744869154409781</v>
      </c>
      <c r="F83" s="549">
        <v>0.96736630785368771</v>
      </c>
      <c r="G83" s="549">
        <v>0.85221038613643063</v>
      </c>
      <c r="H83" s="549">
        <v>0.47800253258827985</v>
      </c>
      <c r="I83" s="549">
        <v>0.66844418875594391</v>
      </c>
      <c r="J83" s="549">
        <v>0.63388861457185874</v>
      </c>
      <c r="K83" s="549">
        <v>0.87256292148071979</v>
      </c>
      <c r="L83" s="549">
        <v>0.72679496058114523</v>
      </c>
      <c r="M83" s="549">
        <v>0.726411213239058</v>
      </c>
      <c r="N83" s="549">
        <v>0.65824319267890796</v>
      </c>
    </row>
    <row r="84" spans="1:14" ht="12" customHeight="1" thickBot="1">
      <c r="A84" s="194"/>
      <c r="B84" s="802"/>
      <c r="C84" s="803"/>
      <c r="D84" s="803"/>
      <c r="E84" s="803"/>
      <c r="F84" s="803"/>
      <c r="G84" s="803"/>
      <c r="H84" s="803"/>
      <c r="I84" s="803"/>
      <c r="J84" s="803"/>
      <c r="K84" s="804"/>
      <c r="L84" s="804"/>
      <c r="M84" s="804"/>
      <c r="N84" s="804"/>
    </row>
    <row r="85" spans="1:14" ht="12" customHeight="1">
      <c r="A85" s="180"/>
      <c r="B85" s="196" t="s">
        <v>24</v>
      </c>
      <c r="C85" s="195"/>
      <c r="D85" s="195"/>
      <c r="E85" s="195"/>
      <c r="F85" s="197"/>
      <c r="G85" s="197"/>
      <c r="H85" s="197"/>
      <c r="I85" s="197"/>
    </row>
    <row r="86" spans="1:14" ht="12.75" hidden="1">
      <c r="A86" s="16"/>
      <c r="B86" s="16"/>
      <c r="C86" s="15"/>
      <c r="D86" s="15"/>
      <c r="E86" s="15"/>
      <c r="F86" s="15"/>
      <c r="G86" s="15"/>
      <c r="H86" s="15"/>
      <c r="I86" s="15"/>
    </row>
    <row r="87" spans="1:14" ht="12.75" hidden="1">
      <c r="A87" s="16"/>
      <c r="B87" s="16"/>
      <c r="C87" s="15"/>
      <c r="D87" s="15"/>
      <c r="E87" s="15"/>
      <c r="F87" s="422"/>
      <c r="G87" s="422"/>
      <c r="H87" s="422"/>
      <c r="I87" s="422"/>
    </row>
    <row r="88" spans="1:14" hidden="1">
      <c r="C88" s="17"/>
      <c r="D88" s="17"/>
      <c r="E88" s="17"/>
      <c r="F88" s="422"/>
      <c r="G88" s="422"/>
      <c r="H88" s="422"/>
      <c r="I88" s="422"/>
    </row>
    <row r="89" spans="1:14" hidden="1">
      <c r="C89" s="17"/>
      <c r="D89" s="17"/>
      <c r="E89" s="17"/>
      <c r="F89" s="17"/>
      <c r="G89" s="17"/>
      <c r="H89" s="17"/>
      <c r="I89" s="17"/>
    </row>
    <row r="90" spans="1:14" hidden="1">
      <c r="C90" s="17"/>
      <c r="D90" s="17"/>
      <c r="E90" s="17"/>
      <c r="F90" s="17"/>
      <c r="G90" s="17"/>
      <c r="H90" s="17"/>
      <c r="I90" s="17"/>
    </row>
    <row r="91" spans="1:14" hidden="1">
      <c r="C91" s="17"/>
      <c r="D91" s="17"/>
      <c r="E91" s="17"/>
      <c r="F91" s="17"/>
      <c r="G91" s="17"/>
      <c r="H91" s="17"/>
      <c r="I91" s="17"/>
    </row>
    <row r="92" spans="1:14" hidden="1">
      <c r="C92" s="17"/>
      <c r="D92" s="17"/>
      <c r="E92" s="17"/>
      <c r="F92" s="17"/>
      <c r="G92" s="17"/>
      <c r="H92" s="17"/>
      <c r="I92" s="17"/>
    </row>
    <row r="93" spans="1:14" hidden="1">
      <c r="C93" s="17"/>
      <c r="D93" s="17"/>
      <c r="E93" s="17"/>
      <c r="F93" s="17"/>
      <c r="G93" s="17"/>
      <c r="H93" s="17"/>
      <c r="I93" s="17"/>
    </row>
    <row r="94" spans="1:14" hidden="1">
      <c r="C94" s="17"/>
      <c r="D94" s="17"/>
      <c r="E94" s="17"/>
      <c r="F94" s="17"/>
      <c r="G94" s="17"/>
      <c r="H94" s="17"/>
      <c r="I94" s="17"/>
    </row>
    <row r="95" spans="1:14" hidden="1">
      <c r="C95" s="17"/>
      <c r="D95" s="17"/>
      <c r="E95" s="17"/>
      <c r="F95" s="17"/>
      <c r="G95" s="17"/>
      <c r="H95" s="17"/>
      <c r="I95" s="17"/>
    </row>
    <row r="96" spans="1:14" hidden="1">
      <c r="C96" s="17"/>
      <c r="D96" s="17"/>
      <c r="E96" s="17"/>
      <c r="F96" s="17"/>
      <c r="G96" s="17"/>
      <c r="H96" s="17"/>
      <c r="I96" s="17"/>
    </row>
    <row r="97" spans="3:9" hidden="1">
      <c r="C97" s="17"/>
      <c r="D97" s="17"/>
      <c r="E97" s="17"/>
      <c r="F97" s="17"/>
      <c r="G97" s="17"/>
      <c r="H97" s="17"/>
      <c r="I97" s="17"/>
    </row>
    <row r="98" spans="3:9" hidden="1">
      <c r="C98" s="17"/>
      <c r="D98" s="17"/>
      <c r="E98" s="17"/>
      <c r="F98" s="17"/>
      <c r="G98" s="17"/>
      <c r="H98" s="17"/>
      <c r="I98" s="17"/>
    </row>
    <row r="99" spans="3:9" hidden="1">
      <c r="C99" s="17"/>
      <c r="D99" s="17"/>
      <c r="E99" s="17"/>
      <c r="F99" s="17"/>
      <c r="G99" s="17"/>
      <c r="H99" s="17"/>
      <c r="I99" s="17"/>
    </row>
    <row r="100" spans="3:9" hidden="1">
      <c r="C100" s="17"/>
      <c r="D100" s="17"/>
      <c r="E100" s="17"/>
      <c r="F100" s="17"/>
      <c r="G100" s="17"/>
      <c r="H100" s="17"/>
      <c r="I100" s="17"/>
    </row>
    <row r="101" spans="3:9" hidden="1">
      <c r="C101" s="17"/>
      <c r="D101" s="17"/>
      <c r="E101" s="17"/>
      <c r="F101" s="17"/>
      <c r="G101" s="17"/>
      <c r="H101" s="17"/>
      <c r="I101" s="17"/>
    </row>
    <row r="102" spans="3:9" hidden="1">
      <c r="C102" s="17"/>
      <c r="D102" s="17"/>
      <c r="E102" s="17"/>
      <c r="F102" s="17"/>
      <c r="G102" s="17"/>
      <c r="H102" s="17"/>
      <c r="I102" s="17"/>
    </row>
    <row r="103" spans="3:9" hidden="1">
      <c r="C103" s="17"/>
      <c r="D103" s="17"/>
      <c r="E103" s="17"/>
      <c r="F103" s="17"/>
      <c r="G103" s="17"/>
      <c r="H103" s="17"/>
      <c r="I103" s="17"/>
    </row>
    <row r="104" spans="3:9" hidden="1">
      <c r="C104" s="17"/>
      <c r="D104" s="17"/>
      <c r="E104" s="17"/>
      <c r="F104" s="17"/>
      <c r="G104" s="17"/>
      <c r="H104" s="17"/>
      <c r="I104" s="17"/>
    </row>
    <row r="105" spans="3:9" hidden="1">
      <c r="C105" s="17"/>
      <c r="D105" s="17"/>
      <c r="E105" s="17"/>
      <c r="F105" s="17"/>
      <c r="G105" s="17"/>
      <c r="H105" s="17"/>
      <c r="I105" s="17"/>
    </row>
    <row r="106" spans="3:9" hidden="1">
      <c r="C106" s="17"/>
      <c r="D106" s="17"/>
      <c r="E106" s="17"/>
      <c r="F106" s="17"/>
      <c r="G106" s="17"/>
      <c r="H106" s="17"/>
      <c r="I106" s="17"/>
    </row>
    <row r="107" spans="3:9" hidden="1">
      <c r="C107" s="17"/>
      <c r="D107" s="17"/>
      <c r="E107" s="17"/>
      <c r="F107" s="17"/>
      <c r="G107" s="17"/>
      <c r="H107" s="17"/>
      <c r="I107" s="17"/>
    </row>
    <row r="108" spans="3:9" hidden="1">
      <c r="C108" s="17"/>
      <c r="D108" s="17"/>
      <c r="E108" s="17"/>
      <c r="F108" s="17"/>
      <c r="G108" s="17"/>
      <c r="H108" s="17"/>
      <c r="I108" s="17"/>
    </row>
    <row r="109" spans="3:9" hidden="1">
      <c r="C109" s="17"/>
      <c r="D109" s="17"/>
      <c r="E109" s="17"/>
      <c r="F109" s="17"/>
      <c r="G109" s="17"/>
      <c r="H109" s="17"/>
      <c r="I109" s="17"/>
    </row>
    <row r="110" spans="3:9" hidden="1">
      <c r="C110" s="17"/>
      <c r="D110" s="17"/>
      <c r="E110" s="17"/>
      <c r="F110" s="17"/>
      <c r="G110" s="17"/>
      <c r="H110" s="17"/>
      <c r="I110" s="17"/>
    </row>
    <row r="111" spans="3:9" hidden="1">
      <c r="C111" s="17"/>
      <c r="D111" s="17"/>
      <c r="E111" s="17"/>
      <c r="F111" s="17"/>
      <c r="G111" s="17"/>
      <c r="H111" s="17"/>
      <c r="I111" s="17"/>
    </row>
    <row r="112" spans="3:9" hidden="1">
      <c r="C112" s="17"/>
      <c r="D112" s="17"/>
      <c r="E112" s="17"/>
      <c r="F112" s="17"/>
      <c r="G112" s="17"/>
      <c r="H112" s="17"/>
      <c r="I112" s="17"/>
    </row>
    <row r="113" spans="3:9" hidden="1"/>
    <row r="114" spans="3:9" hidden="1"/>
    <row r="115" spans="3:9" hidden="1"/>
    <row r="116" spans="3:9" hidden="1"/>
    <row r="117" spans="3:9" hidden="1"/>
    <row r="118" spans="3:9" hidden="1"/>
    <row r="119" spans="3:9" hidden="1"/>
    <row r="120" spans="3:9" hidden="1"/>
    <row r="121" spans="3:9" hidden="1"/>
    <row r="122" spans="3:9" hidden="1"/>
    <row r="123" spans="3:9" hidden="1"/>
    <row r="124" spans="3:9" hidden="1"/>
    <row r="125" spans="3:9" hidden="1"/>
    <row r="126" spans="3:9" hidden="1"/>
    <row r="127" spans="3:9" ht="12.75" hidden="1">
      <c r="C127" s="12"/>
      <c r="D127" s="12"/>
      <c r="E127" s="12"/>
      <c r="F127" s="12"/>
      <c r="G127" s="12"/>
      <c r="H127" s="12"/>
      <c r="I127" s="12"/>
    </row>
    <row r="128" spans="3:9" ht="12.75" hidden="1">
      <c r="C128" s="12"/>
      <c r="D128" s="12"/>
      <c r="E128" s="12"/>
      <c r="F128" s="12"/>
      <c r="G128" s="12"/>
      <c r="H128" s="12"/>
      <c r="I128" s="12"/>
    </row>
    <row r="129" s="12" customFormat="1" ht="12.75" hidden="1"/>
    <row r="130" s="12" customFormat="1" ht="12.75" hidden="1"/>
    <row r="131" s="12" customFormat="1" ht="12.75" hidden="1"/>
    <row r="132" s="12" customFormat="1" ht="12.75" hidden="1"/>
    <row r="133" s="12" customFormat="1" ht="12.75" hidden="1"/>
    <row r="134" s="12" customFormat="1" ht="12.75" hidden="1"/>
    <row r="135" s="12" customFormat="1" ht="12.75" hidden="1"/>
    <row r="136" s="12" customFormat="1" ht="12.75" hidden="1"/>
    <row r="137" s="12" customFormat="1" ht="12.75" hidden="1"/>
    <row r="138" s="12" customFormat="1" ht="12.75" hidden="1"/>
    <row r="139" s="12" customFormat="1" ht="12.75" hidden="1"/>
    <row r="140" s="12" customFormat="1" ht="12.75" hidden="1"/>
    <row r="141" s="12" customFormat="1" ht="12.75" hidden="1"/>
    <row r="142" s="12" customFormat="1" ht="12.75" hidden="1"/>
    <row r="143" s="12" customFormat="1" ht="12.75" hidden="1"/>
    <row r="144" s="12" customFormat="1" ht="12.75" hidden="1"/>
    <row r="145" s="12" customFormat="1" ht="12.75" hidden="1"/>
    <row r="146" s="12" customFormat="1" ht="12.75" hidden="1"/>
    <row r="147" s="12" customFormat="1" ht="12.75" hidden="1"/>
    <row r="148" s="12" customFormat="1" ht="12.75" hidden="1"/>
    <row r="149" s="12" customFormat="1" ht="12.75" hidden="1"/>
    <row r="150" s="12" customFormat="1" ht="12.75" hidden="1"/>
    <row r="151" s="12" customFormat="1" ht="12.75" hidden="1"/>
    <row r="152" s="12" customFormat="1" ht="12.75" hidden="1"/>
    <row r="153" s="12" customFormat="1" ht="12.75" hidden="1"/>
    <row r="154" s="12" customFormat="1" ht="12.75" hidden="1"/>
    <row r="155" s="12" customFormat="1" ht="12.75" hidden="1"/>
    <row r="156" s="12" customFormat="1" ht="12.75" hidden="1"/>
    <row r="157" s="12" customFormat="1" ht="12.75" hidden="1"/>
    <row r="158" s="12" customFormat="1" ht="12.75" hidden="1"/>
    <row r="159" s="12" customFormat="1" ht="12.75" hidden="1"/>
    <row r="160" s="12" customFormat="1" ht="12.75" hidden="1"/>
    <row r="161" s="12" customFormat="1" ht="12.75" hidden="1"/>
    <row r="162" s="12" customFormat="1" ht="12.75" hidden="1"/>
    <row r="163" s="12" customFormat="1" ht="12.75" hidden="1"/>
    <row r="164" s="12" customFormat="1" ht="12.75" hidden="1"/>
    <row r="165" s="12" customFormat="1" ht="12.75" hidden="1"/>
    <row r="166" s="12" customFormat="1" ht="12.75" hidden="1"/>
    <row r="167" s="12" customFormat="1" ht="12.75" hidden="1"/>
    <row r="168" s="12" customFormat="1" ht="12.75" hidden="1"/>
    <row r="169" s="12" customFormat="1" ht="12.75" hidden="1"/>
    <row r="170" s="12" customFormat="1" ht="12.75" hidden="1"/>
    <row r="171" s="12" customFormat="1" ht="12.75" hidden="1"/>
    <row r="172" s="12" customFormat="1" ht="12.75" hidden="1"/>
    <row r="173" s="12" customFormat="1" ht="12.75" hidden="1"/>
    <row r="174" s="12" customFormat="1" ht="12.75" hidden="1"/>
    <row r="175" s="12" customFormat="1" ht="12.75" hidden="1"/>
    <row r="176" s="12" customFormat="1" ht="12.75" hidden="1"/>
    <row r="177" s="12" customFormat="1" ht="12.75" hidden="1"/>
    <row r="178" s="12" customFormat="1" ht="12.75" hidden="1"/>
    <row r="179" s="12" customFormat="1" ht="12.75" hidden="1"/>
    <row r="180" s="12" customFormat="1" ht="12.75" hidden="1"/>
    <row r="181" s="12" customFormat="1" ht="12.75" hidden="1"/>
    <row r="182" s="12" customFormat="1" ht="12.75" hidden="1"/>
    <row r="183" s="12" customFormat="1" ht="12.75" hidden="1"/>
    <row r="184" s="12" customFormat="1" ht="12.75" hidden="1"/>
    <row r="185" s="12" customFormat="1" ht="12.75" hidden="1"/>
    <row r="186" s="12" customFormat="1" ht="12.75" hidden="1"/>
    <row r="187" s="12" customFormat="1" ht="12.75" hidden="1"/>
    <row r="188" s="12" customFormat="1" ht="12.75" hidden="1"/>
    <row r="189" s="12" customFormat="1" ht="12.75" hidden="1"/>
    <row r="190" s="12" customFormat="1" ht="12.75" hidden="1"/>
    <row r="191" s="12" customFormat="1" ht="12.75" hidden="1"/>
    <row r="192" s="12" customFormat="1" ht="12.75" hidden="1"/>
    <row r="193" s="12" customFormat="1" ht="12.75" hidden="1"/>
    <row r="194" s="12" customFormat="1" ht="12.75" hidden="1"/>
    <row r="195" s="12" customFormat="1" ht="12.75" hidden="1"/>
    <row r="196" s="12" customFormat="1" ht="12.75" hidden="1"/>
    <row r="197" s="12" customFormat="1" ht="12.75" hidden="1"/>
    <row r="198" s="12" customFormat="1" ht="12.75" hidden="1"/>
    <row r="199" s="12" customFormat="1" ht="12.75" hidden="1"/>
    <row r="200" s="12" customFormat="1" ht="12.75" hidden="1"/>
    <row r="201" s="12" customFormat="1" ht="12.75" hidden="1"/>
    <row r="202" s="12" customFormat="1" ht="12.75" hidden="1"/>
    <row r="203" s="12" customFormat="1" ht="12.75" hidden="1"/>
    <row r="204" s="12" customFormat="1" ht="12.75" hidden="1"/>
    <row r="205" s="12" customFormat="1" ht="12.75" hidden="1"/>
    <row r="206" s="12" customFormat="1" ht="12.75" hidden="1"/>
    <row r="207" s="12" customFormat="1" ht="12.75" hidden="1"/>
    <row r="208" s="12" customFormat="1" ht="12.75" hidden="1"/>
    <row r="209" s="12" customFormat="1" ht="12.75" hidden="1"/>
    <row r="210" s="12" customFormat="1" ht="12.75" hidden="1"/>
    <row r="211" s="12" customFormat="1" ht="12.75" hidden="1"/>
    <row r="212" s="12" customFormat="1" ht="12.75" hidden="1"/>
    <row r="213" s="12" customFormat="1" ht="12.75" hidden="1"/>
    <row r="214" s="12" customFormat="1" ht="12.75" hidden="1"/>
    <row r="215" s="12" customFormat="1" ht="12.75" hidden="1"/>
    <row r="216" s="12" customFormat="1" ht="12.75" hidden="1"/>
    <row r="217" s="12" customFormat="1" ht="12.75" hidden="1"/>
    <row r="218" s="12" customFormat="1" ht="12.75" hidden="1"/>
    <row r="219" s="12" customFormat="1" ht="12.75" hidden="1"/>
    <row r="220" s="12" customFormat="1" ht="12.75" hidden="1"/>
    <row r="221" s="12" customFormat="1" ht="12.75" hidden="1"/>
    <row r="222" s="12" customFormat="1" ht="12.75" hidden="1"/>
    <row r="223" s="12" customFormat="1" ht="12.75" hidden="1"/>
    <row r="224" s="12" customFormat="1" ht="12.75" hidden="1"/>
    <row r="225" s="12" customFormat="1" ht="12.75" hidden="1"/>
    <row r="226" s="12" customFormat="1" ht="12.75" hidden="1"/>
    <row r="227" s="12" customFormat="1" ht="12.75" hidden="1"/>
    <row r="228" s="12" customFormat="1" ht="12.75" hidden="1"/>
    <row r="229" s="12" customFormat="1" ht="12.75" hidden="1"/>
    <row r="230" s="12" customFormat="1" ht="12.75" hidden="1"/>
    <row r="231" s="12" customFormat="1" ht="12.75" hidden="1"/>
    <row r="232" s="12" customFormat="1" ht="12.75" hidden="1"/>
    <row r="233" s="12" customFormat="1" ht="12.75" hidden="1"/>
    <row r="234" s="12" customFormat="1" ht="12.75" hidden="1"/>
    <row r="235" s="12" customFormat="1" ht="12.75" hidden="1"/>
    <row r="236" s="12" customFormat="1" ht="12.75" hidden="1"/>
    <row r="237" s="12" customFormat="1" ht="12.75" hidden="1"/>
    <row r="238" s="12" customFormat="1" ht="12.75" hidden="1"/>
    <row r="239" s="12" customFormat="1" ht="12.75" hidden="1"/>
    <row r="240" s="12" customFormat="1" ht="12.75" hidden="1"/>
    <row r="241" s="12" customFormat="1" ht="12.75" hidden="1"/>
    <row r="242" s="12" customFormat="1" ht="12.75" hidden="1"/>
    <row r="243" s="12" customFormat="1" ht="12.75" hidden="1"/>
    <row r="244" s="12" customFormat="1" ht="12.75" hidden="1"/>
  </sheetData>
  <mergeCells count="4">
    <mergeCell ref="M56:N56"/>
    <mergeCell ref="M57:N57"/>
    <mergeCell ref="B1:N1"/>
    <mergeCell ref="B2:N2"/>
  </mergeCells>
  <pageMargins left="0.70866141732283472" right="0.51181102362204722" top="0.74803149606299213" bottom="0.74803149606299213" header="0.31496062992125984" footer="0.31496062992125984"/>
  <pageSetup paperSize="9" scale="82" orientation="portrait" r:id="rId1"/>
  <rowBreaks count="1" manualBreakCount="1">
    <brk id="56" max="7" man="1"/>
  </row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O119"/>
  <sheetViews>
    <sheetView showGridLines="0" topLeftCell="B58" zoomScaleNormal="100" zoomScaleSheetLayoutView="100" workbookViewId="0">
      <selection activeCell="R32" sqref="R32"/>
    </sheetView>
  </sheetViews>
  <sheetFormatPr baseColWidth="10" defaultColWidth="11.42578125" defaultRowHeight="14.25"/>
  <cols>
    <col min="1" max="1" width="4.28515625" style="12" customWidth="1"/>
    <col min="2" max="2" width="18.28515625" style="12" customWidth="1"/>
    <col min="3" max="3" width="21.28515625" style="12" customWidth="1"/>
    <col min="4" max="4" width="9.42578125" style="13" hidden="1" customWidth="1"/>
    <col min="5" max="13" width="6.7109375" style="13" customWidth="1"/>
    <col min="14" max="15" width="6.7109375" style="12" customWidth="1"/>
    <col min="16" max="16384" width="11.42578125" style="12"/>
  </cols>
  <sheetData>
    <row r="1" spans="1:15" ht="66" customHeight="1">
      <c r="A1" s="397"/>
      <c r="B1" s="912" t="s">
        <v>497</v>
      </c>
      <c r="C1" s="912"/>
      <c r="D1" s="912"/>
      <c r="E1" s="912"/>
      <c r="F1" s="912"/>
      <c r="G1" s="912"/>
      <c r="H1" s="912"/>
      <c r="I1" s="912"/>
      <c r="J1" s="912"/>
      <c r="K1" s="912"/>
      <c r="L1" s="912"/>
      <c r="M1" s="912"/>
      <c r="N1" s="912"/>
      <c r="O1" s="912"/>
    </row>
    <row r="2" spans="1:15" ht="21.75" customHeight="1">
      <c r="A2" s="395"/>
      <c r="B2" s="923" t="s">
        <v>239</v>
      </c>
      <c r="C2" s="923"/>
      <c r="D2" s="923"/>
      <c r="E2" s="923"/>
      <c r="F2" s="923"/>
      <c r="G2" s="923"/>
      <c r="H2" s="923"/>
      <c r="I2" s="923"/>
      <c r="J2" s="923"/>
      <c r="K2" s="923"/>
      <c r="L2" s="923"/>
      <c r="M2" s="923"/>
      <c r="N2" s="923"/>
      <c r="O2" s="923"/>
    </row>
    <row r="3" spans="1:15" ht="18" customHeight="1" thickBot="1">
      <c r="A3" s="118"/>
      <c r="B3" s="161"/>
      <c r="C3" s="161"/>
      <c r="D3" s="378"/>
      <c r="E3" s="378"/>
      <c r="F3" s="378"/>
      <c r="G3" s="378"/>
      <c r="H3" s="378"/>
      <c r="I3" s="378"/>
      <c r="J3" s="378"/>
      <c r="K3" s="553"/>
      <c r="L3" s="553"/>
      <c r="M3" s="553"/>
    </row>
    <row r="4" spans="1:15" ht="25.5" customHeight="1" thickBot="1">
      <c r="A4" s="180"/>
      <c r="B4" s="943" t="s">
        <v>268</v>
      </c>
      <c r="C4" s="943"/>
      <c r="D4" s="797">
        <v>2011</v>
      </c>
      <c r="E4" s="702">
        <v>2013</v>
      </c>
      <c r="F4" s="702">
        <v>2014</v>
      </c>
      <c r="G4" s="702">
        <v>2015</v>
      </c>
      <c r="H4" s="702">
        <v>2016</v>
      </c>
      <c r="I4" s="702">
        <v>2017</v>
      </c>
      <c r="J4" s="702">
        <v>2018</v>
      </c>
      <c r="K4" s="702">
        <v>2019</v>
      </c>
      <c r="L4" s="702">
        <v>2020</v>
      </c>
      <c r="M4" s="702">
        <v>2021</v>
      </c>
      <c r="N4" s="702">
        <v>2022</v>
      </c>
      <c r="O4" s="702">
        <v>2023</v>
      </c>
    </row>
    <row r="5" spans="1:15" ht="4.5" customHeight="1">
      <c r="A5" s="180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</row>
    <row r="6" spans="1:15" ht="12" customHeight="1">
      <c r="A6" s="189"/>
      <c r="B6" s="182" t="s">
        <v>104</v>
      </c>
      <c r="C6" s="182"/>
      <c r="D6" s="467"/>
      <c r="E6" s="184"/>
      <c r="F6" s="467"/>
      <c r="G6" s="467"/>
      <c r="H6" s="467"/>
      <c r="I6" s="467"/>
      <c r="J6" s="467"/>
      <c r="K6" s="467"/>
      <c r="L6" s="467"/>
      <c r="M6" s="467"/>
    </row>
    <row r="7" spans="1:15" s="57" customFormat="1" ht="12" customHeight="1">
      <c r="A7" s="188"/>
      <c r="B7" s="127" t="s">
        <v>194</v>
      </c>
      <c r="C7" s="190"/>
      <c r="D7" s="446">
        <f t="shared" ref="D7:N7" si="0">D11+D14+D17+D20+D23+D26+D30+D33+D36+D39+D42+D45+D48+D51+D54+D62+D65+D68+D71+D74</f>
        <v>99.999999999999957</v>
      </c>
      <c r="E7" s="446">
        <f t="shared" si="0"/>
        <v>99.999999999999986</v>
      </c>
      <c r="F7" s="446">
        <f t="shared" si="0"/>
        <v>100.0000000000006</v>
      </c>
      <c r="G7" s="446">
        <f t="shared" si="0"/>
        <v>100.00000000000053</v>
      </c>
      <c r="H7" s="446">
        <f t="shared" si="0"/>
        <v>99.999999999999801</v>
      </c>
      <c r="I7" s="446">
        <f t="shared" si="0"/>
        <v>100.04420218539003</v>
      </c>
      <c r="J7" s="446">
        <f t="shared" si="0"/>
        <v>99.981463663745316</v>
      </c>
      <c r="K7" s="446">
        <f t="shared" si="0"/>
        <v>99.950075452237712</v>
      </c>
      <c r="L7" s="446">
        <f t="shared" si="0"/>
        <v>99.961988115836547</v>
      </c>
      <c r="M7" s="446">
        <f t="shared" si="0"/>
        <v>99.96983191839395</v>
      </c>
      <c r="N7" s="446">
        <f t="shared" si="0"/>
        <v>99.957130059051863</v>
      </c>
      <c r="O7" s="446">
        <v>100</v>
      </c>
    </row>
    <row r="8" spans="1:15" s="57" customFormat="1" ht="12" customHeight="1">
      <c r="A8" s="192"/>
      <c r="B8" s="127" t="s">
        <v>195</v>
      </c>
      <c r="C8" s="190"/>
      <c r="D8" s="446">
        <f t="shared" ref="D8:N8" si="1">D12+D15+D18+D21+D24+D27+D31+D34+D37+D40+D43+D46+D49+D52+D55+D63+D66+D69+D72+D75</f>
        <v>99.999999999999517</v>
      </c>
      <c r="E8" s="446">
        <f t="shared" si="1"/>
        <v>100.00000000000003</v>
      </c>
      <c r="F8" s="446">
        <f t="shared" si="1"/>
        <v>100.00000000000023</v>
      </c>
      <c r="G8" s="446">
        <f t="shared" si="1"/>
        <v>99.999999999999858</v>
      </c>
      <c r="H8" s="446">
        <f t="shared" si="1"/>
        <v>100</v>
      </c>
      <c r="I8" s="446">
        <f t="shared" si="1"/>
        <v>100.00000000000055</v>
      </c>
      <c r="J8" s="446">
        <f t="shared" si="1"/>
        <v>99.968197920771914</v>
      </c>
      <c r="K8" s="446">
        <f t="shared" si="1"/>
        <v>99.999999999999673</v>
      </c>
      <c r="L8" s="446">
        <f t="shared" si="1"/>
        <v>99.955318362867402</v>
      </c>
      <c r="M8" s="446">
        <f t="shared" si="1"/>
        <v>99.963321932052295</v>
      </c>
      <c r="N8" s="446">
        <f t="shared" si="1"/>
        <v>99.971809046103132</v>
      </c>
      <c r="O8" s="446">
        <v>100</v>
      </c>
    </row>
    <row r="9" spans="1:15" s="57" customFormat="1" ht="12" customHeight="1">
      <c r="A9" s="192"/>
      <c r="B9" s="127"/>
      <c r="C9" s="190"/>
      <c r="D9" s="446"/>
      <c r="E9" s="446"/>
      <c r="F9" s="446"/>
      <c r="G9" s="446"/>
      <c r="H9" s="446"/>
      <c r="I9" s="446"/>
      <c r="J9" s="446"/>
      <c r="K9" s="446"/>
      <c r="L9" s="446"/>
    </row>
    <row r="10" spans="1:15" s="57" customFormat="1" ht="12" customHeight="1">
      <c r="A10" s="192"/>
      <c r="B10" s="182" t="s">
        <v>220</v>
      </c>
      <c r="C10" s="183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15" s="57" customFormat="1" ht="12" customHeight="1">
      <c r="A11" s="188"/>
      <c r="B11" s="127" t="s">
        <v>194</v>
      </c>
      <c r="C11" s="193"/>
      <c r="D11" s="468">
        <v>19.821289026287193</v>
      </c>
      <c r="E11" s="468">
        <v>20.691065221836023</v>
      </c>
      <c r="F11" s="469">
        <v>17.08671906712992</v>
      </c>
      <c r="G11" s="469">
        <v>17.598154601308892</v>
      </c>
      <c r="H11" s="469">
        <v>17.867895434520907</v>
      </c>
      <c r="I11" s="469">
        <v>17.305182860723043</v>
      </c>
      <c r="J11" s="469">
        <v>15.320941058928021</v>
      </c>
      <c r="K11" s="469">
        <v>16.025381516072517</v>
      </c>
      <c r="L11" s="469">
        <v>15.795338645307897</v>
      </c>
      <c r="M11" s="469">
        <v>15.496093984430056</v>
      </c>
      <c r="N11" s="469">
        <v>14.51675459487533</v>
      </c>
      <c r="O11" s="469">
        <v>14.583792749410001</v>
      </c>
    </row>
    <row r="12" spans="1:15" s="57" customFormat="1" ht="12" customHeight="1">
      <c r="A12" s="188"/>
      <c r="B12" s="127" t="s">
        <v>195</v>
      </c>
      <c r="C12" s="193"/>
      <c r="D12" s="443">
        <v>11.4321010878837</v>
      </c>
      <c r="E12" s="443">
        <v>13.684676705048716</v>
      </c>
      <c r="F12" s="443">
        <v>10.423923709408859</v>
      </c>
      <c r="G12" s="443">
        <v>11.661710771270389</v>
      </c>
      <c r="H12" s="443">
        <v>10.298955292447191</v>
      </c>
      <c r="I12" s="469">
        <v>11.072700395972097</v>
      </c>
      <c r="J12" s="469">
        <v>10.063730845124024</v>
      </c>
      <c r="K12" s="469">
        <v>9.9717517180398261</v>
      </c>
      <c r="L12" s="469">
        <v>10.573288293552615</v>
      </c>
      <c r="M12" s="469">
        <v>10.38037447164942</v>
      </c>
      <c r="N12" s="469">
        <v>8.0247562514703947</v>
      </c>
      <c r="O12" s="469">
        <v>8.7001740613395864</v>
      </c>
    </row>
    <row r="13" spans="1:15" s="57" customFormat="1" ht="12" customHeight="1">
      <c r="A13" s="188"/>
      <c r="B13" s="182" t="s">
        <v>221</v>
      </c>
      <c r="C13" s="183"/>
      <c r="D13" s="443"/>
      <c r="E13" s="443"/>
      <c r="F13" s="443"/>
      <c r="G13" s="443"/>
      <c r="H13" s="443"/>
      <c r="I13" s="469"/>
      <c r="J13" s="469"/>
      <c r="K13" s="469"/>
      <c r="L13" s="469"/>
      <c r="M13" s="469"/>
      <c r="N13" s="469"/>
      <c r="O13" s="469"/>
    </row>
    <row r="14" spans="1:15" s="57" customFormat="1" ht="12" customHeight="1">
      <c r="A14" s="188"/>
      <c r="B14" s="127" t="s">
        <v>194</v>
      </c>
      <c r="C14" s="193"/>
      <c r="D14" s="468">
        <v>0.46010707644518833</v>
      </c>
      <c r="E14" s="468">
        <v>0.16356573297894092</v>
      </c>
      <c r="F14" s="469">
        <v>6.0450821825053583E-2</v>
      </c>
      <c r="G14" s="469">
        <v>4.6587330188727983E-3</v>
      </c>
      <c r="H14" s="469">
        <v>0.14034244584644348</v>
      </c>
      <c r="I14" s="469">
        <v>0.1515559077506477</v>
      </c>
      <c r="J14" s="469">
        <v>0.27462645437995009</v>
      </c>
      <c r="K14" s="469">
        <v>0.12874028576793795</v>
      </c>
      <c r="L14" s="469">
        <v>3.4671991450914583E-2</v>
      </c>
      <c r="M14" s="469">
        <v>0.13756793680849683</v>
      </c>
      <c r="N14" s="469">
        <v>4.8294541283925074E-2</v>
      </c>
      <c r="O14" s="469">
        <v>0.2145046755534506</v>
      </c>
    </row>
    <row r="15" spans="1:15" s="57" customFormat="1" ht="12" customHeight="1">
      <c r="A15" s="188"/>
      <c r="B15" s="127" t="s">
        <v>195</v>
      </c>
      <c r="C15" s="193"/>
      <c r="D15" s="468">
        <v>0.44154962280832033</v>
      </c>
      <c r="E15" s="468">
        <v>0.24357838795394152</v>
      </c>
      <c r="F15" s="469">
        <v>0.15893191864304543</v>
      </c>
      <c r="G15" s="469">
        <v>0.19066923287241472</v>
      </c>
      <c r="H15" s="469">
        <v>0.19500587298044489</v>
      </c>
      <c r="I15" s="469">
        <v>8.6923374721212254E-2</v>
      </c>
      <c r="J15" s="469">
        <v>0.13368158755714027</v>
      </c>
      <c r="K15" s="469">
        <v>0.23140742464718522</v>
      </c>
      <c r="L15" s="469">
        <v>0.29886482282824839</v>
      </c>
      <c r="M15" s="469">
        <v>0.35913090461693292</v>
      </c>
      <c r="N15" s="469">
        <v>0.18367640248876241</v>
      </c>
      <c r="O15" s="469">
        <v>0.18888906654660484</v>
      </c>
    </row>
    <row r="16" spans="1:15" s="57" customFormat="1" ht="12" customHeight="1">
      <c r="A16" s="188"/>
      <c r="B16" s="182" t="s">
        <v>222</v>
      </c>
      <c r="C16" s="183"/>
      <c r="D16" s="443"/>
      <c r="E16" s="443"/>
      <c r="F16" s="443"/>
      <c r="G16" s="443"/>
      <c r="H16" s="443"/>
      <c r="I16" s="469"/>
      <c r="J16" s="469"/>
      <c r="K16" s="469"/>
      <c r="L16" s="469"/>
      <c r="M16" s="469"/>
      <c r="N16" s="469"/>
      <c r="O16" s="469"/>
    </row>
    <row r="17" spans="1:15" s="57" customFormat="1" ht="12" customHeight="1">
      <c r="A17" s="188"/>
      <c r="B17" s="127" t="s">
        <v>194</v>
      </c>
      <c r="C17" s="193"/>
      <c r="D17" s="468">
        <v>1.3329749585255712</v>
      </c>
      <c r="E17" s="468">
        <v>1.0631772643631159</v>
      </c>
      <c r="F17" s="469">
        <v>2.2383785761952475</v>
      </c>
      <c r="G17" s="469">
        <v>1.825907428736635</v>
      </c>
      <c r="H17" s="469">
        <v>2.2450339436447786</v>
      </c>
      <c r="I17" s="469">
        <v>2.1754050975949673</v>
      </c>
      <c r="J17" s="469">
        <v>1.9544449500434065</v>
      </c>
      <c r="K17" s="469">
        <v>2.6003331653717821</v>
      </c>
      <c r="L17" s="469">
        <v>2.1985782306069472</v>
      </c>
      <c r="M17" s="469">
        <v>2.132811105236136</v>
      </c>
      <c r="N17" s="469">
        <v>2.3517204459417873</v>
      </c>
      <c r="O17" s="469">
        <v>3.126529897239303</v>
      </c>
    </row>
    <row r="18" spans="1:15" s="57" customFormat="1" ht="12" customHeight="1">
      <c r="A18" s="188"/>
      <c r="B18" s="127" t="s">
        <v>195</v>
      </c>
      <c r="C18" s="193"/>
      <c r="D18" s="468">
        <v>3.2309610697517921</v>
      </c>
      <c r="E18" s="468">
        <v>1.6607617360496012</v>
      </c>
      <c r="F18" s="469">
        <v>3.245526455702886</v>
      </c>
      <c r="G18" s="469">
        <v>1.8151317097222386</v>
      </c>
      <c r="H18" s="469">
        <v>3.1811558781652085</v>
      </c>
      <c r="I18" s="469">
        <v>2.4458880212778862</v>
      </c>
      <c r="J18" s="469">
        <v>2.9510815656266898</v>
      </c>
      <c r="K18" s="469">
        <v>3.1415134873460167</v>
      </c>
      <c r="L18" s="469">
        <v>3.9305725774506457</v>
      </c>
      <c r="M18" s="469">
        <v>3.8833160995586886</v>
      </c>
      <c r="N18" s="469">
        <v>3.7068775475816493</v>
      </c>
      <c r="O18" s="469">
        <v>4.1709615761823127</v>
      </c>
    </row>
    <row r="19" spans="1:15" s="57" customFormat="1" ht="12" customHeight="1">
      <c r="A19" s="188"/>
      <c r="B19" s="182" t="s">
        <v>223</v>
      </c>
      <c r="C19" s="183"/>
      <c r="D19" s="443"/>
      <c r="E19" s="443"/>
      <c r="F19" s="443"/>
      <c r="G19" s="443"/>
      <c r="H19" s="443"/>
      <c r="I19" s="469"/>
      <c r="J19" s="469"/>
      <c r="K19" s="469"/>
      <c r="L19" s="469"/>
      <c r="M19" s="469"/>
      <c r="N19" s="469"/>
      <c r="O19" s="469"/>
    </row>
    <row r="20" spans="1:15" s="57" customFormat="1" ht="12" customHeight="1">
      <c r="A20" s="188"/>
      <c r="B20" s="127" t="s">
        <v>194</v>
      </c>
      <c r="C20" s="193"/>
      <c r="D20" s="468">
        <v>0.21844406331312238</v>
      </c>
      <c r="E20" s="468">
        <v>6.1337149867102841E-2</v>
      </c>
      <c r="F20" s="469">
        <v>9.9739426901791189E-2</v>
      </c>
      <c r="G20" s="469">
        <v>8.4205372626216801E-2</v>
      </c>
      <c r="H20" s="469">
        <v>0.12628590427400443</v>
      </c>
      <c r="I20" s="469">
        <v>0.10973421707169634</v>
      </c>
      <c r="J20" s="469">
        <v>7.8943603315856564E-2</v>
      </c>
      <c r="K20" s="469">
        <v>0.15496836641207579</v>
      </c>
      <c r="L20" s="469">
        <v>6.8135870590431039E-2</v>
      </c>
      <c r="M20" s="469">
        <v>9.3719280183418935E-2</v>
      </c>
      <c r="N20" s="469">
        <v>4.4614488188712165E-2</v>
      </c>
      <c r="O20" s="469">
        <v>9.4144592577639616E-2</v>
      </c>
    </row>
    <row r="21" spans="1:15" s="57" customFormat="1" ht="12" customHeight="1">
      <c r="A21" s="188"/>
      <c r="B21" s="127" t="s">
        <v>195</v>
      </c>
      <c r="C21" s="193"/>
      <c r="D21" s="468">
        <v>8.832900396963414E-2</v>
      </c>
      <c r="E21" s="468">
        <v>0.11071744906997344</v>
      </c>
      <c r="F21" s="469">
        <v>7.7800199114551494E-2</v>
      </c>
      <c r="G21" s="469">
        <v>0.12341085340027828</v>
      </c>
      <c r="H21" s="469">
        <v>3.7683423585561787E-2</v>
      </c>
      <c r="I21" s="469">
        <v>1.9963146831553989E-4</v>
      </c>
      <c r="J21" s="469">
        <v>1.5655730496557281E-2</v>
      </c>
      <c r="K21" s="469">
        <v>6.4684463276734355E-2</v>
      </c>
      <c r="L21" s="469">
        <v>1.7162628517347109E-2</v>
      </c>
      <c r="M21" s="469">
        <v>5.3662535015727091E-2</v>
      </c>
      <c r="N21" s="469">
        <v>7.9053080357584973E-2</v>
      </c>
      <c r="O21" s="469">
        <v>4.3528690853743911E-2</v>
      </c>
    </row>
    <row r="22" spans="1:15" s="57" customFormat="1" ht="12" customHeight="1">
      <c r="A22" s="188"/>
      <c r="B22" s="182" t="s">
        <v>224</v>
      </c>
      <c r="C22" s="183"/>
      <c r="D22" s="443"/>
      <c r="E22" s="443"/>
      <c r="F22" s="443"/>
      <c r="G22" s="443"/>
      <c r="H22" s="443"/>
      <c r="I22" s="469"/>
      <c r="J22" s="469"/>
      <c r="K22" s="469"/>
      <c r="L22" s="469"/>
      <c r="M22" s="469"/>
      <c r="N22" s="469"/>
      <c r="O22" s="469"/>
    </row>
    <row r="23" spans="1:15" s="57" customFormat="1" ht="12" customHeight="1">
      <c r="A23" s="188"/>
      <c r="B23" s="127" t="s">
        <v>194</v>
      </c>
      <c r="C23" s="193"/>
      <c r="D23" s="468">
        <v>0.29070467466905653</v>
      </c>
      <c r="E23" s="468">
        <v>0.24534859946841137</v>
      </c>
      <c r="F23" s="469">
        <v>0.78663114278182023</v>
      </c>
      <c r="G23" s="469">
        <v>0.49552222894866765</v>
      </c>
      <c r="H23" s="469">
        <v>0.6138798340262861</v>
      </c>
      <c r="I23" s="469">
        <v>0.31654188481287671</v>
      </c>
      <c r="J23" s="469">
        <v>0.5362692827186939</v>
      </c>
      <c r="K23" s="469">
        <v>0.68340940023398034</v>
      </c>
      <c r="L23" s="469">
        <v>0.44122067003427978</v>
      </c>
      <c r="M23" s="469">
        <v>0.62719682370496455</v>
      </c>
      <c r="N23" s="469">
        <v>0.37930693781678676</v>
      </c>
      <c r="O23" s="469">
        <v>0.52085559416013105</v>
      </c>
    </row>
    <row r="24" spans="1:15" s="57" customFormat="1" ht="12" customHeight="1">
      <c r="A24" s="188"/>
      <c r="B24" s="127" t="s">
        <v>195</v>
      </c>
      <c r="C24" s="193"/>
      <c r="D24" s="468">
        <v>0.51757789207517535</v>
      </c>
      <c r="E24" s="468">
        <v>0.44286979627989376</v>
      </c>
      <c r="F24" s="469">
        <v>0.42258336370681437</v>
      </c>
      <c r="G24" s="469">
        <v>0.47454853477732145</v>
      </c>
      <c r="H24" s="469">
        <v>0.93974489522819138</v>
      </c>
      <c r="I24" s="469">
        <v>0.67054205114848486</v>
      </c>
      <c r="J24" s="469">
        <v>0.81911814665784688</v>
      </c>
      <c r="K24" s="469">
        <v>1.0137609439241919</v>
      </c>
      <c r="L24" s="469">
        <v>0.60749851993697668</v>
      </c>
      <c r="M24" s="469">
        <v>0.8933293339645787</v>
      </c>
      <c r="N24" s="469">
        <v>0.76824705234561308</v>
      </c>
      <c r="O24" s="469">
        <v>0.79337135838800454</v>
      </c>
    </row>
    <row r="25" spans="1:15" s="57" customFormat="1" ht="12" customHeight="1">
      <c r="A25" s="188"/>
      <c r="B25" s="182" t="s">
        <v>225</v>
      </c>
      <c r="C25" s="183"/>
      <c r="D25" s="443"/>
      <c r="E25" s="443"/>
      <c r="F25" s="443"/>
      <c r="G25" s="443"/>
      <c r="H25" s="443"/>
      <c r="I25" s="469"/>
      <c r="J25" s="469"/>
      <c r="K25" s="469"/>
      <c r="L25" s="469"/>
      <c r="M25" s="469"/>
      <c r="N25" s="469"/>
      <c r="O25" s="469"/>
    </row>
    <row r="26" spans="1:15" s="57" customFormat="1" ht="12" customHeight="1">
      <c r="A26" s="188"/>
      <c r="B26" s="127" t="s">
        <v>194</v>
      </c>
      <c r="C26" s="193"/>
      <c r="D26" s="468">
        <v>6.1374412921587211</v>
      </c>
      <c r="E26" s="468">
        <v>5.5816806379063593</v>
      </c>
      <c r="F26" s="469">
        <v>7.8209697063602546</v>
      </c>
      <c r="G26" s="469">
        <v>8.5632762447533786</v>
      </c>
      <c r="H26" s="469">
        <v>9.3023597221054803</v>
      </c>
      <c r="I26" s="469">
        <v>9.0824615548042722</v>
      </c>
      <c r="J26" s="469">
        <v>10.716397595455225</v>
      </c>
      <c r="K26" s="469">
        <v>10.640135758975656</v>
      </c>
      <c r="L26" s="469">
        <v>11.267044864098319</v>
      </c>
      <c r="M26" s="469">
        <v>10.134743305634728</v>
      </c>
      <c r="N26" s="469">
        <v>11.833981848294226</v>
      </c>
      <c r="O26" s="469">
        <v>11.61307846707461</v>
      </c>
    </row>
    <row r="27" spans="1:15" s="57" customFormat="1" ht="12" customHeight="1">
      <c r="A27" s="188"/>
      <c r="B27" s="127" t="s">
        <v>195</v>
      </c>
      <c r="C27" s="193"/>
      <c r="D27" s="468">
        <v>6.4903057418110812</v>
      </c>
      <c r="E27" s="468">
        <v>6.5101860053144378</v>
      </c>
      <c r="F27" s="469">
        <v>7.4222464450910852</v>
      </c>
      <c r="G27" s="469">
        <v>7.6681640537423839</v>
      </c>
      <c r="H27" s="469">
        <v>8.937166489732391</v>
      </c>
      <c r="I27" s="469">
        <v>9.0119949068837233</v>
      </c>
      <c r="J27" s="469">
        <v>10.095475200960664</v>
      </c>
      <c r="K27" s="469">
        <v>9.3680389298342934</v>
      </c>
      <c r="L27" s="469">
        <v>9.1545025260139177</v>
      </c>
      <c r="M27" s="469">
        <v>10.022248121746575</v>
      </c>
      <c r="N27" s="469">
        <v>10.081294433822928</v>
      </c>
      <c r="O27" s="469">
        <v>10.413335599167359</v>
      </c>
    </row>
    <row r="28" spans="1:15" s="57" customFormat="1" ht="12" customHeight="1">
      <c r="A28" s="188"/>
      <c r="B28" s="941" t="s">
        <v>226</v>
      </c>
      <c r="C28" s="941"/>
      <c r="D28" s="468"/>
      <c r="E28" s="468"/>
      <c r="F28" s="469"/>
      <c r="G28" s="469"/>
      <c r="H28" s="469"/>
      <c r="I28" s="469"/>
      <c r="J28" s="469"/>
      <c r="K28" s="469"/>
      <c r="L28" s="469"/>
      <c r="M28" s="469"/>
      <c r="N28" s="469"/>
      <c r="O28" s="469"/>
    </row>
    <row r="29" spans="1:15" s="57" customFormat="1" ht="12" customHeight="1">
      <c r="A29" s="188"/>
      <c r="B29" s="941"/>
      <c r="C29" s="941"/>
      <c r="D29" s="443"/>
      <c r="E29" s="443"/>
      <c r="F29" s="443"/>
      <c r="G29" s="443"/>
      <c r="H29" s="443"/>
      <c r="I29" s="469"/>
      <c r="J29" s="469"/>
      <c r="K29" s="469"/>
      <c r="L29" s="469"/>
      <c r="M29" s="469"/>
      <c r="N29" s="469"/>
      <c r="O29" s="469"/>
    </row>
    <row r="30" spans="1:15" s="57" customFormat="1" ht="12" customHeight="1">
      <c r="A30" s="188"/>
      <c r="B30" s="127" t="s">
        <v>194</v>
      </c>
      <c r="C30" s="193"/>
      <c r="D30" s="468">
        <v>2.6983153104542246</v>
      </c>
      <c r="E30" s="468">
        <v>2.2899202617051726</v>
      </c>
      <c r="F30" s="469">
        <v>2.7051037199260346</v>
      </c>
      <c r="G30" s="469">
        <v>3.0020886328157976</v>
      </c>
      <c r="H30" s="469">
        <v>2.9523757977098266</v>
      </c>
      <c r="I30" s="469">
        <v>3.33615180201123</v>
      </c>
      <c r="J30" s="469">
        <v>3.2547455477306002</v>
      </c>
      <c r="K30" s="469">
        <v>2.6645311828696934</v>
      </c>
      <c r="L30" s="469">
        <v>3.790086186884277</v>
      </c>
      <c r="M30" s="469">
        <v>3.6434388695802977</v>
      </c>
      <c r="N30" s="469">
        <v>2.3445756840935674</v>
      </c>
      <c r="O30" s="469">
        <v>2.8154132833296401</v>
      </c>
    </row>
    <row r="31" spans="1:15" s="57" customFormat="1" ht="12" customHeight="1">
      <c r="A31" s="188"/>
      <c r="B31" s="127" t="s">
        <v>195</v>
      </c>
      <c r="C31" s="193"/>
      <c r="D31" s="468">
        <v>2.9070297525621718</v>
      </c>
      <c r="E31" s="468">
        <v>2.3250664304694419</v>
      </c>
      <c r="F31" s="469">
        <v>3.1506686384829443</v>
      </c>
      <c r="G31" s="469">
        <v>3.0716149453409414</v>
      </c>
      <c r="H31" s="469">
        <v>3.33615180201123</v>
      </c>
      <c r="I31" s="469">
        <v>2.7458239428930877</v>
      </c>
      <c r="J31" s="469">
        <v>2.9252385297255636</v>
      </c>
      <c r="K31" s="469">
        <v>3.5206677053793194</v>
      </c>
      <c r="L31" s="469">
        <v>4.7252149535908385</v>
      </c>
      <c r="M31" s="469">
        <v>3.2699837435955144</v>
      </c>
      <c r="N31" s="469">
        <v>3.3523004577292221</v>
      </c>
      <c r="O31" s="469">
        <v>3.1537047672463494</v>
      </c>
    </row>
    <row r="32" spans="1:15" s="57" customFormat="1" ht="12" customHeight="1">
      <c r="A32" s="188"/>
      <c r="B32" s="182" t="s">
        <v>227</v>
      </c>
      <c r="C32" s="183"/>
      <c r="D32" s="443"/>
      <c r="E32" s="443"/>
      <c r="F32" s="443"/>
      <c r="G32" s="443"/>
      <c r="H32" s="443"/>
      <c r="I32" s="469"/>
      <c r="J32" s="469"/>
      <c r="K32" s="469"/>
      <c r="L32" s="469"/>
      <c r="M32" s="469"/>
      <c r="N32" s="469"/>
      <c r="O32" s="469"/>
    </row>
    <row r="33" spans="1:15" s="57" customFormat="1" ht="12" customHeight="1">
      <c r="A33" s="188"/>
      <c r="B33" s="127" t="s">
        <v>194</v>
      </c>
      <c r="C33" s="193"/>
      <c r="D33" s="468">
        <v>0.64774572276248221</v>
      </c>
      <c r="E33" s="468">
        <v>0.79738294827233702</v>
      </c>
      <c r="F33" s="469">
        <v>1.1887887962014048</v>
      </c>
      <c r="G33" s="469">
        <v>0.98394914903177177</v>
      </c>
      <c r="H33" s="554">
        <v>1.6378772047239931</v>
      </c>
      <c r="I33" s="469">
        <v>1.8471229958000126</v>
      </c>
      <c r="J33" s="469">
        <v>1.5737926827991611</v>
      </c>
      <c r="K33" s="469">
        <v>2.0742125287322173</v>
      </c>
      <c r="L33" s="469">
        <v>1.7858200483321984</v>
      </c>
      <c r="M33" s="469">
        <v>1.7541934035997282</v>
      </c>
      <c r="N33" s="469">
        <v>1.8009065668717383</v>
      </c>
      <c r="O33" s="469">
        <v>1.6755413331920888</v>
      </c>
    </row>
    <row r="34" spans="1:15" s="57" customFormat="1" ht="12" customHeight="1">
      <c r="A34" s="188"/>
      <c r="B34" s="127" t="s">
        <v>195</v>
      </c>
      <c r="C34" s="193"/>
      <c r="D34" s="468">
        <v>0.79360453046953583</v>
      </c>
      <c r="E34" s="468">
        <v>0.6421612046058458</v>
      </c>
      <c r="F34" s="469">
        <v>1.3367462876687017</v>
      </c>
      <c r="G34" s="469">
        <v>1.3071055027494691</v>
      </c>
      <c r="H34" s="554">
        <v>1.1908319300246666</v>
      </c>
      <c r="I34" s="469">
        <v>1.6329109788923268</v>
      </c>
      <c r="J34" s="469">
        <v>1.7618864639121303</v>
      </c>
      <c r="K34" s="469">
        <v>1.3713600189792421</v>
      </c>
      <c r="L34" s="469">
        <v>1.3725079574750114</v>
      </c>
      <c r="M34" s="469">
        <v>1.631050425605151</v>
      </c>
      <c r="N34" s="469">
        <v>1.5831862199330868</v>
      </c>
      <c r="O34" s="469">
        <v>1.2548638332221993</v>
      </c>
    </row>
    <row r="35" spans="1:15" s="57" customFormat="1" ht="12" customHeight="1">
      <c r="A35" s="188"/>
      <c r="B35" s="182" t="s">
        <v>228</v>
      </c>
      <c r="C35" s="183"/>
      <c r="D35" s="443"/>
      <c r="E35" s="443"/>
      <c r="F35" s="443"/>
      <c r="G35" s="443"/>
      <c r="H35" s="443"/>
      <c r="I35" s="469"/>
      <c r="J35" s="469"/>
      <c r="K35" s="469"/>
      <c r="L35" s="469"/>
      <c r="M35" s="469"/>
      <c r="N35" s="469"/>
      <c r="O35" s="469"/>
    </row>
    <row r="36" spans="1:15" s="57" customFormat="1" ht="12" customHeight="1">
      <c r="A36" s="188"/>
      <c r="B36" s="127" t="s">
        <v>194</v>
      </c>
      <c r="C36" s="193"/>
      <c r="D36" s="468">
        <v>11.243888457927971</v>
      </c>
      <c r="E36" s="468">
        <v>13.412390104273156</v>
      </c>
      <c r="F36" s="469">
        <v>12.302426521656381</v>
      </c>
      <c r="G36" s="469">
        <v>11.969214721179666</v>
      </c>
      <c r="H36" s="469">
        <v>10.804044134823116</v>
      </c>
      <c r="I36" s="469">
        <v>11.428866098708609</v>
      </c>
      <c r="J36" s="469">
        <v>11.27091839649872</v>
      </c>
      <c r="K36" s="469">
        <v>10.716881858853661</v>
      </c>
      <c r="L36" s="469">
        <v>8.3398463324807501</v>
      </c>
      <c r="M36" s="469">
        <v>9.7463506292195845</v>
      </c>
      <c r="N36" s="469">
        <v>8.791945686464242</v>
      </c>
      <c r="O36" s="469">
        <v>9.5513938151819637</v>
      </c>
    </row>
    <row r="37" spans="1:15" s="57" customFormat="1" ht="12" customHeight="1">
      <c r="A37" s="188"/>
      <c r="B37" s="127" t="s">
        <v>195</v>
      </c>
      <c r="C37" s="193"/>
      <c r="D37" s="468">
        <v>5.1712555869644544E-2</v>
      </c>
      <c r="E37" s="468">
        <v>0.17714791851195749</v>
      </c>
      <c r="F37" s="469">
        <v>0.14867749296928046</v>
      </c>
      <c r="G37" s="469">
        <v>0.20389124779728132</v>
      </c>
      <c r="H37" s="469">
        <v>3.3000068451367603E-2</v>
      </c>
      <c r="I37" s="469">
        <v>0.15749142169344765</v>
      </c>
      <c r="J37" s="469">
        <v>2.495314396624803E-2</v>
      </c>
      <c r="K37" s="469">
        <v>2.3014565561948138E-2</v>
      </c>
      <c r="L37" s="469">
        <v>0.10947979670391961</v>
      </c>
      <c r="M37" s="469">
        <v>0.30589157712835385</v>
      </c>
      <c r="N37" s="469">
        <v>0.1051960058993848</v>
      </c>
      <c r="O37" s="469">
        <v>7.7567841191918341E-2</v>
      </c>
    </row>
    <row r="38" spans="1:15" s="57" customFormat="1" ht="12" customHeight="1">
      <c r="A38" s="188"/>
      <c r="B38" s="182" t="s">
        <v>229</v>
      </c>
      <c r="C38" s="183"/>
      <c r="D38" s="443"/>
      <c r="E38" s="443"/>
      <c r="F38" s="443"/>
      <c r="G38" s="443"/>
      <c r="H38" s="443"/>
      <c r="I38" s="469"/>
      <c r="J38" s="469"/>
      <c r="K38" s="469"/>
      <c r="L38" s="469"/>
      <c r="M38" s="469"/>
      <c r="N38" s="469"/>
      <c r="O38" s="469"/>
    </row>
    <row r="39" spans="1:15" s="57" customFormat="1" ht="12" customHeight="1">
      <c r="A39" s="188"/>
      <c r="B39" s="127" t="s">
        <v>194</v>
      </c>
      <c r="C39" s="193"/>
      <c r="D39" s="468">
        <v>9.0361344999505171</v>
      </c>
      <c r="E39" s="468">
        <v>9.7117153956246156</v>
      </c>
      <c r="F39" s="469">
        <v>10.04444244054902</v>
      </c>
      <c r="G39" s="469">
        <v>9.7780091199186003</v>
      </c>
      <c r="H39" s="469">
        <v>8.8976707444574004</v>
      </c>
      <c r="I39" s="469">
        <v>10.065896319654669</v>
      </c>
      <c r="J39" s="469">
        <v>9.981781988460277</v>
      </c>
      <c r="K39" s="469">
        <v>8.5883270178206548</v>
      </c>
      <c r="L39" s="469">
        <v>10.795222827441552</v>
      </c>
      <c r="M39" s="469">
        <v>9.4987502306059994</v>
      </c>
      <c r="N39" s="469">
        <v>9.6162678710269596</v>
      </c>
      <c r="O39" s="469">
        <v>9.6108678612640119</v>
      </c>
    </row>
    <row r="40" spans="1:15" s="57" customFormat="1" ht="12" customHeight="1">
      <c r="A40" s="188"/>
      <c r="B40" s="127" t="s">
        <v>195</v>
      </c>
      <c r="C40" s="193"/>
      <c r="D40" s="468">
        <v>7.4374467453589981</v>
      </c>
      <c r="E40" s="468">
        <v>8.3038086802480073</v>
      </c>
      <c r="F40" s="469">
        <v>6.8281729950809593</v>
      </c>
      <c r="G40" s="469">
        <v>5.5915563596347191</v>
      </c>
      <c r="H40" s="469">
        <v>6.130541541220933</v>
      </c>
      <c r="I40" s="469">
        <v>7.2434199365145524</v>
      </c>
      <c r="J40" s="469">
        <v>7.099582414718304</v>
      </c>
      <c r="K40" s="469">
        <v>6.897635114337036</v>
      </c>
      <c r="L40" s="469">
        <v>5.6845867732634625</v>
      </c>
      <c r="M40" s="469">
        <v>6.3096421608412854</v>
      </c>
      <c r="N40" s="469">
        <v>5.8998197943308677</v>
      </c>
      <c r="O40" s="469">
        <v>7.0803531609177695</v>
      </c>
    </row>
    <row r="41" spans="1:15" s="57" customFormat="1" ht="12" customHeight="1">
      <c r="A41" s="188"/>
      <c r="B41" s="182" t="s">
        <v>230</v>
      </c>
      <c r="C41" s="183"/>
      <c r="D41" s="443"/>
      <c r="E41" s="443"/>
      <c r="F41" s="443"/>
      <c r="G41" s="443"/>
      <c r="H41" s="443"/>
      <c r="I41" s="469"/>
      <c r="J41" s="469"/>
      <c r="K41" s="469"/>
      <c r="L41" s="469"/>
      <c r="M41" s="469"/>
      <c r="N41" s="469"/>
      <c r="O41" s="469"/>
    </row>
    <row r="42" spans="1:15" s="57" customFormat="1" ht="12" customHeight="1">
      <c r="A42" s="188"/>
      <c r="B42" s="127" t="s">
        <v>194</v>
      </c>
      <c r="C42" s="193"/>
      <c r="D42" s="468">
        <v>0.24494512721844386</v>
      </c>
      <c r="E42" s="468">
        <v>0.20445716622367613</v>
      </c>
      <c r="F42" s="469">
        <v>0.47174411453400128</v>
      </c>
      <c r="G42" s="469">
        <v>0.32209381784918667</v>
      </c>
      <c r="H42" s="469">
        <v>0.30669219394540426</v>
      </c>
      <c r="I42" s="469">
        <v>0.15080042460245877</v>
      </c>
      <c r="J42" s="469">
        <v>0.15080170463479553</v>
      </c>
      <c r="K42" s="469">
        <v>0.25528133716865814</v>
      </c>
      <c r="L42" s="469">
        <v>0.21860662230566186</v>
      </c>
      <c r="M42" s="469">
        <v>0.19011083578475835</v>
      </c>
      <c r="N42" s="469">
        <v>0.32069297547188147</v>
      </c>
      <c r="O42" s="469">
        <v>0.19822444129694866</v>
      </c>
    </row>
    <row r="43" spans="1:15" s="57" customFormat="1" ht="12" customHeight="1">
      <c r="A43" s="188"/>
      <c r="B43" s="127" t="s">
        <v>195</v>
      </c>
      <c r="C43" s="193"/>
      <c r="D43" s="468">
        <v>0.26457820415442962</v>
      </c>
      <c r="E43" s="468">
        <v>0.39858281665190437</v>
      </c>
      <c r="F43" s="469">
        <v>0.41948834912418603</v>
      </c>
      <c r="G43" s="469">
        <v>0.45331113189245231</v>
      </c>
      <c r="H43" s="469">
        <v>0.16007238208781577</v>
      </c>
      <c r="I43" s="469">
        <v>0.2742136528861992</v>
      </c>
      <c r="J43" s="469">
        <v>0.12931163765364972</v>
      </c>
      <c r="K43" s="469">
        <v>0.28871573741257928</v>
      </c>
      <c r="L43" s="469">
        <v>0.13747889519908624</v>
      </c>
      <c r="M43" s="469">
        <v>0.26527458144081612</v>
      </c>
      <c r="N43" s="469">
        <v>0.2611409632700985</v>
      </c>
      <c r="O43" s="469">
        <v>0.12524863285204257</v>
      </c>
    </row>
    <row r="44" spans="1:15" s="57" customFormat="1" ht="12" customHeight="1">
      <c r="A44" s="188"/>
      <c r="B44" s="182" t="s">
        <v>231</v>
      </c>
      <c r="C44" s="183"/>
      <c r="D44" s="443"/>
      <c r="E44" s="443"/>
      <c r="F44" s="443"/>
      <c r="G44" s="443"/>
      <c r="H44" s="443"/>
      <c r="I44" s="469"/>
      <c r="J44" s="469"/>
      <c r="K44" s="469"/>
      <c r="L44" s="469"/>
      <c r="M44" s="469"/>
      <c r="N44" s="469"/>
      <c r="O44" s="469"/>
    </row>
    <row r="45" spans="1:15" s="57" customFormat="1" ht="12" customHeight="1">
      <c r="A45" s="188"/>
      <c r="B45" s="127" t="s">
        <v>194</v>
      </c>
      <c r="C45" s="193"/>
      <c r="D45" s="470">
        <v>11.327014779705173</v>
      </c>
      <c r="E45" s="470">
        <v>9.7730525454917192</v>
      </c>
      <c r="F45" s="469">
        <v>9.2925107960060753</v>
      </c>
      <c r="G45" s="469">
        <v>9.0507897009535512</v>
      </c>
      <c r="H45" s="469">
        <v>8.8364455223088374</v>
      </c>
      <c r="I45" s="469">
        <v>8.7229979430858204</v>
      </c>
      <c r="J45" s="469">
        <v>8.8672103239865105</v>
      </c>
      <c r="K45" s="469">
        <v>9.1952845223271229</v>
      </c>
      <c r="L45" s="469">
        <v>10.088593036093604</v>
      </c>
      <c r="M45" s="469">
        <v>7.9353669259744715</v>
      </c>
      <c r="N45" s="469">
        <v>9.2339678393335056</v>
      </c>
      <c r="O45" s="469">
        <v>8.1643851972691053</v>
      </c>
    </row>
    <row r="46" spans="1:15" s="57" customFormat="1" ht="12" customHeight="1">
      <c r="A46" s="188"/>
      <c r="B46" s="127" t="s">
        <v>195</v>
      </c>
      <c r="C46" s="193"/>
      <c r="D46" s="470">
        <v>15.766302850084839</v>
      </c>
      <c r="E46" s="470">
        <v>12.356067316209035</v>
      </c>
      <c r="F46" s="469">
        <v>15.189065097412552</v>
      </c>
      <c r="G46" s="469">
        <v>13.797116076032312</v>
      </c>
      <c r="H46" s="469">
        <v>12.990226519490692</v>
      </c>
      <c r="I46" s="469">
        <v>12.542328192132759</v>
      </c>
      <c r="J46" s="469">
        <v>13.415116714490509</v>
      </c>
      <c r="K46" s="469">
        <v>13.164423697266324</v>
      </c>
      <c r="L46" s="469">
        <v>12.299903298971552</v>
      </c>
      <c r="M46" s="469">
        <v>12.582873186421415</v>
      </c>
      <c r="N46" s="469">
        <v>11.874743127040428</v>
      </c>
      <c r="O46" s="469">
        <v>11.296691712756056</v>
      </c>
    </row>
    <row r="47" spans="1:15" s="57" customFormat="1" ht="12" customHeight="1">
      <c r="A47" s="188"/>
      <c r="B47" s="182" t="s">
        <v>232</v>
      </c>
      <c r="C47" s="183"/>
      <c r="D47" s="443"/>
      <c r="E47" s="443"/>
      <c r="F47" s="443"/>
      <c r="G47" s="443"/>
      <c r="H47" s="443"/>
      <c r="I47" s="469"/>
      <c r="J47" s="469"/>
      <c r="K47" s="469"/>
      <c r="L47" s="469"/>
      <c r="M47" s="469"/>
      <c r="N47" s="469"/>
      <c r="O47" s="469"/>
    </row>
    <row r="48" spans="1:15" s="57" customFormat="1" ht="12" customHeight="1">
      <c r="A48" s="188"/>
      <c r="B48" s="127" t="s">
        <v>194</v>
      </c>
      <c r="C48" s="193"/>
      <c r="D48" s="468">
        <v>2.8416657225231048</v>
      </c>
      <c r="E48" s="468">
        <v>2.862400327131466</v>
      </c>
      <c r="F48" s="469">
        <v>3.222916753904121</v>
      </c>
      <c r="G48" s="469">
        <v>2.8487429839638829</v>
      </c>
      <c r="H48" s="469">
        <v>4.3822553082640798</v>
      </c>
      <c r="I48" s="469">
        <v>3.7106727552231069</v>
      </c>
      <c r="J48" s="469">
        <v>3.0362110119707038</v>
      </c>
      <c r="K48" s="469">
        <v>3.4614690116818201</v>
      </c>
      <c r="L48" s="469">
        <v>4.300879721574991</v>
      </c>
      <c r="M48" s="469">
        <v>3.7111749566163201</v>
      </c>
      <c r="N48" s="469">
        <v>4.4477559685016459</v>
      </c>
      <c r="O48" s="469">
        <v>4.0986870759496394</v>
      </c>
    </row>
    <row r="49" spans="1:15" s="57" customFormat="1" ht="12" customHeight="1">
      <c r="A49" s="188"/>
      <c r="B49" s="127" t="s">
        <v>195</v>
      </c>
      <c r="C49" s="193"/>
      <c r="D49" s="468">
        <v>36.488901225158052</v>
      </c>
      <c r="E49" s="468">
        <v>37.201062887511071</v>
      </c>
      <c r="F49" s="469">
        <v>37.298779889774977</v>
      </c>
      <c r="G49" s="469">
        <v>39.161225750048686</v>
      </c>
      <c r="H49" s="469">
        <v>40.162689590395686</v>
      </c>
      <c r="I49" s="469">
        <v>39.558235147067712</v>
      </c>
      <c r="J49" s="469">
        <v>38.417414533843797</v>
      </c>
      <c r="K49" s="469">
        <v>37.22439809302854</v>
      </c>
      <c r="L49" s="469">
        <v>38.927519626951295</v>
      </c>
      <c r="M49" s="469">
        <v>37.262795710786705</v>
      </c>
      <c r="N49" s="469">
        <v>40.831509176282871</v>
      </c>
      <c r="O49" s="469">
        <v>39.791896833548122</v>
      </c>
    </row>
    <row r="50" spans="1:15" s="57" customFormat="1" ht="12" customHeight="1">
      <c r="A50" s="188"/>
      <c r="B50" s="182" t="s">
        <v>233</v>
      </c>
      <c r="C50" s="183"/>
      <c r="D50" s="443"/>
      <c r="E50" s="443"/>
      <c r="F50" s="443"/>
      <c r="G50" s="443"/>
      <c r="H50" s="443"/>
      <c r="I50" s="469"/>
      <c r="J50" s="469"/>
      <c r="K50" s="469"/>
      <c r="L50" s="469"/>
      <c r="M50" s="469"/>
      <c r="N50" s="469"/>
      <c r="O50" s="469"/>
    </row>
    <row r="51" spans="1:15" s="57" customFormat="1" ht="12" customHeight="1">
      <c r="A51" s="188"/>
      <c r="B51" s="127" t="s">
        <v>194</v>
      </c>
      <c r="C51" s="193"/>
      <c r="D51" s="468">
        <v>0</v>
      </c>
      <c r="E51" s="468">
        <v>0</v>
      </c>
      <c r="F51" s="469">
        <v>7.454912385827038E-2</v>
      </c>
      <c r="G51" s="469">
        <v>0.13095872605194686</v>
      </c>
      <c r="H51" s="469">
        <v>7.405623830530797E-2</v>
      </c>
      <c r="I51" s="469">
        <v>0.15599000466624002</v>
      </c>
      <c r="J51" s="469">
        <v>1.7264676030422869E-2</v>
      </c>
      <c r="K51" s="469">
        <v>0.15415962569271335</v>
      </c>
      <c r="L51" s="469">
        <v>5.9359685601758791E-2</v>
      </c>
      <c r="M51" s="469">
        <v>6.5638136896545102E-2</v>
      </c>
      <c r="N51" s="469">
        <v>0.21511620869028955</v>
      </c>
      <c r="O51" s="469">
        <v>0.14313612172789467</v>
      </c>
    </row>
    <row r="52" spans="1:15" s="57" customFormat="1" ht="12" customHeight="1">
      <c r="A52" s="188"/>
      <c r="B52" s="127" t="s">
        <v>195</v>
      </c>
      <c r="C52" s="193"/>
      <c r="D52" s="468">
        <v>8.5917106551014741E-2</v>
      </c>
      <c r="E52" s="468">
        <v>0.11071744906997344</v>
      </c>
      <c r="F52" s="469">
        <v>0</v>
      </c>
      <c r="G52" s="469">
        <v>8.2581828955538977E-2</v>
      </c>
      <c r="H52" s="469">
        <v>2.2096296669809862E-2</v>
      </c>
      <c r="I52" s="469">
        <v>9.4116939461235671E-2</v>
      </c>
      <c r="J52" s="469">
        <v>3.7074184921597524E-2</v>
      </c>
      <c r="K52" s="469">
        <v>0.12480021456601122</v>
      </c>
      <c r="L52" s="469">
        <v>7.092133764305511E-2</v>
      </c>
      <c r="M52" s="469">
        <v>5.8956315507710085E-2</v>
      </c>
      <c r="N52" s="469">
        <v>0.17922984939933886</v>
      </c>
      <c r="O52" s="469">
        <v>7.6194573703807056E-2</v>
      </c>
    </row>
    <row r="53" spans="1:15" s="57" customFormat="1" ht="12" customHeight="1">
      <c r="A53" s="188"/>
      <c r="B53" s="182" t="s">
        <v>234</v>
      </c>
      <c r="C53" s="183"/>
      <c r="D53" s="443"/>
      <c r="E53" s="443"/>
      <c r="F53" s="443"/>
      <c r="G53" s="443"/>
      <c r="H53" s="443"/>
      <c r="I53" s="469"/>
      <c r="J53" s="469"/>
      <c r="K53" s="469"/>
      <c r="L53" s="469"/>
      <c r="M53" s="469"/>
      <c r="N53" s="469"/>
      <c r="O53" s="469"/>
    </row>
    <row r="54" spans="1:15" s="57" customFormat="1" ht="12" customHeight="1">
      <c r="A54" s="188"/>
      <c r="B54" s="127" t="s">
        <v>194</v>
      </c>
      <c r="C54" s="193"/>
      <c r="D54" s="468">
        <v>1.4311522640693801</v>
      </c>
      <c r="E54" s="468">
        <v>1.901451645880188</v>
      </c>
      <c r="F54" s="469">
        <v>1.5730253797041367</v>
      </c>
      <c r="G54" s="469">
        <v>1.2987157632106749</v>
      </c>
      <c r="H54" s="469">
        <v>1.2577028407881374</v>
      </c>
      <c r="I54" s="469">
        <v>1.473198726518901</v>
      </c>
      <c r="J54" s="469">
        <v>1.3283996430315379</v>
      </c>
      <c r="K54" s="469">
        <v>1.5331766484345632</v>
      </c>
      <c r="L54" s="469">
        <v>1.6580218290122894</v>
      </c>
      <c r="M54" s="469">
        <v>1.8271942698312509</v>
      </c>
      <c r="N54" s="469">
        <v>1.8638130186262962</v>
      </c>
      <c r="O54" s="469">
        <v>1.7950950551305085</v>
      </c>
    </row>
    <row r="55" spans="1:15" s="57" customFormat="1" ht="12" customHeight="1">
      <c r="A55" s="188"/>
      <c r="B55" s="127" t="s">
        <v>195</v>
      </c>
      <c r="C55" s="193"/>
      <c r="D55" s="468">
        <v>3.5103352614515511</v>
      </c>
      <c r="E55" s="468">
        <v>5.912311780336581</v>
      </c>
      <c r="F55" s="469">
        <v>4.3708350702642829</v>
      </c>
      <c r="G55" s="469">
        <v>4.97963241052204</v>
      </c>
      <c r="H55" s="469">
        <v>4.5995915234957829</v>
      </c>
      <c r="I55" s="469">
        <v>4.5024125089693472</v>
      </c>
      <c r="J55" s="469">
        <v>4.0597634256046877</v>
      </c>
      <c r="K55" s="469">
        <v>5.1802827861380685</v>
      </c>
      <c r="L55" s="469">
        <v>4.8608392407908694</v>
      </c>
      <c r="M55" s="469">
        <v>4.5387346837026143</v>
      </c>
      <c r="N55" s="469">
        <v>4.0998343285320855</v>
      </c>
      <c r="O55" s="469">
        <v>3.9389844768278817</v>
      </c>
    </row>
    <row r="56" spans="1:15" s="57" customFormat="1" ht="12" customHeight="1" thickBot="1">
      <c r="A56" s="188"/>
      <c r="B56" s="806"/>
      <c r="C56" s="807"/>
      <c r="D56" s="808"/>
      <c r="E56" s="809"/>
      <c r="F56" s="808"/>
      <c r="G56" s="808"/>
      <c r="H56" s="808"/>
      <c r="I56" s="808"/>
      <c r="J56" s="808"/>
      <c r="K56" s="808"/>
      <c r="L56" s="808"/>
      <c r="M56" s="808"/>
      <c r="N56" s="808"/>
      <c r="O56" s="808"/>
    </row>
    <row r="57" spans="1:15" s="57" customFormat="1" ht="12" customHeight="1">
      <c r="A57" s="188"/>
      <c r="B57" s="187"/>
      <c r="C57" s="193"/>
      <c r="D57" s="443"/>
      <c r="E57" s="444"/>
      <c r="F57" s="443"/>
      <c r="G57" s="445"/>
      <c r="H57" s="445"/>
      <c r="I57" s="445"/>
      <c r="J57" s="606"/>
      <c r="L57" s="606"/>
      <c r="N57" s="938" t="s">
        <v>175</v>
      </c>
      <c r="O57" s="938"/>
    </row>
    <row r="58" spans="1:15" s="57" customFormat="1" ht="12" customHeight="1" thickBot="1">
      <c r="A58" s="188"/>
      <c r="B58" s="187"/>
      <c r="C58" s="193"/>
      <c r="D58" s="443"/>
      <c r="E58" s="444"/>
      <c r="F58" s="443"/>
      <c r="G58" s="445"/>
      <c r="H58" s="445"/>
      <c r="I58" s="445"/>
      <c r="J58" s="606"/>
      <c r="L58" s="606"/>
      <c r="N58" s="939" t="s">
        <v>290</v>
      </c>
      <c r="O58" s="939"/>
    </row>
    <row r="59" spans="1:15" ht="25.5" customHeight="1" thickBot="1">
      <c r="A59" s="180"/>
      <c r="B59" s="942" t="str">
        <f>+B4</f>
        <v>Carrera Técnica / Sexo</v>
      </c>
      <c r="C59" s="942"/>
      <c r="D59" s="805">
        <v>2011</v>
      </c>
      <c r="E59" s="702">
        <v>2013</v>
      </c>
      <c r="F59" s="702">
        <v>2014</v>
      </c>
      <c r="G59" s="702">
        <v>2015</v>
      </c>
      <c r="H59" s="702">
        <v>2016</v>
      </c>
      <c r="I59" s="702">
        <v>2017</v>
      </c>
      <c r="J59" s="702">
        <v>2018</v>
      </c>
      <c r="K59" s="702">
        <v>2019</v>
      </c>
      <c r="L59" s="702">
        <v>2020</v>
      </c>
      <c r="M59" s="702">
        <v>2021</v>
      </c>
      <c r="N59" s="702">
        <v>2022</v>
      </c>
      <c r="O59" s="702">
        <v>2023</v>
      </c>
    </row>
    <row r="60" spans="1:15" s="57" customFormat="1" ht="12.75" customHeight="1">
      <c r="A60" s="188"/>
      <c r="B60" s="187"/>
      <c r="C60" s="193"/>
      <c r="D60" s="443"/>
      <c r="E60" s="444"/>
      <c r="F60" s="443"/>
      <c r="G60" s="443"/>
      <c r="H60" s="443"/>
      <c r="I60" s="443"/>
      <c r="J60" s="443"/>
      <c r="K60" s="443"/>
      <c r="L60" s="443"/>
      <c r="M60" s="443"/>
    </row>
    <row r="61" spans="1:15" s="57" customFormat="1" ht="12" customHeight="1">
      <c r="A61" s="188"/>
      <c r="B61" s="182" t="s">
        <v>235</v>
      </c>
      <c r="C61" s="183"/>
      <c r="D61" s="443"/>
      <c r="E61" s="443"/>
      <c r="F61" s="443"/>
      <c r="G61" s="443"/>
      <c r="H61" s="443"/>
      <c r="I61" s="443"/>
      <c r="J61" s="443"/>
      <c r="K61" s="443"/>
      <c r="L61" s="443"/>
      <c r="M61" s="443"/>
    </row>
    <row r="62" spans="1:15" s="57" customFormat="1" ht="12" customHeight="1">
      <c r="A62" s="188"/>
      <c r="B62" s="127" t="s">
        <v>194</v>
      </c>
      <c r="C62" s="193"/>
      <c r="D62" s="468">
        <f>27.1579393283141+0.106915087440385</f>
        <v>27.264854415754485</v>
      </c>
      <c r="E62" s="471">
        <v>26.436311592721324</v>
      </c>
      <c r="F62" s="471">
        <v>26.049369011200273</v>
      </c>
      <c r="G62" s="471">
        <v>26.15275394741267</v>
      </c>
      <c r="H62" s="471">
        <v>24.909431426332539</v>
      </c>
      <c r="I62" s="471">
        <v>24.244880367156711</v>
      </c>
      <c r="J62" s="471">
        <v>25.685357128982812</v>
      </c>
      <c r="K62" s="471">
        <v>24.861799391093417</v>
      </c>
      <c r="L62" s="471">
        <v>23.109773975472688</v>
      </c>
      <c r="M62" s="471">
        <v>25.990118751311147</v>
      </c>
      <c r="N62" s="471">
        <v>25.440180731709852</v>
      </c>
      <c r="O62" s="471">
        <v>25.504189308241752</v>
      </c>
    </row>
    <row r="63" spans="1:15" s="57" customFormat="1" ht="12" customHeight="1">
      <c r="A63" s="188"/>
      <c r="B63" s="127" t="s">
        <v>195</v>
      </c>
      <c r="C63" s="193"/>
      <c r="D63" s="468">
        <v>5.3435472696476705</v>
      </c>
      <c r="E63" s="471">
        <v>6.3773250664304699</v>
      </c>
      <c r="F63" s="471">
        <v>5.4348098392382322</v>
      </c>
      <c r="G63" s="471">
        <v>6.3084837987503306</v>
      </c>
      <c r="H63" s="471">
        <f>4.81359716218137+0.0601477804697197</f>
        <v>4.8737449426510899</v>
      </c>
      <c r="I63" s="471">
        <v>5.1792604737886174</v>
      </c>
      <c r="J63" s="471">
        <v>5.3050495552398402</v>
      </c>
      <c r="K63" s="471">
        <v>5.1606833445034681</v>
      </c>
      <c r="L63" s="471">
        <v>4.2646927759912989</v>
      </c>
      <c r="M63" s="471">
        <v>4.2860085388726121</v>
      </c>
      <c r="N63" s="471">
        <v>5.486176441311164</v>
      </c>
      <c r="O63" s="471">
        <v>5.3654588753185726</v>
      </c>
    </row>
    <row r="64" spans="1:15" s="57" customFormat="1" ht="12" customHeight="1">
      <c r="A64" s="188"/>
      <c r="B64" s="182" t="s">
        <v>507</v>
      </c>
      <c r="C64" s="183"/>
      <c r="D64" s="443"/>
      <c r="E64" s="443"/>
      <c r="F64" s="443"/>
      <c r="G64" s="443"/>
      <c r="H64" s="443"/>
      <c r="I64" s="471"/>
      <c r="J64" s="471"/>
      <c r="K64" s="471"/>
      <c r="L64" s="471"/>
      <c r="M64" s="471"/>
      <c r="N64" s="471"/>
      <c r="O64" s="471"/>
    </row>
    <row r="65" spans="1:15" s="57" customFormat="1" ht="12" customHeight="1">
      <c r="A65" s="188"/>
      <c r="B65" s="127" t="s">
        <v>194</v>
      </c>
      <c r="C65" s="193"/>
      <c r="D65" s="468">
        <v>3.3129862654288766</v>
      </c>
      <c r="E65" s="468">
        <v>3.0873032099775095</v>
      </c>
      <c r="F65" s="469">
        <v>3.2777704172920439</v>
      </c>
      <c r="G65" s="469">
        <v>3.6964549434612062</v>
      </c>
      <c r="H65" s="469">
        <v>3.8743031296796548</v>
      </c>
      <c r="I65" s="471">
        <v>3.8676224380094859</v>
      </c>
      <c r="J65" s="471">
        <v>4.2366843078566712</v>
      </c>
      <c r="K65" s="471">
        <v>4.0665318734620435</v>
      </c>
      <c r="L65" s="471">
        <v>3.801824576402312</v>
      </c>
      <c r="M65" s="471">
        <v>4.3877111246180061</v>
      </c>
      <c r="N65" s="471">
        <v>4.4852130108876693</v>
      </c>
      <c r="O65" s="471">
        <v>4.5780822325906634</v>
      </c>
    </row>
    <row r="66" spans="1:15" s="57" customFormat="1" ht="12" customHeight="1">
      <c r="A66" s="188"/>
      <c r="B66" s="127" t="s">
        <v>195</v>
      </c>
      <c r="C66" s="193"/>
      <c r="D66" s="468">
        <v>0.81459812556225841</v>
      </c>
      <c r="E66" s="468">
        <v>0.97431355181576607</v>
      </c>
      <c r="F66" s="469">
        <v>1.154339705355198</v>
      </c>
      <c r="G66" s="469">
        <v>1.2534594884763408</v>
      </c>
      <c r="H66" s="469">
        <v>0.99523403391952536</v>
      </c>
      <c r="I66" s="471">
        <v>1.0195231769658077</v>
      </c>
      <c r="J66" s="471">
        <v>0.99172301126452811</v>
      </c>
      <c r="K66" s="471">
        <v>0.99723000625816449</v>
      </c>
      <c r="L66" s="471">
        <v>0.62975284690911337</v>
      </c>
      <c r="M66" s="471">
        <v>1.5625796934574776</v>
      </c>
      <c r="N66" s="471">
        <v>1.0854895552046857</v>
      </c>
      <c r="O66" s="471">
        <v>1.0633532428338448</v>
      </c>
    </row>
    <row r="67" spans="1:15" s="57" customFormat="1" ht="12" customHeight="1">
      <c r="A67" s="188"/>
      <c r="B67" s="182" t="s">
        <v>236</v>
      </c>
      <c r="C67" s="183"/>
      <c r="D67" s="443"/>
      <c r="E67" s="443"/>
      <c r="F67" s="443"/>
      <c r="G67" s="443"/>
      <c r="H67" s="443"/>
      <c r="I67" s="471"/>
      <c r="J67" s="471"/>
      <c r="K67" s="471"/>
      <c r="L67" s="471"/>
      <c r="M67" s="471"/>
      <c r="N67" s="471"/>
      <c r="O67" s="471"/>
    </row>
    <row r="68" spans="1:15" s="57" customFormat="1" ht="12" customHeight="1">
      <c r="A68" s="188"/>
      <c r="B68" s="127" t="s">
        <v>194</v>
      </c>
      <c r="C68" s="193"/>
      <c r="D68" s="468">
        <v>0.39372517722466371</v>
      </c>
      <c r="E68" s="468">
        <v>0.47025148231445513</v>
      </c>
      <c r="F68" s="469">
        <v>0.50985780388433322</v>
      </c>
      <c r="G68" s="469">
        <v>0.57918718585605977</v>
      </c>
      <c r="H68" s="469">
        <v>0.18851398666667954</v>
      </c>
      <c r="I68" s="471">
        <v>0.49863719203536672</v>
      </c>
      <c r="J68" s="471">
        <v>0.18996748162986699</v>
      </c>
      <c r="K68" s="471">
        <v>0.42841421744377095</v>
      </c>
      <c r="L68" s="471">
        <v>0.34821407254816306</v>
      </c>
      <c r="M68" s="471">
        <v>0.44542839064837703</v>
      </c>
      <c r="N68" s="471">
        <v>0.3520959972712025</v>
      </c>
      <c r="O68" s="471">
        <v>0.24249995552596218</v>
      </c>
    </row>
    <row r="69" spans="1:15" s="57" customFormat="1" ht="12" customHeight="1">
      <c r="A69" s="188"/>
      <c r="B69" s="127" t="s">
        <v>195</v>
      </c>
      <c r="C69" s="193"/>
      <c r="D69" s="468">
        <v>0</v>
      </c>
      <c r="E69" s="468">
        <v>2.2143489813994686E-2</v>
      </c>
      <c r="F69" s="469">
        <v>7.3551853626132355E-2</v>
      </c>
      <c r="G69" s="469">
        <v>0</v>
      </c>
      <c r="H69" s="469">
        <v>4.6020872896399494E-2</v>
      </c>
      <c r="I69" s="471">
        <v>9.3619002086958482E-3</v>
      </c>
      <c r="J69" s="471">
        <v>0</v>
      </c>
      <c r="K69" s="471">
        <v>8.2300902816619018E-2</v>
      </c>
      <c r="L69" s="471">
        <v>0</v>
      </c>
      <c r="M69" s="471">
        <v>3.4185303781892218E-2</v>
      </c>
      <c r="N69" s="471">
        <v>9.0511586353833086E-4</v>
      </c>
      <c r="O69" s="471">
        <v>4.0599711173425042E-2</v>
      </c>
    </row>
    <row r="70" spans="1:15" s="57" customFormat="1" ht="12" customHeight="1">
      <c r="A70" s="188"/>
      <c r="B70" s="182" t="s">
        <v>237</v>
      </c>
      <c r="C70" s="183"/>
      <c r="D70" s="443"/>
      <c r="E70" s="443"/>
      <c r="F70" s="443"/>
      <c r="G70" s="443"/>
      <c r="H70" s="443"/>
      <c r="I70" s="471"/>
      <c r="J70" s="471"/>
      <c r="K70" s="471"/>
      <c r="L70" s="471"/>
      <c r="M70" s="471"/>
      <c r="N70" s="471"/>
      <c r="O70" s="471"/>
    </row>
    <row r="71" spans="1:15" s="57" customFormat="1" ht="12" customHeight="1">
      <c r="A71" s="188"/>
      <c r="B71" s="127" t="s">
        <v>194</v>
      </c>
      <c r="C71" s="193"/>
      <c r="D71" s="443">
        <v>1.2802398532997912</v>
      </c>
      <c r="E71" s="443">
        <v>1.1245144142302188</v>
      </c>
      <c r="F71" s="443">
        <v>1.12577321094086</v>
      </c>
      <c r="G71" s="443">
        <v>1.4000894172923886</v>
      </c>
      <c r="H71" s="443">
        <v>1.3695996632700635</v>
      </c>
      <c r="I71" s="471">
        <v>1.335449032952148</v>
      </c>
      <c r="J71" s="471">
        <v>1.4765087123344134</v>
      </c>
      <c r="K71" s="471">
        <v>1.5674513449098584</v>
      </c>
      <c r="L71" s="471">
        <v>1.8256862318572344</v>
      </c>
      <c r="M71" s="471">
        <v>1.9604906629138878</v>
      </c>
      <c r="N71" s="471">
        <v>1.5245776752758959</v>
      </c>
      <c r="O71" s="471">
        <v>1.3602010464237304</v>
      </c>
    </row>
    <row r="72" spans="1:15" s="57" customFormat="1" ht="12" customHeight="1">
      <c r="A72" s="188"/>
      <c r="B72" s="127" t="s">
        <v>195</v>
      </c>
      <c r="C72" s="193"/>
      <c r="D72" s="468">
        <v>0.74079578421166059</v>
      </c>
      <c r="E72" s="468">
        <v>0.81930912311780324</v>
      </c>
      <c r="F72" s="469">
        <v>0.96333058840577945</v>
      </c>
      <c r="G72" s="469">
        <v>0.56799560219054213</v>
      </c>
      <c r="H72" s="469">
        <v>0.68242037272827005</v>
      </c>
      <c r="I72" s="471">
        <v>0.53198878987403264</v>
      </c>
      <c r="J72" s="471">
        <v>0.53301224606857678</v>
      </c>
      <c r="K72" s="471">
        <v>0.68536434837615201</v>
      </c>
      <c r="L72" s="471">
        <v>0.28739356036731661</v>
      </c>
      <c r="M72" s="471">
        <v>0.79677024836700971</v>
      </c>
      <c r="N72" s="471">
        <v>0.70988384619837053</v>
      </c>
      <c r="O72" s="471">
        <v>0.49109985380382759</v>
      </c>
    </row>
    <row r="73" spans="1:15" s="57" customFormat="1" ht="12" customHeight="1">
      <c r="A73" s="188"/>
      <c r="B73" s="182" t="s">
        <v>238</v>
      </c>
      <c r="C73" s="183"/>
      <c r="D73" s="443"/>
      <c r="E73" s="443"/>
      <c r="F73" s="443"/>
      <c r="G73" s="443"/>
      <c r="H73" s="443"/>
      <c r="I73" s="471"/>
      <c r="J73" s="471"/>
      <c r="K73" s="471"/>
      <c r="L73" s="471"/>
      <c r="M73" s="471"/>
      <c r="N73" s="471"/>
      <c r="O73" s="471"/>
    </row>
    <row r="74" spans="1:15" s="57" customFormat="1" ht="12" customHeight="1">
      <c r="A74" s="188"/>
      <c r="B74" s="127" t="s">
        <v>194</v>
      </c>
      <c r="C74" s="193"/>
      <c r="D74" s="443">
        <v>1.6371312281974384E-2</v>
      </c>
      <c r="E74" s="443">
        <v>0.12267429973420568</v>
      </c>
      <c r="F74" s="443">
        <v>6.8833169149561779E-2</v>
      </c>
      <c r="G74" s="443">
        <v>0.21522728161046406</v>
      </c>
      <c r="H74" s="443">
        <v>0.21323452430686884</v>
      </c>
      <c r="I74" s="471">
        <v>6.5034562207788915E-2</v>
      </c>
      <c r="J74" s="471">
        <v>3.0197112957679836E-2</v>
      </c>
      <c r="K74" s="471">
        <v>0.1495863989135813</v>
      </c>
      <c r="L74" s="471">
        <v>3.5062697740286829E-2</v>
      </c>
      <c r="M74" s="471">
        <v>0.19173229479578241</v>
      </c>
      <c r="N74" s="471">
        <v>0.34534796842634469</v>
      </c>
      <c r="O74" s="471">
        <v>0.10937729686095643</v>
      </c>
    </row>
    <row r="75" spans="1:15" s="57" customFormat="1" ht="12" customHeight="1">
      <c r="A75" s="188"/>
      <c r="B75" s="127" t="s">
        <v>195</v>
      </c>
      <c r="C75" s="193"/>
      <c r="D75" s="468">
        <v>3.5944061706179982</v>
      </c>
      <c r="E75" s="468">
        <v>1.7271922054915856</v>
      </c>
      <c r="F75" s="469">
        <v>1.8805221009297717</v>
      </c>
      <c r="G75" s="469">
        <v>1.2883907018241838</v>
      </c>
      <c r="H75" s="469">
        <v>1.1876662718177153</v>
      </c>
      <c r="I75" s="471">
        <v>1.2206645571810304</v>
      </c>
      <c r="J75" s="471">
        <v>1.1893289829395639</v>
      </c>
      <c r="K75" s="471">
        <v>1.4879664983079544</v>
      </c>
      <c r="L75" s="471">
        <v>2.0031379307108383</v>
      </c>
      <c r="M75" s="471">
        <v>1.4665142959918203</v>
      </c>
      <c r="N75" s="471">
        <v>1.6584893970410646</v>
      </c>
      <c r="O75" s="471">
        <v>1.9082972881843483</v>
      </c>
    </row>
    <row r="76" spans="1:15" ht="12" customHeight="1" thickBot="1">
      <c r="A76" s="194"/>
      <c r="B76" s="802"/>
      <c r="C76" s="802"/>
      <c r="D76" s="803"/>
      <c r="E76" s="803"/>
      <c r="F76" s="803"/>
      <c r="G76" s="803"/>
      <c r="H76" s="803"/>
      <c r="I76" s="803"/>
      <c r="J76" s="803"/>
      <c r="K76" s="803"/>
      <c r="L76" s="803"/>
      <c r="M76" s="803"/>
      <c r="N76" s="803"/>
      <c r="O76" s="803"/>
    </row>
    <row r="77" spans="1:15" ht="12" customHeight="1">
      <c r="A77" s="180"/>
      <c r="B77" s="196" t="s">
        <v>24</v>
      </c>
      <c r="C77" s="196"/>
      <c r="D77" s="195"/>
      <c r="E77" s="195"/>
      <c r="F77" s="195"/>
      <c r="G77" s="197"/>
      <c r="H77" s="197"/>
      <c r="I77" s="197"/>
      <c r="J77" s="197"/>
      <c r="K77" s="15"/>
      <c r="L77" s="15"/>
      <c r="M77" s="15"/>
    </row>
    <row r="78" spans="1:15" ht="12.75">
      <c r="A78" s="18"/>
      <c r="C78" s="16"/>
      <c r="D78" s="15"/>
      <c r="E78" s="15"/>
      <c r="F78" s="15"/>
      <c r="G78" s="15"/>
      <c r="H78" s="15"/>
      <c r="I78" s="15"/>
      <c r="J78" s="15"/>
      <c r="K78" s="15"/>
      <c r="L78" s="15"/>
      <c r="M78" s="15"/>
    </row>
    <row r="79" spans="1:15" ht="12.75">
      <c r="A79" s="16"/>
      <c r="B79" s="16"/>
      <c r="C79" s="16"/>
      <c r="D79" s="15"/>
      <c r="E79" s="15"/>
      <c r="F79" s="15"/>
      <c r="G79" s="15"/>
      <c r="H79" s="15"/>
      <c r="I79" s="15"/>
      <c r="J79" s="15"/>
      <c r="K79" s="15"/>
      <c r="L79" s="15"/>
      <c r="M79" s="15"/>
    </row>
    <row r="80" spans="1:15" ht="12.75">
      <c r="A80" s="16"/>
      <c r="B80" s="16"/>
      <c r="C80" s="16"/>
      <c r="D80" s="15"/>
      <c r="E80" s="15"/>
      <c r="F80" s="15"/>
      <c r="G80" s="422"/>
      <c r="H80" s="422"/>
      <c r="I80" s="422"/>
      <c r="J80" s="422"/>
      <c r="K80" s="555"/>
      <c r="L80" s="555"/>
      <c r="M80" s="555"/>
    </row>
    <row r="81" spans="2:13">
      <c r="D81" s="17"/>
      <c r="E81" s="17"/>
      <c r="F81" s="17"/>
      <c r="G81" s="422"/>
      <c r="H81" s="422"/>
      <c r="I81" s="422"/>
      <c r="J81" s="422"/>
      <c r="K81" s="555"/>
      <c r="L81" s="555"/>
      <c r="M81" s="555"/>
    </row>
    <row r="82" spans="2:13">
      <c r="D82" s="17"/>
      <c r="E82" s="17"/>
      <c r="F82" s="17"/>
      <c r="G82" s="17"/>
      <c r="H82" s="17"/>
      <c r="I82" s="17"/>
      <c r="J82" s="17"/>
      <c r="K82" s="17"/>
      <c r="L82" s="17"/>
      <c r="M82" s="17"/>
    </row>
    <row r="83" spans="2:13">
      <c r="D83" s="17"/>
      <c r="E83" s="17"/>
      <c r="F83" s="17"/>
      <c r="G83" s="17"/>
      <c r="H83" s="17"/>
      <c r="I83" s="17"/>
      <c r="J83" s="17"/>
      <c r="K83" s="17"/>
      <c r="L83" s="17"/>
      <c r="M83" s="17"/>
    </row>
    <row r="84" spans="2:13">
      <c r="D84" s="17"/>
      <c r="E84" s="17"/>
      <c r="F84" s="17"/>
      <c r="G84" s="17"/>
      <c r="H84" s="17"/>
      <c r="I84" s="17"/>
      <c r="J84" s="17"/>
      <c r="K84" s="17"/>
      <c r="L84" s="17"/>
      <c r="M84" s="17"/>
    </row>
    <row r="85" spans="2:13">
      <c r="D85" s="17"/>
      <c r="E85" s="17"/>
      <c r="F85" s="17"/>
      <c r="G85" s="17"/>
      <c r="H85" s="17"/>
      <c r="I85" s="17"/>
      <c r="J85" s="17"/>
      <c r="K85" s="17"/>
      <c r="L85" s="17"/>
      <c r="M85" s="17"/>
    </row>
    <row r="86" spans="2:13">
      <c r="B86" s="556"/>
      <c r="D86" s="17"/>
      <c r="E86" s="17"/>
      <c r="F86" s="17"/>
      <c r="G86" s="17"/>
      <c r="H86" s="17"/>
      <c r="I86" s="17"/>
      <c r="J86" s="17"/>
      <c r="K86" s="17"/>
      <c r="L86" s="17"/>
      <c r="M86" s="17"/>
    </row>
    <row r="87" spans="2:13">
      <c r="B87" s="472"/>
      <c r="D87" s="17"/>
      <c r="E87" s="17"/>
      <c r="F87" s="17"/>
      <c r="G87" s="17"/>
      <c r="H87" s="17"/>
      <c r="I87" s="17"/>
      <c r="J87" s="17"/>
      <c r="K87" s="17"/>
      <c r="L87" s="17"/>
      <c r="M87" s="17"/>
    </row>
    <row r="88" spans="2:13">
      <c r="D88" s="17"/>
      <c r="E88" s="17"/>
      <c r="F88" s="17"/>
      <c r="G88" s="17"/>
      <c r="H88" s="17"/>
      <c r="I88" s="17"/>
      <c r="J88" s="17"/>
      <c r="K88" s="17"/>
      <c r="L88" s="17"/>
      <c r="M88" s="17"/>
    </row>
    <row r="89" spans="2:13">
      <c r="D89" s="17"/>
      <c r="E89" s="17"/>
      <c r="F89" s="17"/>
      <c r="G89" s="17"/>
      <c r="H89" s="17"/>
      <c r="I89" s="17"/>
      <c r="J89" s="17"/>
      <c r="K89" s="17"/>
      <c r="L89" s="17"/>
      <c r="M89" s="17"/>
    </row>
    <row r="90" spans="2:13">
      <c r="D90" s="17"/>
      <c r="E90" s="17"/>
      <c r="F90" s="17"/>
      <c r="G90" s="17"/>
      <c r="H90" s="17"/>
      <c r="I90" s="17"/>
      <c r="J90" s="17"/>
      <c r="K90" s="17"/>
      <c r="L90" s="17"/>
      <c r="M90" s="17"/>
    </row>
    <row r="91" spans="2:13">
      <c r="D91" s="17"/>
      <c r="E91" s="17"/>
      <c r="F91" s="17"/>
      <c r="G91" s="17"/>
      <c r="H91" s="17"/>
      <c r="I91" s="17"/>
      <c r="J91" s="17"/>
      <c r="K91" s="17"/>
      <c r="L91" s="17"/>
      <c r="M91" s="17"/>
    </row>
    <row r="92" spans="2:13">
      <c r="D92" s="17"/>
      <c r="E92" s="17"/>
      <c r="F92" s="17"/>
      <c r="G92" s="17"/>
      <c r="H92" s="17"/>
      <c r="I92" s="17"/>
      <c r="J92" s="17"/>
      <c r="K92" s="17"/>
      <c r="L92" s="17"/>
      <c r="M92" s="17"/>
    </row>
    <row r="93" spans="2:13">
      <c r="D93" s="17"/>
      <c r="E93" s="17"/>
      <c r="F93" s="17"/>
      <c r="G93" s="17"/>
      <c r="H93" s="17"/>
      <c r="I93" s="17"/>
      <c r="J93" s="17"/>
      <c r="K93" s="17"/>
      <c r="L93" s="17"/>
      <c r="M93" s="17"/>
    </row>
    <row r="94" spans="2:13">
      <c r="D94" s="17"/>
      <c r="E94" s="17"/>
      <c r="F94" s="17"/>
      <c r="G94" s="17"/>
      <c r="H94" s="17"/>
      <c r="I94" s="17"/>
      <c r="J94" s="17"/>
      <c r="K94" s="17"/>
      <c r="L94" s="17"/>
      <c r="M94" s="17"/>
    </row>
    <row r="95" spans="2:13">
      <c r="D95" s="17"/>
      <c r="E95" s="17"/>
      <c r="F95" s="17"/>
      <c r="G95" s="17"/>
      <c r="H95" s="17"/>
      <c r="I95" s="17"/>
      <c r="J95" s="17"/>
      <c r="K95" s="17"/>
      <c r="L95" s="17"/>
      <c r="M95" s="17"/>
    </row>
    <row r="96" spans="2:13">
      <c r="D96" s="17"/>
      <c r="E96" s="17"/>
      <c r="F96" s="17"/>
      <c r="G96" s="17"/>
      <c r="H96" s="17"/>
      <c r="I96" s="17"/>
      <c r="J96" s="17"/>
      <c r="K96" s="17"/>
      <c r="L96" s="17"/>
      <c r="M96" s="17"/>
    </row>
    <row r="97" spans="4:13">
      <c r="D97" s="17"/>
      <c r="E97" s="17"/>
      <c r="F97" s="17"/>
      <c r="G97" s="17"/>
      <c r="H97" s="17"/>
      <c r="I97" s="17"/>
      <c r="J97" s="17"/>
      <c r="K97" s="17"/>
      <c r="L97" s="17"/>
      <c r="M97" s="17"/>
    </row>
    <row r="98" spans="4:13">
      <c r="D98" s="17"/>
      <c r="E98" s="17"/>
      <c r="F98" s="17"/>
      <c r="G98" s="17"/>
      <c r="H98" s="17"/>
      <c r="I98" s="17"/>
      <c r="J98" s="17"/>
      <c r="K98" s="17"/>
      <c r="L98" s="17"/>
      <c r="M98" s="17"/>
    </row>
    <row r="99" spans="4:13">
      <c r="D99" s="17"/>
      <c r="E99" s="17"/>
      <c r="F99" s="17"/>
      <c r="G99" s="17"/>
      <c r="H99" s="17"/>
      <c r="I99" s="17"/>
      <c r="J99" s="17"/>
      <c r="K99" s="17"/>
      <c r="L99" s="17"/>
      <c r="M99" s="17"/>
    </row>
    <row r="100" spans="4:13">
      <c r="D100" s="17"/>
      <c r="E100" s="17"/>
      <c r="F100" s="17"/>
      <c r="G100" s="17"/>
      <c r="H100" s="17"/>
      <c r="I100" s="17"/>
      <c r="J100" s="17"/>
      <c r="K100" s="17"/>
      <c r="L100" s="17"/>
      <c r="M100" s="17"/>
    </row>
    <row r="101" spans="4:13">
      <c r="D101" s="17"/>
      <c r="E101" s="17"/>
      <c r="F101" s="17"/>
      <c r="G101" s="17"/>
      <c r="H101" s="17"/>
      <c r="I101" s="17"/>
      <c r="J101" s="17"/>
      <c r="K101" s="17"/>
      <c r="L101" s="17"/>
      <c r="M101" s="17"/>
    </row>
    <row r="102" spans="4:13">
      <c r="D102" s="17"/>
      <c r="E102" s="17"/>
      <c r="F102" s="17"/>
      <c r="G102" s="17"/>
      <c r="H102" s="17"/>
      <c r="I102" s="17"/>
      <c r="J102" s="17"/>
      <c r="K102" s="17"/>
      <c r="L102" s="17"/>
      <c r="M102" s="17"/>
    </row>
    <row r="103" spans="4:13">
      <c r="D103" s="17"/>
      <c r="E103" s="17"/>
      <c r="F103" s="17"/>
      <c r="G103" s="17"/>
      <c r="H103" s="17"/>
      <c r="I103" s="17"/>
      <c r="J103" s="17"/>
      <c r="K103" s="17"/>
      <c r="L103" s="17"/>
      <c r="M103" s="17"/>
    </row>
    <row r="104" spans="4:13">
      <c r="D104" s="17"/>
      <c r="E104" s="17"/>
      <c r="F104" s="17"/>
      <c r="G104" s="17"/>
      <c r="H104" s="17"/>
      <c r="I104" s="17"/>
      <c r="J104" s="17"/>
      <c r="K104" s="17"/>
      <c r="L104" s="17"/>
      <c r="M104" s="17"/>
    </row>
    <row r="105" spans="4:13">
      <c r="D105" s="17"/>
      <c r="E105" s="17"/>
      <c r="F105" s="17"/>
      <c r="G105" s="17"/>
      <c r="H105" s="17"/>
      <c r="I105" s="17"/>
      <c r="J105" s="17"/>
      <c r="K105" s="17"/>
      <c r="L105" s="17"/>
      <c r="M105" s="17"/>
    </row>
    <row r="106" spans="4:13">
      <c r="D106" s="17"/>
      <c r="E106" s="17"/>
      <c r="F106" s="17"/>
      <c r="G106" s="17"/>
      <c r="H106" s="17"/>
      <c r="I106" s="17"/>
      <c r="J106" s="17"/>
      <c r="K106" s="17"/>
      <c r="L106" s="17"/>
      <c r="M106" s="17"/>
    </row>
    <row r="107" spans="4:13">
      <c r="D107" s="17"/>
      <c r="E107" s="17"/>
      <c r="F107" s="17"/>
      <c r="G107" s="17"/>
      <c r="H107" s="17"/>
      <c r="I107" s="17"/>
      <c r="J107" s="17"/>
      <c r="K107" s="17"/>
      <c r="L107" s="17"/>
      <c r="M107" s="17"/>
    </row>
    <row r="108" spans="4:13">
      <c r="D108" s="17"/>
      <c r="E108" s="17"/>
      <c r="F108" s="17"/>
      <c r="G108" s="17"/>
      <c r="H108" s="17"/>
      <c r="I108" s="17"/>
      <c r="J108" s="17"/>
      <c r="K108" s="17"/>
      <c r="L108" s="17"/>
      <c r="M108" s="17"/>
    </row>
    <row r="109" spans="4:13">
      <c r="D109" s="17"/>
      <c r="E109" s="17"/>
      <c r="F109" s="17"/>
      <c r="G109" s="17"/>
      <c r="H109" s="17"/>
      <c r="I109" s="17"/>
      <c r="J109" s="17"/>
      <c r="K109" s="17"/>
      <c r="L109" s="17"/>
      <c r="M109" s="17"/>
    </row>
    <row r="110" spans="4:13">
      <c r="D110" s="17"/>
      <c r="E110" s="17"/>
      <c r="F110" s="17"/>
      <c r="G110" s="17"/>
      <c r="H110" s="17"/>
      <c r="I110" s="17"/>
      <c r="J110" s="17"/>
      <c r="K110" s="17"/>
      <c r="L110" s="17"/>
      <c r="M110" s="17"/>
    </row>
    <row r="111" spans="4:13">
      <c r="D111" s="17"/>
      <c r="E111" s="17"/>
      <c r="F111" s="17"/>
      <c r="G111" s="17"/>
      <c r="H111" s="17"/>
      <c r="I111" s="17"/>
      <c r="J111" s="17"/>
      <c r="K111" s="17"/>
      <c r="L111" s="17"/>
      <c r="M111" s="17"/>
    </row>
    <row r="112" spans="4:13">
      <c r="D112" s="17"/>
      <c r="E112" s="17"/>
      <c r="F112" s="17"/>
      <c r="G112" s="17"/>
      <c r="H112" s="17"/>
      <c r="I112" s="17"/>
      <c r="J112" s="17"/>
      <c r="K112" s="17"/>
      <c r="L112" s="17"/>
      <c r="M112" s="17"/>
    </row>
    <row r="113" spans="4:13">
      <c r="D113" s="17"/>
      <c r="E113" s="17"/>
      <c r="F113" s="17"/>
      <c r="G113" s="17"/>
      <c r="H113" s="17"/>
      <c r="I113" s="17"/>
      <c r="J113" s="17"/>
      <c r="K113" s="17"/>
      <c r="L113" s="17"/>
      <c r="M113" s="17"/>
    </row>
    <row r="114" spans="4:13">
      <c r="D114" s="17"/>
      <c r="E114" s="17"/>
      <c r="F114" s="17"/>
      <c r="G114" s="17"/>
      <c r="H114" s="17"/>
      <c r="I114" s="17"/>
      <c r="J114" s="17"/>
      <c r="K114" s="17"/>
      <c r="L114" s="17"/>
      <c r="M114" s="17"/>
    </row>
    <row r="115" spans="4:13">
      <c r="D115" s="17"/>
      <c r="E115" s="17"/>
      <c r="F115" s="17"/>
      <c r="G115" s="17"/>
      <c r="H115" s="17"/>
      <c r="I115" s="17"/>
      <c r="J115" s="17"/>
      <c r="K115" s="17"/>
      <c r="L115" s="17"/>
      <c r="M115" s="17"/>
    </row>
    <row r="116" spans="4:13">
      <c r="D116" s="17"/>
      <c r="E116" s="17"/>
      <c r="F116" s="17"/>
      <c r="G116" s="17"/>
      <c r="H116" s="17"/>
      <c r="I116" s="17"/>
      <c r="J116" s="17"/>
      <c r="K116" s="17"/>
      <c r="L116" s="17"/>
      <c r="M116" s="17"/>
    </row>
    <row r="117" spans="4:13">
      <c r="D117" s="17"/>
      <c r="E117" s="17"/>
      <c r="F117" s="17"/>
      <c r="G117" s="17"/>
      <c r="H117" s="17"/>
      <c r="I117" s="17"/>
      <c r="J117" s="17"/>
      <c r="K117" s="17"/>
      <c r="L117" s="17"/>
      <c r="M117" s="17"/>
    </row>
    <row r="118" spans="4:13">
      <c r="D118" s="17"/>
      <c r="E118" s="17"/>
      <c r="F118" s="17"/>
      <c r="G118" s="17"/>
      <c r="H118" s="17"/>
      <c r="I118" s="17"/>
      <c r="J118" s="17"/>
      <c r="K118" s="17"/>
      <c r="L118" s="17"/>
      <c r="M118" s="17"/>
    </row>
    <row r="119" spans="4:13">
      <c r="D119" s="17"/>
      <c r="E119" s="17"/>
      <c r="F119" s="17"/>
      <c r="G119" s="17"/>
      <c r="H119" s="17"/>
      <c r="I119" s="17"/>
      <c r="J119" s="17"/>
      <c r="K119" s="17"/>
      <c r="L119" s="17"/>
      <c r="M119" s="17"/>
    </row>
  </sheetData>
  <mergeCells count="7">
    <mergeCell ref="B1:O1"/>
    <mergeCell ref="B2:O2"/>
    <mergeCell ref="B28:C29"/>
    <mergeCell ref="B59:C59"/>
    <mergeCell ref="B4:C4"/>
    <mergeCell ref="N57:O57"/>
    <mergeCell ref="N58:O58"/>
  </mergeCells>
  <printOptions horizontalCentered="1"/>
  <pageMargins left="0.51181102362204722" right="0.31496062992125984" top="0.47244094488188981" bottom="0.51181102362204722" header="0" footer="0"/>
  <pageSetup paperSize="9" scale="88" orientation="portrait" r:id="rId1"/>
  <headerFooter alignWithMargins="0"/>
  <rowBreaks count="1" manualBreakCount="1">
    <brk id="57" max="7" man="1"/>
  </row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Hoja37"/>
  <dimension ref="A1:AJ134"/>
  <sheetViews>
    <sheetView showGridLines="0" topLeftCell="A2" zoomScaleNormal="100" zoomScaleSheetLayoutView="120" workbookViewId="0">
      <selection activeCell="B2" sqref="B2:X2"/>
    </sheetView>
  </sheetViews>
  <sheetFormatPr baseColWidth="10" defaultColWidth="11.42578125" defaultRowHeight="15"/>
  <cols>
    <col min="1" max="1" width="4.28515625" style="9" customWidth="1"/>
    <col min="2" max="2" width="18.7109375" style="9" customWidth="1"/>
    <col min="3" max="4" width="6" style="9" hidden="1" customWidth="1"/>
    <col min="5" max="5" width="7.28515625" style="9" hidden="1" customWidth="1"/>
    <col min="6" max="8" width="6.7109375" style="9" hidden="1" customWidth="1"/>
    <col min="9" max="10" width="7.5703125" style="9" hidden="1" customWidth="1"/>
    <col min="11" max="21" width="6.7109375" style="9" customWidth="1"/>
    <col min="22" max="16384" width="11.42578125" style="9"/>
  </cols>
  <sheetData>
    <row r="1" spans="1:21" ht="22.5">
      <c r="B1" s="400" t="s">
        <v>214</v>
      </c>
    </row>
    <row r="3" spans="1:21" ht="64.5" customHeight="1">
      <c r="A3" s="397"/>
      <c r="B3" s="912" t="s">
        <v>498</v>
      </c>
      <c r="C3" s="912"/>
      <c r="D3" s="912"/>
      <c r="E3" s="912"/>
      <c r="F3" s="912"/>
      <c r="G3" s="912"/>
      <c r="H3" s="912"/>
      <c r="I3" s="912"/>
      <c r="J3" s="912"/>
      <c r="K3" s="912"/>
      <c r="L3" s="912"/>
      <c r="M3" s="912"/>
      <c r="N3" s="912"/>
      <c r="O3" s="912"/>
      <c r="P3" s="912"/>
      <c r="Q3" s="912"/>
      <c r="R3" s="912"/>
      <c r="S3" s="912"/>
      <c r="T3" s="912"/>
      <c r="U3" s="912"/>
    </row>
    <row r="4" spans="1:21" ht="21" customHeight="1">
      <c r="A4" s="310"/>
      <c r="B4" s="892" t="s">
        <v>25</v>
      </c>
      <c r="C4" s="892"/>
      <c r="D4" s="892"/>
      <c r="E4" s="892"/>
      <c r="F4" s="892"/>
      <c r="G4" s="892"/>
      <c r="H4" s="892"/>
      <c r="I4" s="892"/>
      <c r="J4" s="892"/>
      <c r="K4" s="892"/>
      <c r="L4" s="892"/>
      <c r="M4" s="892"/>
      <c r="N4" s="892"/>
      <c r="O4" s="892"/>
      <c r="P4" s="892"/>
      <c r="Q4" s="892"/>
      <c r="R4" s="892"/>
      <c r="S4" s="892"/>
      <c r="T4" s="892"/>
      <c r="U4" s="892"/>
    </row>
    <row r="5" spans="1:21" ht="8.25" customHeight="1" thickBot="1">
      <c r="A5" s="310"/>
      <c r="B5" s="304"/>
      <c r="C5" s="304"/>
      <c r="D5" s="359"/>
      <c r="E5" s="359"/>
      <c r="F5" s="359"/>
      <c r="G5" s="359"/>
      <c r="H5" s="359"/>
      <c r="I5" s="359"/>
      <c r="J5" s="359"/>
      <c r="K5" s="359"/>
      <c r="L5" s="359"/>
      <c r="M5" s="44"/>
      <c r="N5" s="44"/>
      <c r="O5" s="44"/>
      <c r="P5" s="44"/>
      <c r="Q5" s="44"/>
    </row>
    <row r="6" spans="1:21" ht="26.25" customHeight="1" thickBot="1">
      <c r="A6" s="158"/>
      <c r="B6" s="733" t="s">
        <v>256</v>
      </c>
      <c r="C6" s="733">
        <v>2004</v>
      </c>
      <c r="D6" s="733">
        <v>2005</v>
      </c>
      <c r="E6" s="733">
        <v>2006</v>
      </c>
      <c r="F6" s="733">
        <v>2007</v>
      </c>
      <c r="G6" s="733">
        <v>2008</v>
      </c>
      <c r="H6" s="733">
        <v>2009</v>
      </c>
      <c r="I6" s="733">
        <v>2010</v>
      </c>
      <c r="J6" s="733">
        <v>2011</v>
      </c>
      <c r="K6" s="733">
        <v>2013</v>
      </c>
      <c r="L6" s="733">
        <v>2014</v>
      </c>
      <c r="M6" s="733">
        <v>2015</v>
      </c>
      <c r="N6" s="733">
        <v>2016</v>
      </c>
      <c r="O6" s="733">
        <v>2017</v>
      </c>
      <c r="P6" s="733">
        <v>2018</v>
      </c>
      <c r="Q6" s="733">
        <v>2019</v>
      </c>
      <c r="R6" s="733">
        <v>2020</v>
      </c>
      <c r="S6" s="733">
        <v>2021</v>
      </c>
      <c r="T6" s="733">
        <v>2022</v>
      </c>
      <c r="U6" s="733">
        <v>2023</v>
      </c>
    </row>
    <row r="7" spans="1:21" ht="6" customHeight="1">
      <c r="A7" s="158"/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</row>
    <row r="8" spans="1:21" s="10" customFormat="1" ht="11.25" customHeight="1">
      <c r="A8" s="159"/>
      <c r="B8" s="269" t="s">
        <v>104</v>
      </c>
      <c r="C8" s="220"/>
      <c r="D8" s="354"/>
      <c r="E8" s="354"/>
      <c r="F8" s="354"/>
      <c r="G8" s="354"/>
      <c r="H8" s="354"/>
      <c r="I8" s="354"/>
      <c r="J8" s="355"/>
      <c r="K8" s="355"/>
      <c r="L8" s="355"/>
      <c r="M8" s="355"/>
      <c r="N8" s="355"/>
      <c r="O8" s="355"/>
      <c r="P8" s="449"/>
      <c r="Q8" s="449"/>
    </row>
    <row r="9" spans="1:21" s="10" customFormat="1" ht="11.25" customHeight="1">
      <c r="A9" s="160"/>
      <c r="B9" s="270" t="s">
        <v>194</v>
      </c>
      <c r="C9" s="448">
        <v>15.306734224174107</v>
      </c>
      <c r="D9" s="449">
        <v>14.433681204338754</v>
      </c>
      <c r="E9" s="516">
        <v>13.780289761016391</v>
      </c>
      <c r="F9" s="517">
        <v>12.829320594178668</v>
      </c>
      <c r="G9" s="517">
        <v>12.408349140841182</v>
      </c>
      <c r="H9" s="517">
        <v>11.656576235869778</v>
      </c>
      <c r="I9" s="517">
        <v>11.286715169140351</v>
      </c>
      <c r="J9" s="517">
        <v>10.524263239285011</v>
      </c>
      <c r="K9" s="517">
        <v>9.3455108930534543</v>
      </c>
      <c r="L9" s="517">
        <v>9.5508194397138748</v>
      </c>
      <c r="M9" s="517">
        <v>8.958270591710491</v>
      </c>
      <c r="N9" s="517">
        <v>8.9989409653692825</v>
      </c>
      <c r="O9" s="517">
        <v>8.7298658640167606</v>
      </c>
      <c r="P9" s="517">
        <v>8.3000000000000007</v>
      </c>
      <c r="Q9" s="517">
        <v>8.1357765940424507</v>
      </c>
      <c r="R9" s="517">
        <v>7.9809694386462224</v>
      </c>
      <c r="S9" s="517">
        <v>7.6494864471235369</v>
      </c>
      <c r="T9" s="517">
        <v>7.5451628135829685</v>
      </c>
      <c r="U9" s="517">
        <v>6.9879320221155572</v>
      </c>
    </row>
    <row r="10" spans="1:21" s="10" customFormat="1" ht="11.25" customHeight="1">
      <c r="A10" s="106"/>
      <c r="B10" s="270" t="s">
        <v>195</v>
      </c>
      <c r="C10" s="448">
        <v>4.9631995288203257</v>
      </c>
      <c r="D10" s="457">
        <v>4.9273263787922588</v>
      </c>
      <c r="E10" s="518">
        <v>4.6314819175451447</v>
      </c>
      <c r="F10" s="518">
        <v>4.1785606846260208</v>
      </c>
      <c r="G10" s="518">
        <v>4.1256650961090315</v>
      </c>
      <c r="H10" s="518">
        <v>3.6580932924185134</v>
      </c>
      <c r="I10" s="518">
        <v>3.6181405583226716</v>
      </c>
      <c r="J10" s="519">
        <v>3.789119291052117</v>
      </c>
      <c r="K10" s="519">
        <v>3.1063084032684665</v>
      </c>
      <c r="L10" s="519">
        <v>3.0510188003725789</v>
      </c>
      <c r="M10" s="519">
        <v>3.015657734020921</v>
      </c>
      <c r="N10" s="519">
        <v>2.8847502907690701</v>
      </c>
      <c r="O10" s="517">
        <v>2.9602612821590362</v>
      </c>
      <c r="P10" s="517">
        <v>2.9</v>
      </c>
      <c r="Q10" s="517">
        <v>2.9653361202120787</v>
      </c>
      <c r="R10" s="517">
        <v>3.0101127396654186</v>
      </c>
      <c r="S10" s="517">
        <v>2.6673559545409264</v>
      </c>
      <c r="T10" s="517">
        <v>2.6639861130614046</v>
      </c>
      <c r="U10" s="517">
        <v>2.592464611064123</v>
      </c>
    </row>
    <row r="11" spans="1:21" s="10" customFormat="1" ht="11.25" customHeight="1">
      <c r="A11" s="106"/>
      <c r="B11" s="270"/>
      <c r="C11" s="458"/>
      <c r="D11" s="457"/>
      <c r="E11" s="518"/>
      <c r="F11" s="518"/>
      <c r="G11" s="518"/>
      <c r="H11" s="518"/>
      <c r="I11" s="518"/>
      <c r="J11" s="519"/>
      <c r="K11" s="519"/>
      <c r="L11" s="519"/>
      <c r="M11" s="519"/>
      <c r="N11" s="519"/>
      <c r="O11" s="519"/>
      <c r="P11" s="519"/>
      <c r="Q11" s="519"/>
      <c r="R11" s="519"/>
      <c r="S11" s="519"/>
      <c r="T11" s="519"/>
      <c r="U11" s="519"/>
    </row>
    <row r="12" spans="1:21" s="10" customFormat="1" ht="11.25" hidden="1" customHeight="1">
      <c r="A12" s="106"/>
      <c r="B12" s="269" t="s">
        <v>120</v>
      </c>
      <c r="C12" s="367"/>
      <c r="D12" s="457"/>
      <c r="E12" s="518"/>
      <c r="F12" s="518"/>
      <c r="G12" s="518"/>
      <c r="H12" s="518"/>
      <c r="I12" s="518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</row>
    <row r="13" spans="1:21" s="10" customFormat="1" ht="11.25" hidden="1" customHeight="1">
      <c r="A13" s="106"/>
      <c r="B13" s="270" t="s">
        <v>194</v>
      </c>
      <c r="C13" s="450">
        <v>5.3275014492101747</v>
      </c>
      <c r="D13" s="451">
        <v>4.7332646911110885</v>
      </c>
      <c r="E13" s="520">
        <v>5.1488921532179575</v>
      </c>
      <c r="F13" s="521">
        <v>4.9477415481271123</v>
      </c>
      <c r="G13" s="521">
        <v>4.8643785798194443</v>
      </c>
      <c r="H13" s="521">
        <v>4.5872440387413036</v>
      </c>
      <c r="I13" s="521">
        <v>4.411909303006869</v>
      </c>
      <c r="J13" s="522">
        <v>4.0623058944966903</v>
      </c>
      <c r="K13" s="522">
        <v>3.1618465673167666</v>
      </c>
      <c r="L13" s="522">
        <v>3.3880138665877064</v>
      </c>
      <c r="M13" s="522">
        <v>3.092481451539745</v>
      </c>
      <c r="N13" s="522">
        <v>3.2205760863343427</v>
      </c>
      <c r="O13" s="522">
        <v>2.9135331004027782</v>
      </c>
      <c r="P13" s="522"/>
      <c r="Q13" s="522"/>
      <c r="R13" s="522"/>
      <c r="S13" s="522"/>
      <c r="T13" s="522"/>
      <c r="U13" s="522"/>
    </row>
    <row r="14" spans="1:21" s="10" customFormat="1" ht="11.25" hidden="1" customHeight="1">
      <c r="A14" s="106"/>
      <c r="B14" s="270" t="s">
        <v>195</v>
      </c>
      <c r="C14" s="450">
        <v>1.535013565275122</v>
      </c>
      <c r="D14" s="459">
        <v>1.7624841627747259</v>
      </c>
      <c r="E14" s="520">
        <v>1.4490943194979735</v>
      </c>
      <c r="F14" s="524">
        <v>1.2249969637015425</v>
      </c>
      <c r="G14" s="524">
        <v>1.6880053040422212</v>
      </c>
      <c r="H14" s="524">
        <v>1.298655147816703</v>
      </c>
      <c r="I14" s="524">
        <v>1.3688151528254473</v>
      </c>
      <c r="J14" s="520">
        <v>1.4607350286584571</v>
      </c>
      <c r="K14" s="525">
        <v>0.95167112387276942</v>
      </c>
      <c r="L14" s="525">
        <v>1.1080951680048094</v>
      </c>
      <c r="M14" s="525">
        <v>0.93623586797782032</v>
      </c>
      <c r="N14" s="525">
        <v>0.88840237279887413</v>
      </c>
      <c r="O14" s="522">
        <v>0.96961664784715784</v>
      </c>
      <c r="P14" s="522"/>
      <c r="Q14" s="522"/>
      <c r="R14" s="522"/>
      <c r="S14" s="522"/>
      <c r="T14" s="522"/>
      <c r="U14" s="522"/>
    </row>
    <row r="15" spans="1:21" s="10" customFormat="1" ht="11.25" hidden="1" customHeight="1">
      <c r="A15" s="106"/>
      <c r="B15" s="269" t="s">
        <v>130</v>
      </c>
      <c r="C15" s="367"/>
      <c r="D15" s="459"/>
      <c r="E15" s="520"/>
      <c r="F15" s="524"/>
      <c r="G15" s="524"/>
      <c r="H15" s="524"/>
      <c r="I15" s="524"/>
      <c r="J15" s="520"/>
      <c r="K15" s="525"/>
      <c r="L15" s="525"/>
      <c r="M15" s="525"/>
      <c r="N15" s="525"/>
      <c r="O15" s="522"/>
      <c r="P15" s="522"/>
      <c r="Q15" s="522"/>
      <c r="R15" s="522"/>
      <c r="S15" s="522"/>
      <c r="T15" s="522"/>
      <c r="U15" s="522"/>
    </row>
    <row r="16" spans="1:21" s="10" customFormat="1" ht="11.25" hidden="1" customHeight="1">
      <c r="A16" s="106"/>
      <c r="B16" s="270" t="s">
        <v>194</v>
      </c>
      <c r="C16" s="450">
        <v>20.161737630703072</v>
      </c>
      <c r="D16" s="451">
        <v>19.090460205060594</v>
      </c>
      <c r="E16" s="520">
        <v>17.980949014068315</v>
      </c>
      <c r="F16" s="521">
        <v>16.744470633980441</v>
      </c>
      <c r="G16" s="521">
        <v>16.205475357316047</v>
      </c>
      <c r="H16" s="521">
        <v>15.211171537886969</v>
      </c>
      <c r="I16" s="521">
        <v>14.779534443116091</v>
      </c>
      <c r="J16" s="525">
        <v>13.832278105873295</v>
      </c>
      <c r="K16" s="522">
        <v>12.56395865605878</v>
      </c>
      <c r="L16" s="522">
        <v>12.770252820396196</v>
      </c>
      <c r="M16" s="522">
        <v>12.046731140043567</v>
      </c>
      <c r="N16" s="522">
        <v>12.066296880675125</v>
      </c>
      <c r="O16" s="522">
        <v>11.856724991410571</v>
      </c>
      <c r="P16" s="522"/>
      <c r="Q16" s="522"/>
      <c r="R16" s="522"/>
      <c r="S16" s="522"/>
      <c r="T16" s="522"/>
      <c r="U16" s="522"/>
    </row>
    <row r="17" spans="1:21" s="10" customFormat="1" ht="11.25" hidden="1" customHeight="1">
      <c r="A17" s="106"/>
      <c r="B17" s="270" t="s">
        <v>195</v>
      </c>
      <c r="C17" s="450">
        <v>6.5059569391940926</v>
      </c>
      <c r="D17" s="459">
        <v>6.3290687661164498</v>
      </c>
      <c r="E17" s="520">
        <v>6.0760606858322461</v>
      </c>
      <c r="F17" s="524">
        <v>5.5182549785956638</v>
      </c>
      <c r="G17" s="524">
        <v>5.2406005077139497</v>
      </c>
      <c r="H17" s="524">
        <v>4.7443878631220286</v>
      </c>
      <c r="I17" s="524">
        <v>4.6606508182206801</v>
      </c>
      <c r="J17" s="520">
        <v>4.8621222965243058</v>
      </c>
      <c r="K17" s="525">
        <v>4.1189960625087183</v>
      </c>
      <c r="L17" s="525">
        <v>3.9674163500811961</v>
      </c>
      <c r="M17" s="525">
        <v>3.9884349724716524</v>
      </c>
      <c r="N17" s="525">
        <v>3.8386660631832639</v>
      </c>
      <c r="O17" s="522">
        <v>3.9093522215241618</v>
      </c>
      <c r="P17" s="522"/>
      <c r="Q17" s="522"/>
      <c r="R17" s="522"/>
      <c r="S17" s="522"/>
      <c r="T17" s="522"/>
      <c r="U17" s="522"/>
    </row>
    <row r="18" spans="1:21" s="10" customFormat="1" ht="11.25" hidden="1" customHeight="1">
      <c r="A18" s="106"/>
      <c r="B18" s="269"/>
      <c r="C18" s="367"/>
      <c r="D18" s="459"/>
      <c r="E18" s="520"/>
      <c r="F18" s="524"/>
      <c r="G18" s="524"/>
      <c r="H18" s="524"/>
      <c r="I18" s="524"/>
      <c r="J18" s="520"/>
      <c r="K18" s="525"/>
      <c r="L18" s="525"/>
      <c r="M18" s="525"/>
      <c r="N18" s="525"/>
      <c r="O18" s="525"/>
      <c r="P18" s="525"/>
      <c r="Q18" s="525"/>
      <c r="R18" s="525"/>
      <c r="S18" s="525"/>
      <c r="T18" s="525"/>
      <c r="U18" s="525"/>
    </row>
    <row r="19" spans="1:21" s="10" customFormat="1" ht="11.25" customHeight="1">
      <c r="A19" s="106"/>
      <c r="B19" s="269" t="s">
        <v>257</v>
      </c>
      <c r="C19" s="367"/>
      <c r="D19" s="459"/>
      <c r="E19" s="520"/>
      <c r="F19" s="524"/>
      <c r="G19" s="524"/>
      <c r="H19" s="524"/>
      <c r="I19" s="524"/>
      <c r="J19" s="520"/>
      <c r="K19" s="525"/>
      <c r="L19" s="525"/>
      <c r="M19" s="525"/>
      <c r="N19" s="525"/>
      <c r="O19" s="525"/>
      <c r="P19" s="525"/>
      <c r="Q19" s="525"/>
      <c r="R19" s="525"/>
      <c r="S19" s="525"/>
      <c r="T19" s="525"/>
      <c r="U19" s="525"/>
    </row>
    <row r="20" spans="1:21" s="10" customFormat="1" ht="11.25" customHeight="1">
      <c r="A20" s="106"/>
      <c r="B20" s="269" t="s">
        <v>105</v>
      </c>
      <c r="C20" s="367"/>
      <c r="D20" s="457"/>
      <c r="E20" s="518"/>
      <c r="F20" s="518"/>
      <c r="G20" s="518"/>
      <c r="H20" s="518"/>
      <c r="I20" s="518"/>
      <c r="J20" s="519"/>
      <c r="K20" s="519"/>
      <c r="L20" s="519"/>
      <c r="M20" s="519"/>
      <c r="N20" s="519"/>
      <c r="O20" s="519"/>
      <c r="P20" s="519"/>
      <c r="Q20" s="519"/>
      <c r="R20" s="519"/>
      <c r="S20" s="519"/>
      <c r="T20" s="519"/>
      <c r="U20" s="519"/>
    </row>
    <row r="21" spans="1:21" s="10" customFormat="1" ht="11.25" customHeight="1">
      <c r="A21" s="106"/>
      <c r="B21" s="270" t="s">
        <v>194</v>
      </c>
      <c r="C21" s="451">
        <v>8.2869494571982187</v>
      </c>
      <c r="D21" s="451">
        <v>7.839583840929194</v>
      </c>
      <c r="E21" s="521">
        <v>7.7060639230328007</v>
      </c>
      <c r="F21" s="521">
        <v>7.0725592563543529</v>
      </c>
      <c r="G21" s="521">
        <v>6.7872584390536161</v>
      </c>
      <c r="H21" s="521">
        <v>6.3644876047120675</v>
      </c>
      <c r="I21" s="521">
        <v>6.1858247923300924</v>
      </c>
      <c r="J21" s="520">
        <v>5.9118183728846985</v>
      </c>
      <c r="K21" s="522">
        <v>5.2688758943847471</v>
      </c>
      <c r="L21" s="522">
        <v>5.630849987852474</v>
      </c>
      <c r="M21" s="522">
        <v>5.3304473620823583</v>
      </c>
      <c r="N21" s="522">
        <v>5.5089081692404314</v>
      </c>
      <c r="O21" s="522">
        <v>5.2883259714411546</v>
      </c>
      <c r="P21" s="522">
        <v>5.0999999999999996</v>
      </c>
      <c r="Q21" s="522">
        <v>4.9307926884041864</v>
      </c>
      <c r="R21" s="522">
        <v>5.1620756126017175</v>
      </c>
      <c r="S21" s="522">
        <v>5.1242680707545141</v>
      </c>
      <c r="T21" s="522">
        <v>5.1672331408446039</v>
      </c>
      <c r="U21" s="522">
        <v>4.8800566566338288</v>
      </c>
    </row>
    <row r="22" spans="1:21" s="10" customFormat="1" ht="11.25" customHeight="1">
      <c r="A22" s="106"/>
      <c r="B22" s="270" t="s">
        <v>195</v>
      </c>
      <c r="C22" s="450">
        <v>2.3319449241716939</v>
      </c>
      <c r="D22" s="453">
        <v>3.0623150684515683</v>
      </c>
      <c r="E22" s="520">
        <v>3.0678902973561124</v>
      </c>
      <c r="F22" s="521">
        <v>2.1172323903386996</v>
      </c>
      <c r="G22" s="521">
        <v>2.1482616455123207</v>
      </c>
      <c r="H22" s="521">
        <v>1.9272656974644633</v>
      </c>
      <c r="I22" s="521">
        <v>1.832200060132589</v>
      </c>
      <c r="J22" s="521">
        <v>2.0547616584368606</v>
      </c>
      <c r="K22" s="525">
        <v>1.6335252206282211</v>
      </c>
      <c r="L22" s="525">
        <v>1.6527143348231577</v>
      </c>
      <c r="M22" s="525">
        <v>1.7273806307776367</v>
      </c>
      <c r="N22" s="525">
        <v>1.7616321859473396</v>
      </c>
      <c r="O22" s="522">
        <v>1.7231151207688817</v>
      </c>
      <c r="P22" s="522">
        <v>1.6</v>
      </c>
      <c r="Q22" s="522">
        <v>1.843011003150232</v>
      </c>
      <c r="R22" s="522">
        <v>1.8969439775323518</v>
      </c>
      <c r="S22" s="522">
        <v>1.7024102587366514</v>
      </c>
      <c r="T22" s="522">
        <v>1.8369924708507013</v>
      </c>
      <c r="U22" s="522">
        <v>1.8085576181163159</v>
      </c>
    </row>
    <row r="23" spans="1:21" s="10" customFormat="1" ht="11.25" customHeight="1">
      <c r="A23" s="106"/>
      <c r="B23" s="269" t="s">
        <v>106</v>
      </c>
      <c r="C23" s="367"/>
      <c r="D23" s="459"/>
      <c r="E23" s="520"/>
      <c r="F23" s="524"/>
      <c r="G23" s="524"/>
      <c r="H23" s="524"/>
      <c r="I23" s="524"/>
      <c r="J23" s="520"/>
      <c r="K23" s="525"/>
      <c r="L23" s="525"/>
      <c r="M23" s="525"/>
      <c r="N23" s="525"/>
      <c r="O23" s="522"/>
      <c r="P23" s="522"/>
      <c r="Q23" s="522"/>
      <c r="R23" s="522"/>
      <c r="S23" s="522"/>
      <c r="T23" s="522"/>
      <c r="U23" s="522"/>
    </row>
    <row r="24" spans="1:21" s="10" customFormat="1" ht="11.25" customHeight="1">
      <c r="A24" s="106"/>
      <c r="B24" s="270" t="s">
        <v>194</v>
      </c>
      <c r="C24" s="451">
        <v>34.998698440628146</v>
      </c>
      <c r="D24" s="451">
        <v>33.324506402607696</v>
      </c>
      <c r="E24" s="521">
        <v>31.813625254034847</v>
      </c>
      <c r="F24" s="521">
        <v>30.577842678664737</v>
      </c>
      <c r="G24" s="521">
        <v>30.432221278357162</v>
      </c>
      <c r="H24" s="521">
        <v>29.158279524197383</v>
      </c>
      <c r="I24" s="521">
        <v>28.803649395199699</v>
      </c>
      <c r="J24" s="520">
        <v>26.78090391557782</v>
      </c>
      <c r="K24" s="522">
        <v>24.655192446203635</v>
      </c>
      <c r="L24" s="522">
        <v>24.718038331653457</v>
      </c>
      <c r="M24" s="522">
        <v>23.369658437635323</v>
      </c>
      <c r="N24" s="522">
        <v>23.429633028450112</v>
      </c>
      <c r="O24" s="522">
        <v>23.483282886565416</v>
      </c>
      <c r="P24" s="522">
        <v>22.6</v>
      </c>
      <c r="Q24" s="522">
        <v>22.773211645379426</v>
      </c>
      <c r="R24" s="522">
        <v>21.239604486739243</v>
      </c>
      <c r="S24" s="522">
        <v>19.867588020339177</v>
      </c>
      <c r="T24" s="522">
        <v>19.339239587884368</v>
      </c>
      <c r="U24" s="522">
        <v>17.62991955936398</v>
      </c>
    </row>
    <row r="25" spans="1:21" s="10" customFormat="1" ht="11.25" customHeight="1">
      <c r="A25" s="106"/>
      <c r="B25" s="270" t="s">
        <v>195</v>
      </c>
      <c r="C25" s="450">
        <v>11.581938934723738</v>
      </c>
      <c r="D25" s="451">
        <v>11.141302564182993</v>
      </c>
      <c r="E25" s="520">
        <v>10.62388498457446</v>
      </c>
      <c r="F25" s="521">
        <v>9.8223642796081805</v>
      </c>
      <c r="G25" s="521">
        <v>9.6703060093008872</v>
      </c>
      <c r="H25" s="521">
        <v>8.6867497342036017</v>
      </c>
      <c r="I25" s="521">
        <v>8.9612686452957231</v>
      </c>
      <c r="J25" s="521">
        <v>9.0652313325016838</v>
      </c>
      <c r="K25" s="525">
        <v>7.8974161650142367</v>
      </c>
      <c r="L25" s="525">
        <v>7.6934776836284815</v>
      </c>
      <c r="M25" s="525">
        <v>7.3694593167752451</v>
      </c>
      <c r="N25" s="525">
        <v>6.8213789275312786</v>
      </c>
      <c r="O25" s="522">
        <v>7.4221864083195808</v>
      </c>
      <c r="P25" s="522">
        <v>7.5</v>
      </c>
      <c r="Q25" s="522">
        <v>7.2612096684481839</v>
      </c>
      <c r="R25" s="522">
        <v>7.4013512214280253</v>
      </c>
      <c r="S25" s="522">
        <v>6.5867790817463234</v>
      </c>
      <c r="T25" s="522">
        <v>6.0720778938403219</v>
      </c>
      <c r="U25" s="522">
        <v>5.8808765248653678</v>
      </c>
    </row>
    <row r="26" spans="1:21" s="10" customFormat="1" ht="11.25" customHeight="1">
      <c r="A26" s="106"/>
      <c r="B26" s="270"/>
      <c r="C26" s="458"/>
      <c r="D26" s="459"/>
      <c r="E26" s="524"/>
      <c r="F26" s="524"/>
      <c r="G26" s="524"/>
      <c r="H26" s="524"/>
      <c r="I26" s="520"/>
      <c r="J26" s="524"/>
      <c r="K26" s="522"/>
      <c r="L26" s="522"/>
      <c r="M26" s="522"/>
      <c r="N26" s="522"/>
      <c r="O26" s="522"/>
      <c r="P26" s="522"/>
      <c r="Q26" s="522"/>
      <c r="R26" s="522"/>
      <c r="S26" s="522"/>
      <c r="T26" s="522"/>
      <c r="U26" s="522"/>
    </row>
    <row r="27" spans="1:21" s="10" customFormat="1" ht="11.25" customHeight="1">
      <c r="A27" s="106"/>
      <c r="B27" s="269" t="s">
        <v>188</v>
      </c>
      <c r="C27" s="458"/>
      <c r="D27" s="459"/>
      <c r="E27" s="524"/>
      <c r="F27" s="524"/>
      <c r="G27" s="524"/>
      <c r="H27" s="524"/>
      <c r="I27" s="520"/>
      <c r="J27" s="524"/>
      <c r="K27" s="522"/>
      <c r="L27" s="522"/>
      <c r="M27" s="522"/>
      <c r="N27" s="522"/>
      <c r="O27" s="522"/>
      <c r="P27" s="522"/>
      <c r="Q27" s="522"/>
      <c r="R27" s="522"/>
      <c r="S27" s="522"/>
      <c r="T27" s="522"/>
      <c r="U27" s="522"/>
    </row>
    <row r="28" spans="1:21" s="10" customFormat="1" ht="11.25" customHeight="1">
      <c r="A28" s="106"/>
      <c r="B28" s="269" t="s">
        <v>107</v>
      </c>
      <c r="C28" s="367"/>
      <c r="D28" s="457"/>
      <c r="E28" s="518"/>
      <c r="F28" s="518"/>
      <c r="G28" s="518"/>
      <c r="H28" s="518"/>
      <c r="I28" s="518"/>
      <c r="J28" s="519"/>
      <c r="K28" s="519"/>
      <c r="L28" s="519"/>
      <c r="M28" s="519"/>
      <c r="N28" s="519"/>
      <c r="O28" s="522"/>
      <c r="P28" s="522"/>
      <c r="Q28" s="522"/>
      <c r="R28" s="522"/>
      <c r="S28" s="522"/>
      <c r="T28" s="522"/>
      <c r="U28" s="522"/>
    </row>
    <row r="29" spans="1:21" s="10" customFormat="1" ht="11.25" customHeight="1">
      <c r="A29" s="106"/>
      <c r="B29" s="270" t="s">
        <v>194</v>
      </c>
      <c r="C29" s="451">
        <v>7.9194106006348051</v>
      </c>
      <c r="D29" s="451">
        <v>7.1091718767469558</v>
      </c>
      <c r="E29" s="523">
        <v>7.0922390131806612</v>
      </c>
      <c r="F29" s="521">
        <v>6.9004927553741879</v>
      </c>
      <c r="G29" s="521">
        <v>6.3954021189179713</v>
      </c>
      <c r="H29" s="521">
        <v>6.0603218217883352</v>
      </c>
      <c r="I29" s="521">
        <v>6.0747577801210131</v>
      </c>
      <c r="J29" s="525">
        <v>5.3872776355277114</v>
      </c>
      <c r="K29" s="522">
        <v>4.6372753421280377</v>
      </c>
      <c r="L29" s="522">
        <v>4.7952461507514643</v>
      </c>
      <c r="M29" s="522">
        <v>4.481298717769624</v>
      </c>
      <c r="N29" s="522">
        <v>4.5581078633556631</v>
      </c>
      <c r="O29" s="522">
        <v>4.5021823071044746</v>
      </c>
      <c r="P29" s="522">
        <v>4.2</v>
      </c>
      <c r="Q29" s="522">
        <v>4.109875018602545</v>
      </c>
      <c r="R29" s="522">
        <v>4.122675457017837</v>
      </c>
      <c r="S29" s="522">
        <v>4.2768804881001019</v>
      </c>
      <c r="T29" s="522">
        <v>4.0173118270469743</v>
      </c>
      <c r="U29" s="522">
        <v>3.90797375755974</v>
      </c>
    </row>
    <row r="30" spans="1:21" s="10" customFormat="1" ht="11.25" customHeight="1">
      <c r="A30" s="106"/>
      <c r="B30" s="270" t="s">
        <v>195</v>
      </c>
      <c r="C30" s="450">
        <v>2.7790603796294704</v>
      </c>
      <c r="D30" s="451">
        <v>2.892752940957422</v>
      </c>
      <c r="E30" s="520">
        <v>2.6405943242326368</v>
      </c>
      <c r="F30" s="521">
        <v>2.4031883586869611</v>
      </c>
      <c r="G30" s="521">
        <v>2.6150877213612489</v>
      </c>
      <c r="H30" s="521">
        <v>2.1921143540626957</v>
      </c>
      <c r="I30" s="521">
        <v>2.1944993017061396</v>
      </c>
      <c r="J30" s="521">
        <v>2.3835889033044433</v>
      </c>
      <c r="K30" s="525">
        <v>1.7640544464847565</v>
      </c>
      <c r="L30" s="525">
        <v>1.7606877967536552</v>
      </c>
      <c r="M30" s="525">
        <v>1.6153654044755057</v>
      </c>
      <c r="N30" s="525">
        <v>1.7474354466625364</v>
      </c>
      <c r="O30" s="522">
        <v>1.6898992594200357</v>
      </c>
      <c r="P30" s="522">
        <v>1.7</v>
      </c>
      <c r="Q30" s="522">
        <v>1.8305853786568529</v>
      </c>
      <c r="R30" s="522">
        <v>1.901741496337132</v>
      </c>
      <c r="S30" s="522">
        <v>1.681816370870894</v>
      </c>
      <c r="T30" s="522">
        <v>1.7782654871895214</v>
      </c>
      <c r="U30" s="522">
        <v>1.742066110689932</v>
      </c>
    </row>
    <row r="31" spans="1:21" s="10" customFormat="1" ht="11.25" customHeight="1">
      <c r="A31" s="106"/>
      <c r="B31" s="269" t="s">
        <v>108</v>
      </c>
      <c r="C31" s="367"/>
      <c r="D31" s="457"/>
      <c r="E31" s="518"/>
      <c r="F31" s="518"/>
      <c r="G31" s="518"/>
      <c r="H31" s="518"/>
      <c r="I31" s="518"/>
      <c r="J31" s="519"/>
      <c r="K31" s="519"/>
      <c r="L31" s="519"/>
      <c r="M31" s="519"/>
      <c r="N31" s="519"/>
      <c r="O31" s="522"/>
      <c r="P31" s="522"/>
      <c r="Q31" s="522"/>
      <c r="R31" s="522"/>
      <c r="S31" s="522"/>
      <c r="T31" s="522"/>
      <c r="U31" s="522"/>
    </row>
    <row r="32" spans="1:21" s="10" customFormat="1" ht="11.25" customHeight="1">
      <c r="A32" s="106"/>
      <c r="B32" s="270" t="s">
        <v>194</v>
      </c>
      <c r="C32" s="451">
        <v>28.197068790878177</v>
      </c>
      <c r="D32" s="451">
        <v>27.201442705006812</v>
      </c>
      <c r="E32" s="523">
        <v>25.077035653896019</v>
      </c>
      <c r="F32" s="521">
        <v>22.659223607503918</v>
      </c>
      <c r="G32" s="521">
        <v>22.858530664773809</v>
      </c>
      <c r="H32" s="521">
        <v>21.523431801133754</v>
      </c>
      <c r="I32" s="521">
        <v>20.889279662005958</v>
      </c>
      <c r="J32" s="525">
        <v>19.678719357586711</v>
      </c>
      <c r="K32" s="522">
        <v>17.60258047185296</v>
      </c>
      <c r="L32" s="522">
        <v>17.938135736406302</v>
      </c>
      <c r="M32" s="522">
        <v>16.907927245200067</v>
      </c>
      <c r="N32" s="522">
        <v>16.557876254336097</v>
      </c>
      <c r="O32" s="522">
        <v>16.069604614625536</v>
      </c>
      <c r="P32" s="522">
        <v>15.4</v>
      </c>
      <c r="Q32" s="522">
        <v>15.362311728417339</v>
      </c>
      <c r="R32" s="522">
        <v>14.814842286534788</v>
      </c>
      <c r="S32" s="522">
        <v>13.618087075481665</v>
      </c>
      <c r="T32" s="522">
        <v>13.87071153445236</v>
      </c>
      <c r="U32" s="522">
        <v>12.692939734656614</v>
      </c>
    </row>
    <row r="33" spans="1:21" s="10" customFormat="1" ht="11.25" customHeight="1">
      <c r="A33" s="106"/>
      <c r="B33" s="270" t="s">
        <v>195</v>
      </c>
      <c r="C33" s="450">
        <v>8.5464034185227433</v>
      </c>
      <c r="D33" s="451">
        <v>8.08148528322738</v>
      </c>
      <c r="E33" s="520">
        <v>7.4121902399946729</v>
      </c>
      <c r="F33" s="521">
        <v>6.6783555024819918</v>
      </c>
      <c r="G33" s="521">
        <v>6.1415668316743677</v>
      </c>
      <c r="H33" s="521">
        <v>5.767134193465921</v>
      </c>
      <c r="I33" s="521">
        <v>5.7990402242647425</v>
      </c>
      <c r="J33" s="521">
        <v>5.9255404678318957</v>
      </c>
      <c r="K33" s="525">
        <v>4.8226266694297593</v>
      </c>
      <c r="L33" s="525">
        <v>4.6804500526234163</v>
      </c>
      <c r="M33" s="525">
        <v>4.8703752813505172</v>
      </c>
      <c r="N33" s="525">
        <v>4.506380088030884</v>
      </c>
      <c r="O33" s="522">
        <v>4.639982750600252</v>
      </c>
      <c r="P33" s="522">
        <v>4.5</v>
      </c>
      <c r="Q33" s="522">
        <v>4.4389991662417039</v>
      </c>
      <c r="R33" s="522">
        <v>4.8164205655744627</v>
      </c>
      <c r="S33" s="522">
        <v>4.0236152483313843</v>
      </c>
      <c r="T33" s="522">
        <v>3.7268372138897106</v>
      </c>
      <c r="U33" s="522">
        <v>3.7200127184226486</v>
      </c>
    </row>
    <row r="34" spans="1:21" s="10" customFormat="1" ht="11.25" customHeight="1">
      <c r="A34" s="106"/>
      <c r="B34" s="269" t="s">
        <v>109</v>
      </c>
      <c r="C34" s="367"/>
      <c r="D34" s="459"/>
      <c r="E34" s="520"/>
      <c r="F34" s="524"/>
      <c r="G34" s="524"/>
      <c r="H34" s="524"/>
      <c r="I34" s="524"/>
      <c r="J34" s="520"/>
      <c r="K34" s="525"/>
      <c r="L34" s="525"/>
      <c r="M34" s="525"/>
      <c r="N34" s="525"/>
      <c r="O34" s="522"/>
      <c r="P34" s="522"/>
      <c r="Q34" s="522"/>
      <c r="R34" s="522"/>
      <c r="S34" s="522"/>
      <c r="T34" s="522"/>
      <c r="U34" s="522"/>
    </row>
    <row r="35" spans="1:21" s="10" customFormat="1" ht="11.25" customHeight="1">
      <c r="A35" s="106"/>
      <c r="B35" s="270" t="s">
        <v>194</v>
      </c>
      <c r="C35" s="451">
        <v>14.844046932676989</v>
      </c>
      <c r="D35" s="451">
        <v>14.40214736663907</v>
      </c>
      <c r="E35" s="523">
        <v>14.543055978998398</v>
      </c>
      <c r="F35" s="521">
        <v>14.783494754007549</v>
      </c>
      <c r="G35" s="521">
        <v>13.170505168113365</v>
      </c>
      <c r="H35" s="521">
        <v>12.494894196025115</v>
      </c>
      <c r="I35" s="521">
        <v>11.039989129150328</v>
      </c>
      <c r="J35" s="525">
        <v>11.449052414058885</v>
      </c>
      <c r="K35" s="522">
        <v>10.733339733164618</v>
      </c>
      <c r="L35" s="522">
        <v>11.05552617560774</v>
      </c>
      <c r="M35" s="522">
        <v>10.375330251921575</v>
      </c>
      <c r="N35" s="522">
        <v>11.683683576160382</v>
      </c>
      <c r="O35" s="522">
        <v>11.170994084065999</v>
      </c>
      <c r="P35" s="522">
        <v>10.8</v>
      </c>
      <c r="Q35" s="522">
        <v>10.050630958494164</v>
      </c>
      <c r="R35" s="522">
        <v>10.238844900984354</v>
      </c>
      <c r="S35" s="522">
        <v>9.9761257243633388</v>
      </c>
      <c r="T35" s="522">
        <v>9.6334845713880188</v>
      </c>
      <c r="U35" s="522">
        <v>8.3135484563220938</v>
      </c>
    </row>
    <row r="36" spans="1:21" s="10" customFormat="1" ht="11.25" customHeight="1">
      <c r="A36" s="106"/>
      <c r="B36" s="270" t="s">
        <v>195</v>
      </c>
      <c r="C36" s="450">
        <v>5.2543662207766033</v>
      </c>
      <c r="D36" s="451">
        <v>5.5383216220230196</v>
      </c>
      <c r="E36" s="520">
        <v>6.0241404031885395</v>
      </c>
      <c r="F36" s="521">
        <v>5.4786053206354097</v>
      </c>
      <c r="G36" s="521">
        <v>5.4836347239114644</v>
      </c>
      <c r="H36" s="521">
        <v>4.7159517737794943</v>
      </c>
      <c r="I36" s="521">
        <v>4.3642979674659585</v>
      </c>
      <c r="J36" s="524">
        <v>4.4942765888028289</v>
      </c>
      <c r="K36" s="525">
        <v>4.649503411350941</v>
      </c>
      <c r="L36" s="525">
        <v>4.6004886425733718</v>
      </c>
      <c r="M36" s="525">
        <v>4.465303121963041</v>
      </c>
      <c r="N36" s="525">
        <v>3.8981513313755949</v>
      </c>
      <c r="O36" s="522">
        <v>4.4474328023508516</v>
      </c>
      <c r="P36" s="522">
        <v>4.3</v>
      </c>
      <c r="Q36" s="522">
        <v>4.4097348320833474</v>
      </c>
      <c r="R36" s="522">
        <v>3.5735935674265229</v>
      </c>
      <c r="S36" s="522">
        <v>3.8111421203779727</v>
      </c>
      <c r="T36" s="522">
        <v>4.0410990998549918</v>
      </c>
      <c r="U36" s="522">
        <v>3.6359742333941409</v>
      </c>
    </row>
    <row r="37" spans="1:21" s="10" customFormat="1" ht="11.25" customHeight="1">
      <c r="A37" s="106"/>
      <c r="B37" s="270"/>
      <c r="C37" s="458"/>
      <c r="D37" s="457"/>
      <c r="E37" s="518"/>
      <c r="F37" s="518"/>
      <c r="G37" s="518"/>
      <c r="H37" s="518"/>
      <c r="I37" s="518"/>
      <c r="J37" s="519"/>
      <c r="K37" s="519"/>
      <c r="L37" s="519"/>
      <c r="M37" s="519"/>
      <c r="N37" s="519"/>
      <c r="O37" s="522"/>
      <c r="P37" s="522"/>
      <c r="Q37" s="522"/>
      <c r="R37" s="522"/>
      <c r="S37" s="522"/>
      <c r="T37" s="522"/>
      <c r="U37" s="522"/>
    </row>
    <row r="38" spans="1:21" s="10" customFormat="1" ht="11.25" customHeight="1">
      <c r="A38" s="106"/>
      <c r="B38" s="269" t="s">
        <v>132</v>
      </c>
      <c r="C38" s="458"/>
      <c r="D38" s="457"/>
      <c r="E38" s="518"/>
      <c r="F38" s="518"/>
      <c r="G38" s="518"/>
      <c r="H38" s="518"/>
      <c r="I38" s="518"/>
      <c r="J38" s="519"/>
      <c r="K38" s="519"/>
      <c r="L38" s="519"/>
      <c r="M38" s="519"/>
      <c r="N38" s="519"/>
      <c r="O38" s="522"/>
      <c r="P38" s="522"/>
      <c r="Q38" s="522"/>
      <c r="R38" s="522"/>
      <c r="S38" s="522"/>
      <c r="T38" s="522"/>
      <c r="U38" s="522"/>
    </row>
    <row r="39" spans="1:21" s="10" customFormat="1" ht="11.25" customHeight="1">
      <c r="A39" s="106"/>
      <c r="B39" s="269" t="s">
        <v>0</v>
      </c>
      <c r="C39" s="367"/>
      <c r="D39" s="457"/>
      <c r="E39" s="518"/>
      <c r="F39" s="518"/>
      <c r="G39" s="518"/>
      <c r="H39" s="518"/>
      <c r="I39" s="518"/>
      <c r="J39" s="519"/>
      <c r="K39" s="519"/>
      <c r="L39" s="519"/>
      <c r="M39" s="519"/>
      <c r="N39" s="519"/>
      <c r="O39" s="522"/>
      <c r="P39" s="522"/>
      <c r="Q39" s="522"/>
      <c r="R39" s="522"/>
      <c r="S39" s="522"/>
      <c r="T39" s="522"/>
      <c r="U39" s="522"/>
    </row>
    <row r="40" spans="1:21" s="10" customFormat="1" ht="11.25" customHeight="1">
      <c r="A40" s="160"/>
      <c r="B40" s="270" t="s">
        <v>194</v>
      </c>
      <c r="C40" s="451">
        <v>20.565956573109986</v>
      </c>
      <c r="D40" s="451">
        <v>18.287643198252425</v>
      </c>
      <c r="E40" s="521">
        <v>16.430709246122206</v>
      </c>
      <c r="F40" s="521">
        <v>17.409983997291377</v>
      </c>
      <c r="G40" s="521">
        <v>14.400874918622691</v>
      </c>
      <c r="H40" s="521">
        <v>14.98356663616191</v>
      </c>
      <c r="I40" s="520">
        <v>14.951808256377308</v>
      </c>
      <c r="J40" s="521">
        <v>15.756228042013385</v>
      </c>
      <c r="K40" s="522">
        <v>14.560062436127048</v>
      </c>
      <c r="L40" s="522">
        <v>15.559349598027481</v>
      </c>
      <c r="M40" s="522">
        <v>13.622319052859286</v>
      </c>
      <c r="N40" s="522">
        <v>14.339544289457612</v>
      </c>
      <c r="O40" s="522">
        <v>12.914918340095936</v>
      </c>
      <c r="P40" s="522">
        <v>12.5</v>
      </c>
      <c r="Q40" s="522">
        <v>12.259783856012449</v>
      </c>
      <c r="R40" s="522">
        <v>12.48465678917967</v>
      </c>
      <c r="S40" s="522">
        <v>10.006330348782795</v>
      </c>
      <c r="T40" s="522">
        <v>10.589688901951195</v>
      </c>
      <c r="U40" s="522">
        <v>9.3017026023777358</v>
      </c>
    </row>
    <row r="41" spans="1:21" s="10" customFormat="1" ht="11.25" customHeight="1">
      <c r="A41" s="112"/>
      <c r="B41" s="270" t="s">
        <v>195</v>
      </c>
      <c r="C41" s="450">
        <v>8.6634844734415282</v>
      </c>
      <c r="D41" s="451">
        <v>6.6521034562517087</v>
      </c>
      <c r="E41" s="520">
        <v>5.8632130266212101</v>
      </c>
      <c r="F41" s="521">
        <v>5.289423169457578</v>
      </c>
      <c r="G41" s="521">
        <v>4.5529221026571918</v>
      </c>
      <c r="H41" s="521">
        <v>5.2489030143597688</v>
      </c>
      <c r="I41" s="521">
        <v>5.0616731073974721</v>
      </c>
      <c r="J41" s="520">
        <v>4.6730462891496778</v>
      </c>
      <c r="K41" s="525">
        <v>4.8973660722096639</v>
      </c>
      <c r="L41" s="525">
        <v>4.2953244972435201</v>
      </c>
      <c r="M41" s="525">
        <v>4.3247640228393003</v>
      </c>
      <c r="N41" s="525">
        <v>4.8895774340388085</v>
      </c>
      <c r="O41" s="522">
        <v>4.7343690730244008</v>
      </c>
      <c r="P41" s="522">
        <v>4.9000000000000004</v>
      </c>
      <c r="Q41" s="522">
        <v>4.3233704250757432</v>
      </c>
      <c r="R41" s="522">
        <v>5.3543723513630948</v>
      </c>
      <c r="S41" s="522">
        <v>2.713661786920095</v>
      </c>
      <c r="T41" s="522">
        <v>4.7001668118799831</v>
      </c>
      <c r="U41" s="522">
        <v>3.4261790209358516</v>
      </c>
    </row>
    <row r="42" spans="1:21" s="10" customFormat="1" ht="11.25" customHeight="1">
      <c r="A42" s="112"/>
      <c r="B42" s="269" t="s">
        <v>1</v>
      </c>
      <c r="C42" s="367"/>
      <c r="D42" s="459"/>
      <c r="E42" s="520"/>
      <c r="F42" s="524"/>
      <c r="G42" s="524"/>
      <c r="H42" s="524"/>
      <c r="I42" s="524"/>
      <c r="J42" s="520"/>
      <c r="K42" s="525"/>
      <c r="L42" s="525"/>
      <c r="M42" s="525"/>
      <c r="N42" s="525"/>
      <c r="O42" s="522"/>
      <c r="P42" s="522"/>
      <c r="Q42" s="522"/>
      <c r="R42" s="522"/>
      <c r="S42" s="522"/>
      <c r="T42" s="522"/>
      <c r="U42" s="522"/>
    </row>
    <row r="43" spans="1:21" s="10" customFormat="1" ht="11.25" customHeight="1">
      <c r="A43" s="160"/>
      <c r="B43" s="270" t="s">
        <v>194</v>
      </c>
      <c r="C43" s="451">
        <v>25.918611244156921</v>
      </c>
      <c r="D43" s="451">
        <v>26.873337821874088</v>
      </c>
      <c r="E43" s="521">
        <v>24.288046047602776</v>
      </c>
      <c r="F43" s="521">
        <v>20.529315417619202</v>
      </c>
      <c r="G43" s="521">
        <v>19.638144867876406</v>
      </c>
      <c r="H43" s="521">
        <v>19.281105427875374</v>
      </c>
      <c r="I43" s="520">
        <v>17.936505358895396</v>
      </c>
      <c r="J43" s="521">
        <v>16.642462508393219</v>
      </c>
      <c r="K43" s="522">
        <v>13.951238688307185</v>
      </c>
      <c r="L43" s="522">
        <v>14.555715852332224</v>
      </c>
      <c r="M43" s="522">
        <v>14.567692886501327</v>
      </c>
      <c r="N43" s="522">
        <v>13.195922961265282</v>
      </c>
      <c r="O43" s="522">
        <v>14.768762525827455</v>
      </c>
      <c r="P43" s="522">
        <v>15.1</v>
      </c>
      <c r="Q43" s="522">
        <v>13.703917295967214</v>
      </c>
      <c r="R43" s="522">
        <v>14.281970229813941</v>
      </c>
      <c r="S43" s="522">
        <v>12.188667997860055</v>
      </c>
      <c r="T43" s="522">
        <v>11.708113488167314</v>
      </c>
      <c r="U43" s="522">
        <v>11.343657881153879</v>
      </c>
    </row>
    <row r="44" spans="1:21" s="10" customFormat="1" ht="11.25" customHeight="1">
      <c r="A44" s="112"/>
      <c r="B44" s="270" t="s">
        <v>195</v>
      </c>
      <c r="C44" s="450">
        <v>7.8875248947210537</v>
      </c>
      <c r="D44" s="451">
        <v>11.416459493143975</v>
      </c>
      <c r="E44" s="520">
        <v>8.8058799208720586</v>
      </c>
      <c r="F44" s="521">
        <v>6.185353082108989</v>
      </c>
      <c r="G44" s="521">
        <v>6.3226365004806553</v>
      </c>
      <c r="H44" s="521">
        <v>5.6946643215144093</v>
      </c>
      <c r="I44" s="521">
        <v>4.9071209808977159</v>
      </c>
      <c r="J44" s="520">
        <v>6.2754909383727808</v>
      </c>
      <c r="K44" s="525">
        <v>4.0881872379857809</v>
      </c>
      <c r="L44" s="525">
        <v>3.9290411879815434</v>
      </c>
      <c r="M44" s="525">
        <v>4.7009408824440762</v>
      </c>
      <c r="N44" s="525">
        <v>4.3598118168775191</v>
      </c>
      <c r="O44" s="522">
        <v>5.368845442928615</v>
      </c>
      <c r="P44" s="522">
        <v>4.3</v>
      </c>
      <c r="Q44" s="522">
        <v>4.5014093427422122</v>
      </c>
      <c r="R44" s="522">
        <v>6.4377157710041235</v>
      </c>
      <c r="S44" s="522">
        <v>4.6144248179604244</v>
      </c>
      <c r="T44" s="522">
        <v>3.9056511611243017</v>
      </c>
      <c r="U44" s="522">
        <v>3.3752128742702108</v>
      </c>
    </row>
    <row r="45" spans="1:21" s="10" customFormat="1" ht="11.25" customHeight="1">
      <c r="A45" s="112"/>
      <c r="B45" s="269" t="s">
        <v>2</v>
      </c>
      <c r="C45" s="367"/>
      <c r="D45" s="459"/>
      <c r="E45" s="520"/>
      <c r="F45" s="524"/>
      <c r="G45" s="524"/>
      <c r="H45" s="524"/>
      <c r="I45" s="524"/>
      <c r="J45" s="520"/>
      <c r="K45" s="525"/>
      <c r="L45" s="525"/>
      <c r="M45" s="525"/>
      <c r="N45" s="525"/>
      <c r="O45" s="522"/>
      <c r="P45" s="522"/>
      <c r="Q45" s="522"/>
      <c r="R45" s="522"/>
      <c r="S45" s="522"/>
      <c r="T45" s="522"/>
      <c r="U45" s="522"/>
    </row>
    <row r="46" spans="1:21" s="10" customFormat="1" ht="11.25" customHeight="1">
      <c r="A46" s="160"/>
      <c r="B46" s="270" t="s">
        <v>194</v>
      </c>
      <c r="C46" s="451">
        <v>32.000207380178608</v>
      </c>
      <c r="D46" s="451">
        <v>31.570032678980567</v>
      </c>
      <c r="E46" s="521">
        <v>29.751119682100523</v>
      </c>
      <c r="F46" s="521">
        <v>31.305547892623295</v>
      </c>
      <c r="G46" s="521">
        <v>30.886596669438788</v>
      </c>
      <c r="H46" s="521">
        <v>26.8089123985349</v>
      </c>
      <c r="I46" s="520">
        <v>25.741507472394296</v>
      </c>
      <c r="J46" s="521">
        <v>28.3</v>
      </c>
      <c r="K46" s="522">
        <v>24.45111924114617</v>
      </c>
      <c r="L46" s="522">
        <v>26.989429093503031</v>
      </c>
      <c r="M46" s="522">
        <v>22.672316693135677</v>
      </c>
      <c r="N46" s="522">
        <v>24.610684177430247</v>
      </c>
      <c r="O46" s="522">
        <v>23.622265240411807</v>
      </c>
      <c r="P46" s="522">
        <v>22.6</v>
      </c>
      <c r="Q46" s="522">
        <v>20.001261965525224</v>
      </c>
      <c r="R46" s="522">
        <v>19.408681162291188</v>
      </c>
      <c r="S46" s="522">
        <v>19.537052864536967</v>
      </c>
      <c r="T46" s="522">
        <v>17.369422358244261</v>
      </c>
      <c r="U46" s="522">
        <v>18.368890786573196</v>
      </c>
    </row>
    <row r="47" spans="1:21" s="10" customFormat="1" ht="11.25" customHeight="1">
      <c r="A47" s="112"/>
      <c r="B47" s="270" t="s">
        <v>195</v>
      </c>
      <c r="C47" s="450">
        <v>8.6871176491192728</v>
      </c>
      <c r="D47" s="451">
        <v>8.9980380817779633</v>
      </c>
      <c r="E47" s="520">
        <v>9.0866520739383105</v>
      </c>
      <c r="F47" s="521">
        <v>8.6660848832236894</v>
      </c>
      <c r="G47" s="521">
        <v>9.5540618302293439</v>
      </c>
      <c r="H47" s="521">
        <v>7.5060038151460304</v>
      </c>
      <c r="I47" s="521">
        <v>7.2379234362821467</v>
      </c>
      <c r="J47" s="521">
        <v>8.7801075012746423</v>
      </c>
      <c r="K47" s="525">
        <v>6.3279414679376744</v>
      </c>
      <c r="L47" s="525">
        <v>7.7444122206266908</v>
      </c>
      <c r="M47" s="525">
        <v>5.4337497131992682</v>
      </c>
      <c r="N47" s="525">
        <v>8.1199512496205717</v>
      </c>
      <c r="O47" s="522">
        <v>7.3887799365809217</v>
      </c>
      <c r="P47" s="522">
        <v>5.9</v>
      </c>
      <c r="Q47" s="522">
        <v>5.8208953778262478</v>
      </c>
      <c r="R47" s="522">
        <v>7.937005684120253</v>
      </c>
      <c r="S47" s="522">
        <v>3.9942429185506985</v>
      </c>
      <c r="T47" s="522">
        <v>4.8070853070077062</v>
      </c>
      <c r="U47" s="522">
        <v>4.3388913855483633</v>
      </c>
    </row>
    <row r="48" spans="1:21" s="10" customFormat="1" ht="11.25" customHeight="1">
      <c r="A48" s="112"/>
      <c r="B48" s="269" t="s">
        <v>3</v>
      </c>
      <c r="C48" s="367"/>
      <c r="D48" s="459"/>
      <c r="E48" s="520"/>
      <c r="F48" s="524"/>
      <c r="G48" s="524"/>
      <c r="H48" s="524"/>
      <c r="I48" s="524"/>
      <c r="J48" s="524"/>
      <c r="K48" s="525"/>
      <c r="L48" s="525"/>
      <c r="M48" s="525"/>
      <c r="N48" s="525"/>
      <c r="O48" s="522"/>
      <c r="P48" s="522"/>
      <c r="Q48" s="522"/>
      <c r="R48" s="522"/>
      <c r="S48" s="522"/>
      <c r="T48" s="522"/>
      <c r="U48" s="522"/>
    </row>
    <row r="49" spans="1:21" s="10" customFormat="1" ht="11.25" customHeight="1">
      <c r="A49" s="160"/>
      <c r="B49" s="270" t="s">
        <v>194</v>
      </c>
      <c r="C49" s="451">
        <v>11.137531285005537</v>
      </c>
      <c r="D49" s="451">
        <v>10.70745867693222</v>
      </c>
      <c r="E49" s="521">
        <v>11.378952349804933</v>
      </c>
      <c r="F49" s="521">
        <v>8.4186017728173823</v>
      </c>
      <c r="G49" s="521">
        <v>8.2566616279717238</v>
      </c>
      <c r="H49" s="521">
        <v>8.3298039221240145</v>
      </c>
      <c r="I49" s="520">
        <v>7.462073178277091</v>
      </c>
      <c r="J49" s="521">
        <v>8.5798850818147319</v>
      </c>
      <c r="K49" s="522">
        <v>7.1150902703786336</v>
      </c>
      <c r="L49" s="522">
        <v>7.5399909704553929</v>
      </c>
      <c r="M49" s="522">
        <v>7.1328653206946075</v>
      </c>
      <c r="N49" s="522">
        <v>6.7350700107784185</v>
      </c>
      <c r="O49" s="522">
        <v>6.2687919457352788</v>
      </c>
      <c r="P49" s="522">
        <v>6</v>
      </c>
      <c r="Q49" s="522">
        <v>4.6815876499629558</v>
      </c>
      <c r="R49" s="522">
        <v>4.9629162295032501</v>
      </c>
      <c r="S49" s="522">
        <v>4.6669992283961879</v>
      </c>
      <c r="T49" s="522">
        <v>4.5083928745014372</v>
      </c>
      <c r="U49" s="522">
        <v>5.3709919636791215</v>
      </c>
    </row>
    <row r="50" spans="1:21" s="10" customFormat="1" ht="11.25" customHeight="1">
      <c r="A50" s="112"/>
      <c r="B50" s="270" t="s">
        <v>195</v>
      </c>
      <c r="C50" s="450">
        <v>2.3017697899648226</v>
      </c>
      <c r="D50" s="451">
        <v>2.5955684663375251</v>
      </c>
      <c r="E50" s="520">
        <v>3.5875989440266665</v>
      </c>
      <c r="F50" s="521">
        <v>2.3499830492410183</v>
      </c>
      <c r="G50" s="521">
        <v>2.5362037021581614</v>
      </c>
      <c r="H50" s="521">
        <v>2.1637222602189752</v>
      </c>
      <c r="I50" s="521">
        <v>1.964146918936831</v>
      </c>
      <c r="J50" s="521">
        <v>2.5237276510532816</v>
      </c>
      <c r="K50" s="525">
        <v>1.6247483746837832</v>
      </c>
      <c r="L50" s="525">
        <v>1.6820265136998236</v>
      </c>
      <c r="M50" s="525">
        <v>2.2304988227958571</v>
      </c>
      <c r="N50" s="525">
        <v>1.9573483537651517</v>
      </c>
      <c r="O50" s="522">
        <v>1.3534832224425732</v>
      </c>
      <c r="P50" s="522">
        <v>1</v>
      </c>
      <c r="Q50" s="522">
        <v>1.5163323952444869</v>
      </c>
      <c r="R50" s="522">
        <v>1.2000754366878907</v>
      </c>
      <c r="S50" s="522">
        <v>1.200722655444223</v>
      </c>
      <c r="T50" s="522">
        <v>1.2283498383840374</v>
      </c>
      <c r="U50" s="522">
        <v>1.2111752018588722</v>
      </c>
    </row>
    <row r="51" spans="1:21" s="10" customFormat="1" ht="11.25" customHeight="1">
      <c r="A51" s="112"/>
      <c r="B51" s="269" t="s">
        <v>4</v>
      </c>
      <c r="C51" s="367"/>
      <c r="D51" s="459"/>
      <c r="E51" s="520"/>
      <c r="F51" s="524"/>
      <c r="G51" s="524"/>
      <c r="H51" s="524"/>
      <c r="I51" s="524"/>
      <c r="J51" s="524"/>
      <c r="K51" s="525"/>
      <c r="L51" s="525"/>
      <c r="M51" s="525"/>
      <c r="N51" s="525"/>
      <c r="O51" s="522"/>
      <c r="P51" s="522"/>
      <c r="Q51" s="522"/>
      <c r="R51" s="522"/>
      <c r="S51" s="522"/>
      <c r="T51" s="522"/>
      <c r="U51" s="522"/>
    </row>
    <row r="52" spans="1:21" s="10" customFormat="1" ht="11.25" customHeight="1">
      <c r="A52" s="160"/>
      <c r="B52" s="270" t="s">
        <v>194</v>
      </c>
      <c r="C52" s="451">
        <v>32.816637390417668</v>
      </c>
      <c r="D52" s="451">
        <v>32.424448383029031</v>
      </c>
      <c r="E52" s="521">
        <v>34.647386085888371</v>
      </c>
      <c r="F52" s="521">
        <v>26.779146535599438</v>
      </c>
      <c r="G52" s="521">
        <v>25.212844971646888</v>
      </c>
      <c r="H52" s="521">
        <v>24.463725539601199</v>
      </c>
      <c r="I52" s="520">
        <v>22.976109695911191</v>
      </c>
      <c r="J52" s="521">
        <v>22.79225602361916</v>
      </c>
      <c r="K52" s="522">
        <v>21.944194657533437</v>
      </c>
      <c r="L52" s="522">
        <v>20.910043752675165</v>
      </c>
      <c r="M52" s="522">
        <v>19.908864855140767</v>
      </c>
      <c r="N52" s="522">
        <v>18.745640956376704</v>
      </c>
      <c r="O52" s="522">
        <v>18.316129656939552</v>
      </c>
      <c r="P52" s="522">
        <v>19.5</v>
      </c>
      <c r="Q52" s="522">
        <v>18.497554485760485</v>
      </c>
      <c r="R52" s="522">
        <v>15.031982667354518</v>
      </c>
      <c r="S52" s="522">
        <v>15.947083261682234</v>
      </c>
      <c r="T52" s="522">
        <v>15.466339308536234</v>
      </c>
      <c r="U52" s="522">
        <v>13.182659352329425</v>
      </c>
    </row>
    <row r="53" spans="1:21" s="10" customFormat="1" ht="11.25" customHeight="1">
      <c r="A53" s="112"/>
      <c r="B53" s="270" t="s">
        <v>195</v>
      </c>
      <c r="C53" s="450">
        <v>8.5409775896982723</v>
      </c>
      <c r="D53" s="451">
        <v>9.1368743960921677</v>
      </c>
      <c r="E53" s="520">
        <v>11.771782993655734</v>
      </c>
      <c r="F53" s="521">
        <v>8.1127357468192827</v>
      </c>
      <c r="G53" s="521">
        <v>7.2634186984599722</v>
      </c>
      <c r="H53" s="521">
        <v>5.8524613093304083</v>
      </c>
      <c r="I53" s="521">
        <v>7.009663800134283</v>
      </c>
      <c r="J53" s="521">
        <v>6.1949091337538231</v>
      </c>
      <c r="K53" s="525">
        <v>5.3894410404204978</v>
      </c>
      <c r="L53" s="525">
        <v>5.0901330136812515</v>
      </c>
      <c r="M53" s="525">
        <v>3.7424846413975073</v>
      </c>
      <c r="N53" s="525">
        <v>4.9113470509545882</v>
      </c>
      <c r="O53" s="522">
        <v>5.3648591757627324</v>
      </c>
      <c r="P53" s="522">
        <v>4.9000000000000004</v>
      </c>
      <c r="Q53" s="522">
        <v>5.0624499525783584</v>
      </c>
      <c r="R53" s="522">
        <v>3.841939236236811</v>
      </c>
      <c r="S53" s="522">
        <v>4.1773997239120089</v>
      </c>
      <c r="T53" s="522">
        <v>3.8531566809075115</v>
      </c>
      <c r="U53" s="522">
        <v>3.8040943155469122</v>
      </c>
    </row>
    <row r="54" spans="1:21" s="10" customFormat="1" ht="11.25" customHeight="1">
      <c r="A54" s="112"/>
      <c r="B54" s="269" t="s">
        <v>5</v>
      </c>
      <c r="C54" s="367"/>
      <c r="D54" s="459"/>
      <c r="E54" s="520"/>
      <c r="F54" s="524"/>
      <c r="G54" s="524"/>
      <c r="H54" s="524"/>
      <c r="I54" s="524"/>
      <c r="J54" s="524"/>
      <c r="K54" s="525"/>
      <c r="L54" s="525"/>
      <c r="M54" s="525"/>
      <c r="N54" s="525"/>
      <c r="O54" s="522"/>
      <c r="P54" s="522"/>
      <c r="Q54" s="522"/>
      <c r="R54" s="522"/>
      <c r="S54" s="522"/>
      <c r="T54" s="522"/>
      <c r="U54" s="522"/>
    </row>
    <row r="55" spans="1:21" s="10" customFormat="1" ht="11.25" customHeight="1">
      <c r="A55" s="160"/>
      <c r="B55" s="270" t="s">
        <v>194</v>
      </c>
      <c r="C55" s="451">
        <v>30.803732852202799</v>
      </c>
      <c r="D55" s="451">
        <v>29.329778203668099</v>
      </c>
      <c r="E55" s="521">
        <v>26.051707937186706</v>
      </c>
      <c r="F55" s="521">
        <v>24.449498943140753</v>
      </c>
      <c r="G55" s="521">
        <v>25.115957287618144</v>
      </c>
      <c r="H55" s="521">
        <v>23.07074595805372</v>
      </c>
      <c r="I55" s="520">
        <v>23.190728297752365</v>
      </c>
      <c r="J55" s="521">
        <v>20.789474533808022</v>
      </c>
      <c r="K55" s="522">
        <v>21.044388724288467</v>
      </c>
      <c r="L55" s="522">
        <v>19.726314823462641</v>
      </c>
      <c r="M55" s="522">
        <v>19.118568669479512</v>
      </c>
      <c r="N55" s="522">
        <v>20.972478361288193</v>
      </c>
      <c r="O55" s="522">
        <v>17.895383205856628</v>
      </c>
      <c r="P55" s="522">
        <v>17.2</v>
      </c>
      <c r="Q55" s="522">
        <v>17.876432378378947</v>
      </c>
      <c r="R55" s="522">
        <v>16.765937077142372</v>
      </c>
      <c r="S55" s="522">
        <v>15.481379770429564</v>
      </c>
      <c r="T55" s="522">
        <v>16.217837236290151</v>
      </c>
      <c r="U55" s="522">
        <v>14.262671228716822</v>
      </c>
    </row>
    <row r="56" spans="1:21" s="10" customFormat="1" ht="11.25" customHeight="1">
      <c r="A56" s="112"/>
      <c r="B56" s="270" t="s">
        <v>195</v>
      </c>
      <c r="C56" s="450">
        <v>9.7999781679130251</v>
      </c>
      <c r="D56" s="451">
        <v>9.3787037509564612</v>
      </c>
      <c r="E56" s="520">
        <v>7.0554201184532417</v>
      </c>
      <c r="F56" s="521">
        <v>8.866664736053437</v>
      </c>
      <c r="G56" s="521">
        <v>9.6839189497843989</v>
      </c>
      <c r="H56" s="521">
        <v>6.1797677925594741</v>
      </c>
      <c r="I56" s="521">
        <v>6.661059738493595</v>
      </c>
      <c r="J56" s="521">
        <v>7.5331107054741526</v>
      </c>
      <c r="K56" s="525">
        <v>7.3089952480371601</v>
      </c>
      <c r="L56" s="525">
        <v>6.4858137284405011</v>
      </c>
      <c r="M56" s="525">
        <v>7.1592775806935123</v>
      </c>
      <c r="N56" s="525">
        <v>7.1151202534513098</v>
      </c>
      <c r="O56" s="522">
        <v>5.144684476702138</v>
      </c>
      <c r="P56" s="522">
        <v>5.8</v>
      </c>
      <c r="Q56" s="522">
        <v>6.508816261710475</v>
      </c>
      <c r="R56" s="522">
        <v>6.1512074448096667</v>
      </c>
      <c r="S56" s="522">
        <v>5.3325927652844456</v>
      </c>
      <c r="T56" s="522">
        <v>5.4246186056967254</v>
      </c>
      <c r="U56" s="522">
        <v>5.5163608524820358</v>
      </c>
    </row>
    <row r="57" spans="1:21" s="10" customFormat="1" ht="11.25" customHeight="1">
      <c r="A57" s="112"/>
      <c r="B57" s="269" t="s">
        <v>274</v>
      </c>
      <c r="C57" s="367"/>
      <c r="D57" s="459"/>
      <c r="E57" s="520"/>
      <c r="F57" s="524"/>
      <c r="G57" s="524"/>
      <c r="H57" s="524"/>
      <c r="I57" s="524"/>
      <c r="J57" s="524"/>
      <c r="K57" s="525"/>
      <c r="L57" s="525"/>
      <c r="M57" s="525"/>
      <c r="N57" s="525"/>
      <c r="O57" s="522"/>
      <c r="P57" s="522"/>
      <c r="Q57" s="522"/>
      <c r="R57" s="522"/>
      <c r="S57" s="522"/>
      <c r="T57" s="522"/>
      <c r="U57" s="522"/>
    </row>
    <row r="58" spans="1:21" s="10" customFormat="1" ht="11.25" customHeight="1">
      <c r="A58" s="160"/>
      <c r="B58" s="270" t="s">
        <v>194</v>
      </c>
      <c r="C58" s="456" t="s">
        <v>6</v>
      </c>
      <c r="D58" s="456" t="s">
        <v>6</v>
      </c>
      <c r="E58" s="526" t="s">
        <v>6</v>
      </c>
      <c r="F58" s="521">
        <v>4.7</v>
      </c>
      <c r="G58" s="521">
        <v>5.5</v>
      </c>
      <c r="H58" s="521">
        <v>4.5</v>
      </c>
      <c r="I58" s="527">
        <v>4.8256597249118061</v>
      </c>
      <c r="J58" s="521">
        <v>3.2206725009428943</v>
      </c>
      <c r="K58" s="522">
        <v>3.5004871170154086</v>
      </c>
      <c r="L58" s="522">
        <v>2.7686018389265614</v>
      </c>
      <c r="M58" s="522">
        <v>2.9892619527112014</v>
      </c>
      <c r="N58" s="522">
        <v>3.5349753354699911</v>
      </c>
      <c r="O58" s="522">
        <v>3.2783331217122615</v>
      </c>
      <c r="P58" s="522">
        <v>3.1</v>
      </c>
      <c r="Q58" s="522">
        <v>3.0977335292337007</v>
      </c>
      <c r="R58" s="522">
        <v>3.1662446771072972</v>
      </c>
      <c r="S58" s="522">
        <v>2.8466541090330244</v>
      </c>
      <c r="T58" s="522">
        <v>3.7167043572975937</v>
      </c>
      <c r="U58" s="522">
        <v>2.4673069532202589</v>
      </c>
    </row>
    <row r="59" spans="1:21" s="10" customFormat="1" ht="11.25" customHeight="1">
      <c r="A59" s="160"/>
      <c r="B59" s="270" t="s">
        <v>195</v>
      </c>
      <c r="C59" s="456" t="s">
        <v>6</v>
      </c>
      <c r="D59" s="456" t="s">
        <v>6</v>
      </c>
      <c r="E59" s="526" t="s">
        <v>6</v>
      </c>
      <c r="F59" s="526">
        <v>0.9</v>
      </c>
      <c r="G59" s="521">
        <v>1.5</v>
      </c>
      <c r="H59" s="521">
        <v>1.3</v>
      </c>
      <c r="I59" s="521">
        <v>0.84250237700925679</v>
      </c>
      <c r="J59" s="520">
        <v>1.3250511945629602</v>
      </c>
      <c r="K59" s="525">
        <v>0.8847319275327602</v>
      </c>
      <c r="L59" s="525">
        <v>1.0540721552022785</v>
      </c>
      <c r="M59" s="525">
        <v>1.0907818279528019</v>
      </c>
      <c r="N59" s="525">
        <v>1.0728331997116247</v>
      </c>
      <c r="O59" s="522">
        <v>1.1152593938713795</v>
      </c>
      <c r="P59" s="522">
        <v>0.8</v>
      </c>
      <c r="Q59" s="522">
        <v>0.61582472730974647</v>
      </c>
      <c r="R59" s="522">
        <v>0.72041703061744866</v>
      </c>
      <c r="S59" s="522">
        <v>0.82112235594620442</v>
      </c>
      <c r="T59" s="522">
        <v>1.7662288618130233</v>
      </c>
      <c r="U59" s="522">
        <v>1.2766292640922101</v>
      </c>
    </row>
    <row r="60" spans="1:21" s="10" customFormat="1" ht="11.25" customHeight="1">
      <c r="A60" s="160"/>
      <c r="B60" s="269" t="s">
        <v>7</v>
      </c>
      <c r="C60" s="367"/>
      <c r="D60" s="462"/>
      <c r="E60" s="462"/>
      <c r="F60" s="462"/>
      <c r="G60" s="459"/>
      <c r="H60" s="459"/>
      <c r="I60" s="459"/>
      <c r="J60" s="460"/>
      <c r="K60" s="461"/>
      <c r="L60" s="461"/>
      <c r="M60" s="461"/>
      <c r="N60" s="461"/>
      <c r="O60" s="461"/>
      <c r="P60" s="461"/>
      <c r="Q60" s="461"/>
      <c r="R60" s="461"/>
      <c r="S60" s="461"/>
      <c r="T60" s="461"/>
      <c r="U60" s="461"/>
    </row>
    <row r="61" spans="1:21" s="10" customFormat="1" ht="11.25" customHeight="1">
      <c r="A61" s="160"/>
      <c r="B61" s="270" t="s">
        <v>194</v>
      </c>
      <c r="C61" s="451">
        <v>31.898940923233553</v>
      </c>
      <c r="D61" s="451">
        <v>28.684258083281492</v>
      </c>
      <c r="E61" s="521">
        <v>24.778879890235231</v>
      </c>
      <c r="F61" s="521">
        <v>19.572489311260682</v>
      </c>
      <c r="G61" s="521">
        <v>23.373851940618394</v>
      </c>
      <c r="H61" s="521">
        <v>19.448166227277895</v>
      </c>
      <c r="I61" s="520">
        <v>20.544086598189104</v>
      </c>
      <c r="J61" s="521">
        <v>17.46609048501621</v>
      </c>
      <c r="K61" s="522">
        <v>18.327545026497365</v>
      </c>
      <c r="L61" s="522">
        <v>20.628363790887935</v>
      </c>
      <c r="M61" s="522">
        <v>17.541087817480371</v>
      </c>
      <c r="N61" s="522">
        <v>17.030282920432089</v>
      </c>
      <c r="O61" s="522">
        <v>17.64806289080494</v>
      </c>
      <c r="P61" s="522">
        <v>17.100000000000001</v>
      </c>
      <c r="Q61" s="522">
        <v>15.954738835160786</v>
      </c>
      <c r="R61" s="522">
        <v>13.386650527919286</v>
      </c>
      <c r="S61" s="522">
        <v>13.676668423356206</v>
      </c>
      <c r="T61" s="522">
        <v>15.787087462024889</v>
      </c>
      <c r="U61" s="522">
        <v>13.447636242276658</v>
      </c>
    </row>
    <row r="62" spans="1:21" s="10" customFormat="1" ht="11.25" customHeight="1">
      <c r="A62" s="160"/>
      <c r="B62" s="270" t="s">
        <v>195</v>
      </c>
      <c r="C62" s="450">
        <v>9.771594146193479</v>
      </c>
      <c r="D62" s="451">
        <v>9.2089703386580624</v>
      </c>
      <c r="E62" s="520">
        <v>6.7564806301809313</v>
      </c>
      <c r="F62" s="521">
        <v>4.7672851189556837</v>
      </c>
      <c r="G62" s="521">
        <v>5.6480799458293376</v>
      </c>
      <c r="H62" s="521">
        <v>5.676166804410812</v>
      </c>
      <c r="I62" s="521">
        <v>4.9795245605719156</v>
      </c>
      <c r="J62" s="520">
        <v>4.730087332492503</v>
      </c>
      <c r="K62" s="525">
        <v>4.7046374475148101</v>
      </c>
      <c r="L62" s="525">
        <v>5.1127619009844754</v>
      </c>
      <c r="M62" s="525">
        <v>5.6890244419452962</v>
      </c>
      <c r="N62" s="525">
        <v>3.5481703306830759</v>
      </c>
      <c r="O62" s="522">
        <v>4.3280604280271024</v>
      </c>
      <c r="P62" s="522">
        <v>4.2</v>
      </c>
      <c r="Q62" s="522">
        <v>3.8367474932130179</v>
      </c>
      <c r="R62" s="522">
        <v>4.2803871002593601</v>
      </c>
      <c r="S62" s="522">
        <v>5.4061293687180605</v>
      </c>
      <c r="T62" s="522">
        <v>3.749704376823964</v>
      </c>
      <c r="U62" s="522">
        <v>4.4509561741085193</v>
      </c>
    </row>
    <row r="63" spans="1:21" s="10" customFormat="1" ht="11.25" customHeight="1">
      <c r="A63" s="160"/>
      <c r="B63" s="269" t="s">
        <v>8</v>
      </c>
      <c r="C63" s="367"/>
      <c r="D63" s="459"/>
      <c r="E63" s="520"/>
      <c r="F63" s="524"/>
      <c r="G63" s="524"/>
      <c r="H63" s="524"/>
      <c r="I63" s="524"/>
      <c r="J63" s="520"/>
      <c r="K63" s="525"/>
      <c r="L63" s="525"/>
      <c r="M63" s="525"/>
      <c r="N63" s="525"/>
      <c r="O63" s="522"/>
      <c r="P63" s="522"/>
      <c r="Q63" s="522"/>
      <c r="R63" s="522"/>
      <c r="S63" s="522"/>
      <c r="T63" s="522"/>
      <c r="U63" s="522"/>
    </row>
    <row r="64" spans="1:21" s="10" customFormat="1" ht="11.25" customHeight="1">
      <c r="A64" s="160"/>
      <c r="B64" s="270" t="s">
        <v>194</v>
      </c>
      <c r="C64" s="451">
        <v>37.311129568290049</v>
      </c>
      <c r="D64" s="451">
        <v>38.190942168681183</v>
      </c>
      <c r="E64" s="521">
        <v>35.523159269547804</v>
      </c>
      <c r="F64" s="521">
        <v>28.719980651359748</v>
      </c>
      <c r="G64" s="521">
        <v>30.903493039543434</v>
      </c>
      <c r="H64" s="521">
        <v>27.07332430721155</v>
      </c>
      <c r="I64" s="520">
        <v>29.01509029863853</v>
      </c>
      <c r="J64" s="521">
        <v>26.823922308120263</v>
      </c>
      <c r="K64" s="522">
        <v>23.096421039176473</v>
      </c>
      <c r="L64" s="522">
        <v>25.441397682044609</v>
      </c>
      <c r="M64" s="522">
        <v>23.144835179341364</v>
      </c>
      <c r="N64" s="522">
        <v>21.609531069326611</v>
      </c>
      <c r="O64" s="522">
        <v>21.913599118484111</v>
      </c>
      <c r="P64" s="522">
        <v>19.2</v>
      </c>
      <c r="Q64" s="522">
        <v>19.152987797655268</v>
      </c>
      <c r="R64" s="522">
        <v>17.171215131692431</v>
      </c>
      <c r="S64" s="522">
        <v>13.782977365971544</v>
      </c>
      <c r="T64" s="522">
        <v>14.209429578130743</v>
      </c>
      <c r="U64" s="522">
        <v>13.870716620924203</v>
      </c>
    </row>
    <row r="65" spans="1:21" s="10" customFormat="1" ht="11.25" customHeight="1">
      <c r="A65" s="160"/>
      <c r="B65" s="270" t="s">
        <v>195</v>
      </c>
      <c r="C65" s="450">
        <v>10.32565404235072</v>
      </c>
      <c r="D65" s="451">
        <v>11.918289089704373</v>
      </c>
      <c r="E65" s="520">
        <v>11.468819251383806</v>
      </c>
      <c r="F65" s="521">
        <v>7.8825499330182112</v>
      </c>
      <c r="G65" s="521">
        <v>6.5742817616238085</v>
      </c>
      <c r="H65" s="521">
        <v>7.1021531580271215</v>
      </c>
      <c r="I65" s="521">
        <v>7.8842364220884624</v>
      </c>
      <c r="J65" s="520">
        <v>6.8815523298622603</v>
      </c>
      <c r="K65" s="525">
        <v>4.2450027969407671</v>
      </c>
      <c r="L65" s="525">
        <v>5.7381053936199669</v>
      </c>
      <c r="M65" s="525">
        <v>5.7868792226310273</v>
      </c>
      <c r="N65" s="525">
        <v>3.9191615347542403</v>
      </c>
      <c r="O65" s="522">
        <v>5.6387177338681322</v>
      </c>
      <c r="P65" s="522">
        <v>5.7</v>
      </c>
      <c r="Q65" s="522">
        <v>5.8731880478912251</v>
      </c>
      <c r="R65" s="522">
        <v>4.7630536335170666</v>
      </c>
      <c r="S65" s="522">
        <v>3.7309373338184786</v>
      </c>
      <c r="T65" s="522">
        <v>3.5704686530032124</v>
      </c>
      <c r="U65" s="522">
        <v>4.4754228702243086</v>
      </c>
    </row>
    <row r="66" spans="1:21" s="10" customFormat="1" ht="11.25" customHeight="1">
      <c r="A66" s="160"/>
      <c r="B66" s="269" t="s">
        <v>9</v>
      </c>
      <c r="C66" s="367"/>
      <c r="D66" s="459"/>
      <c r="E66" s="520"/>
      <c r="F66" s="524"/>
      <c r="G66" s="524"/>
      <c r="H66" s="524"/>
      <c r="I66" s="524"/>
      <c r="J66" s="520"/>
      <c r="K66" s="525"/>
      <c r="L66" s="525"/>
      <c r="M66" s="525"/>
      <c r="N66" s="525"/>
      <c r="O66" s="522"/>
      <c r="P66" s="522"/>
      <c r="Q66" s="522"/>
      <c r="R66" s="522"/>
      <c r="S66" s="522"/>
      <c r="T66" s="522"/>
      <c r="U66" s="522"/>
    </row>
    <row r="67" spans="1:21" s="10" customFormat="1" ht="11.25" customHeight="1">
      <c r="A67" s="160"/>
      <c r="B67" s="270" t="s">
        <v>194</v>
      </c>
      <c r="C67" s="451">
        <v>29.714565703419808</v>
      </c>
      <c r="D67" s="451">
        <v>29.741134088553849</v>
      </c>
      <c r="E67" s="521">
        <v>30.147611806093011</v>
      </c>
      <c r="F67" s="521">
        <v>25.964790086074856</v>
      </c>
      <c r="G67" s="521">
        <v>25.471306818981958</v>
      </c>
      <c r="H67" s="521">
        <v>26.675750705395274</v>
      </c>
      <c r="I67" s="520">
        <v>26.476215277707489</v>
      </c>
      <c r="J67" s="521">
        <v>24.843257859033645</v>
      </c>
      <c r="K67" s="522">
        <v>22.898339421255844</v>
      </c>
      <c r="L67" s="522">
        <v>20.349470210694882</v>
      </c>
      <c r="M67" s="522">
        <v>19.433217127127232</v>
      </c>
      <c r="N67" s="522">
        <v>20.369488777953588</v>
      </c>
      <c r="O67" s="522">
        <v>19.420574597338142</v>
      </c>
      <c r="P67" s="522">
        <v>18.8</v>
      </c>
      <c r="Q67" s="522">
        <v>20.099539682425924</v>
      </c>
      <c r="R67" s="522">
        <v>20.208015098275574</v>
      </c>
      <c r="S67" s="522">
        <v>18.625287096690307</v>
      </c>
      <c r="T67" s="522">
        <v>21.333840141346684</v>
      </c>
      <c r="U67" s="522">
        <v>18.968264173167604</v>
      </c>
    </row>
    <row r="68" spans="1:21" s="10" customFormat="1" ht="11.25" customHeight="1">
      <c r="A68" s="160"/>
      <c r="B68" s="270" t="s">
        <v>195</v>
      </c>
      <c r="C68" s="450">
        <v>11.742643620548819</v>
      </c>
      <c r="D68" s="451">
        <v>9.0379558632209864</v>
      </c>
      <c r="E68" s="520">
        <v>11.198987886694198</v>
      </c>
      <c r="F68" s="521">
        <v>9.8581787556592104</v>
      </c>
      <c r="G68" s="521">
        <v>9.2759516359400891</v>
      </c>
      <c r="H68" s="521">
        <v>10.953371081647362</v>
      </c>
      <c r="I68" s="521">
        <v>11.03193021861</v>
      </c>
      <c r="J68" s="520">
        <v>11.408099508354617</v>
      </c>
      <c r="K68" s="525">
        <v>9.4800491944458898</v>
      </c>
      <c r="L68" s="525">
        <v>6.605798146437766</v>
      </c>
      <c r="M68" s="525">
        <v>6.3107324117215358</v>
      </c>
      <c r="N68" s="525">
        <v>6.5514575961768351</v>
      </c>
      <c r="O68" s="522">
        <v>6.8723998390655394</v>
      </c>
      <c r="P68" s="522">
        <v>7.3</v>
      </c>
      <c r="Q68" s="522">
        <v>7.2425788284755122</v>
      </c>
      <c r="R68" s="522">
        <v>7.4982587330199273</v>
      </c>
      <c r="S68" s="522">
        <v>7.6584266253145339</v>
      </c>
      <c r="T68" s="522">
        <v>7.9881899306580033</v>
      </c>
      <c r="U68" s="522">
        <v>6.2886025147115578</v>
      </c>
    </row>
    <row r="69" spans="1:21" s="10" customFormat="1" ht="11.25" customHeight="1" thickBot="1">
      <c r="A69" s="112"/>
      <c r="B69" s="737"/>
      <c r="C69" s="737"/>
      <c r="D69" s="737"/>
      <c r="E69" s="737"/>
      <c r="F69" s="737"/>
      <c r="G69" s="737"/>
      <c r="H69" s="737"/>
      <c r="I69" s="737"/>
      <c r="J69" s="737"/>
      <c r="K69" s="737"/>
      <c r="L69" s="737"/>
      <c r="M69" s="737"/>
      <c r="N69" s="737"/>
      <c r="O69" s="737"/>
      <c r="P69" s="737"/>
      <c r="Q69" s="737"/>
      <c r="R69" s="738"/>
      <c r="S69" s="738"/>
      <c r="T69" s="738"/>
      <c r="U69" s="738"/>
    </row>
    <row r="70" spans="1:21" s="10" customFormat="1" ht="16.5" customHeight="1">
      <c r="A70" s="112"/>
      <c r="B70" s="270"/>
      <c r="C70" s="222"/>
      <c r="D70" s="356"/>
      <c r="E70" s="349"/>
      <c r="F70" s="356"/>
      <c r="G70" s="356"/>
      <c r="H70" s="356"/>
      <c r="I70" s="356"/>
      <c r="J70" s="349"/>
      <c r="K70" s="503"/>
      <c r="L70" s="503"/>
      <c r="M70" s="503"/>
      <c r="O70" s="734"/>
      <c r="P70" s="734"/>
      <c r="Q70" s="734"/>
      <c r="R70" s="736"/>
      <c r="U70" s="748" t="s">
        <v>175</v>
      </c>
    </row>
    <row r="71" spans="1:21" s="10" customFormat="1" ht="18.75" customHeight="1" thickBot="1">
      <c r="A71" s="112"/>
      <c r="B71" s="270"/>
      <c r="C71" s="222"/>
      <c r="D71" s="356"/>
      <c r="E71" s="349"/>
      <c r="F71" s="356"/>
      <c r="G71" s="356"/>
      <c r="H71" s="356"/>
      <c r="I71" s="356"/>
      <c r="J71" s="349"/>
      <c r="K71" s="503"/>
      <c r="L71" s="503"/>
      <c r="M71" s="503"/>
      <c r="O71" s="734"/>
      <c r="P71" s="734"/>
      <c r="Q71" s="734"/>
      <c r="R71" s="735"/>
      <c r="U71" s="747" t="s">
        <v>111</v>
      </c>
    </row>
    <row r="72" spans="1:21" ht="26.25" customHeight="1" thickBot="1">
      <c r="A72" s="158"/>
      <c r="B72" s="925" t="str">
        <f>+B6</f>
        <v>Ámbito geográfico / Sexo</v>
      </c>
      <c r="C72" s="925"/>
      <c r="D72" s="733">
        <v>2005</v>
      </c>
      <c r="E72" s="733">
        <v>2006</v>
      </c>
      <c r="F72" s="733">
        <v>2007</v>
      </c>
      <c r="G72" s="733">
        <v>2008</v>
      </c>
      <c r="H72" s="733">
        <v>2009</v>
      </c>
      <c r="I72" s="733">
        <v>2010</v>
      </c>
      <c r="J72" s="733">
        <v>2011</v>
      </c>
      <c r="K72" s="733">
        <v>2013</v>
      </c>
      <c r="L72" s="733">
        <v>2014</v>
      </c>
      <c r="M72" s="733">
        <v>2015</v>
      </c>
      <c r="N72" s="733">
        <v>2016</v>
      </c>
      <c r="O72" s="733">
        <v>2017</v>
      </c>
      <c r="P72" s="733">
        <v>2018</v>
      </c>
      <c r="Q72" s="733">
        <v>2019</v>
      </c>
      <c r="R72" s="733">
        <v>2020</v>
      </c>
      <c r="S72" s="733">
        <v>2021</v>
      </c>
      <c r="T72" s="733">
        <v>2022</v>
      </c>
      <c r="U72" s="733">
        <v>2023</v>
      </c>
    </row>
    <row r="73" spans="1:21" ht="12" customHeight="1">
      <c r="A73" s="158"/>
      <c r="R73" s="482"/>
      <c r="S73" s="482"/>
    </row>
    <row r="74" spans="1:21" ht="12" customHeight="1">
      <c r="A74" s="158"/>
      <c r="B74" s="269" t="s">
        <v>10</v>
      </c>
      <c r="C74" s="367"/>
      <c r="D74" s="459"/>
      <c r="E74" s="520"/>
      <c r="F74" s="524"/>
      <c r="G74" s="524"/>
      <c r="H74" s="524"/>
      <c r="I74" s="524"/>
      <c r="J74" s="520"/>
      <c r="K74" s="520"/>
      <c r="L74" s="525"/>
      <c r="M74" s="525"/>
      <c r="N74" s="525"/>
      <c r="O74" s="525"/>
      <c r="P74" s="522"/>
      <c r="Q74" s="522"/>
      <c r="R74" s="482"/>
      <c r="S74" s="482"/>
    </row>
    <row r="75" spans="1:21" ht="12" customHeight="1">
      <c r="A75" s="158"/>
      <c r="B75" s="270" t="s">
        <v>194</v>
      </c>
      <c r="C75" s="451">
        <v>5.6122734611613936</v>
      </c>
      <c r="D75" s="451">
        <v>6.7209543689576918</v>
      </c>
      <c r="E75" s="521">
        <v>8.1654152286751867</v>
      </c>
      <c r="F75" s="521">
        <v>6.7568721369686955</v>
      </c>
      <c r="G75" s="521">
        <v>6.434257762040076</v>
      </c>
      <c r="H75" s="521">
        <v>6.3120977118562251</v>
      </c>
      <c r="I75" s="520">
        <v>6.9615591577713323</v>
      </c>
      <c r="J75" s="521">
        <v>5.2016805665566128</v>
      </c>
      <c r="K75" s="522">
        <v>4.4812841080547905</v>
      </c>
      <c r="L75" s="522">
        <v>3.7431184254433392</v>
      </c>
      <c r="M75" s="522">
        <v>3.9839188145338182</v>
      </c>
      <c r="N75" s="522">
        <v>4.4746890557160279</v>
      </c>
      <c r="O75" s="522">
        <v>3.8512906659744282</v>
      </c>
      <c r="P75" s="522">
        <v>2.7</v>
      </c>
      <c r="Q75" s="522">
        <v>2.7833250480411307</v>
      </c>
      <c r="R75" s="522">
        <v>3.7129947188700774</v>
      </c>
      <c r="S75" s="522">
        <v>4.2220810401805693</v>
      </c>
      <c r="T75" s="522">
        <v>4.6181148230646869</v>
      </c>
      <c r="U75" s="522">
        <v>4.1830658839675499</v>
      </c>
    </row>
    <row r="76" spans="1:21" ht="12" customHeight="1">
      <c r="A76" s="158"/>
      <c r="B76" s="270" t="s">
        <v>195</v>
      </c>
      <c r="C76" s="450">
        <v>2.2834497577290591</v>
      </c>
      <c r="D76" s="451">
        <v>3.4680176756114918</v>
      </c>
      <c r="E76" s="520">
        <v>2.5782257524398631</v>
      </c>
      <c r="F76" s="521">
        <v>2.7872949278520878</v>
      </c>
      <c r="G76" s="521">
        <v>1.9549123071894883</v>
      </c>
      <c r="H76" s="521">
        <v>2.5623352432885156</v>
      </c>
      <c r="I76" s="521">
        <v>2.8824873490481666</v>
      </c>
      <c r="J76" s="520">
        <v>2.7764864678321026</v>
      </c>
      <c r="K76" s="525">
        <v>1.9226071977808419</v>
      </c>
      <c r="L76" s="525">
        <v>1.7349852894743181</v>
      </c>
      <c r="M76" s="525">
        <v>1.4808157054705764</v>
      </c>
      <c r="N76" s="525">
        <v>1.6984455261334328</v>
      </c>
      <c r="O76" s="522">
        <v>1.4128261477287305</v>
      </c>
      <c r="P76" s="522">
        <v>1.3</v>
      </c>
      <c r="Q76" s="522">
        <v>1.8272707179309697</v>
      </c>
      <c r="R76" s="522">
        <v>3.3833691176192779</v>
      </c>
      <c r="S76" s="522">
        <v>2.4331195958557901</v>
      </c>
      <c r="T76" s="522">
        <v>2.1980595878472862</v>
      </c>
      <c r="U76" s="522">
        <v>1.5690924495008929</v>
      </c>
    </row>
    <row r="77" spans="1:21" ht="12" customHeight="1">
      <c r="A77" s="158"/>
      <c r="B77" s="269" t="s">
        <v>11</v>
      </c>
      <c r="C77" s="367"/>
      <c r="D77" s="459"/>
      <c r="E77" s="520"/>
      <c r="F77" s="524"/>
      <c r="G77" s="524"/>
      <c r="H77" s="524"/>
      <c r="I77" s="524"/>
      <c r="J77" s="520"/>
      <c r="K77" s="525"/>
      <c r="L77" s="525"/>
      <c r="M77" s="525"/>
      <c r="N77" s="525"/>
      <c r="O77" s="522"/>
      <c r="P77" s="522"/>
      <c r="Q77" s="522"/>
      <c r="R77" s="522"/>
      <c r="S77" s="522"/>
      <c r="T77" s="522"/>
      <c r="U77" s="522"/>
    </row>
    <row r="78" spans="1:21" ht="12" customHeight="1">
      <c r="A78" s="158"/>
      <c r="B78" s="270" t="s">
        <v>194</v>
      </c>
      <c r="C78" s="451">
        <v>16.868444987664773</v>
      </c>
      <c r="D78" s="451">
        <v>16.481077812241253</v>
      </c>
      <c r="E78" s="521">
        <v>17.281684140299078</v>
      </c>
      <c r="F78" s="521">
        <v>16.918800137047256</v>
      </c>
      <c r="G78" s="521">
        <v>13.690931676829251</v>
      </c>
      <c r="H78" s="521">
        <v>12.811398096219534</v>
      </c>
      <c r="I78" s="520">
        <v>11.847307172970488</v>
      </c>
      <c r="J78" s="521">
        <v>10.350104496754449</v>
      </c>
      <c r="K78" s="522">
        <v>9.3799530433299037</v>
      </c>
      <c r="L78" s="522">
        <v>10.066405824035662</v>
      </c>
      <c r="M78" s="522">
        <v>8.7361351020059637</v>
      </c>
      <c r="N78" s="522">
        <v>9.2643899662609783</v>
      </c>
      <c r="O78" s="522">
        <v>8.7511784733628204</v>
      </c>
      <c r="P78" s="522">
        <v>9.3000000000000007</v>
      </c>
      <c r="Q78" s="522">
        <v>10.74127158675428</v>
      </c>
      <c r="R78" s="522">
        <v>11.453526060983529</v>
      </c>
      <c r="S78" s="522">
        <v>10.941259976262407</v>
      </c>
      <c r="T78" s="522">
        <v>8.4295959985213305</v>
      </c>
      <c r="U78" s="522">
        <v>8.4622609194386111</v>
      </c>
    </row>
    <row r="79" spans="1:21" ht="12" customHeight="1">
      <c r="A79" s="158"/>
      <c r="B79" s="270" t="s">
        <v>195</v>
      </c>
      <c r="C79" s="450">
        <v>4.4078236568744558</v>
      </c>
      <c r="D79" s="451">
        <v>4.5926335313546929</v>
      </c>
      <c r="E79" s="520">
        <v>5.9</v>
      </c>
      <c r="F79" s="521">
        <v>5.1950671051275066</v>
      </c>
      <c r="G79" s="521">
        <v>2.8830012641634539</v>
      </c>
      <c r="H79" s="521">
        <v>2.3219003340776823</v>
      </c>
      <c r="I79" s="521">
        <v>2.5328647346788675</v>
      </c>
      <c r="J79" s="520">
        <v>2.8639435761754304</v>
      </c>
      <c r="K79" s="525">
        <v>2.033291525843107</v>
      </c>
      <c r="L79" s="525">
        <v>3.1316231874345455</v>
      </c>
      <c r="M79" s="525">
        <v>2.9172847011111274</v>
      </c>
      <c r="N79" s="525">
        <v>2.8579895663904882</v>
      </c>
      <c r="O79" s="522">
        <v>2.1394239290510879</v>
      </c>
      <c r="P79" s="522">
        <v>3.5</v>
      </c>
      <c r="Q79" s="522">
        <v>3.3109352720118981</v>
      </c>
      <c r="R79" s="522">
        <v>2.9249521598685857</v>
      </c>
      <c r="S79" s="522">
        <v>3.0610721912489662</v>
      </c>
      <c r="T79" s="522">
        <v>2.2985185098204233</v>
      </c>
      <c r="U79" s="522">
        <v>1.7945090316310426</v>
      </c>
    </row>
    <row r="80" spans="1:21" ht="12" customHeight="1">
      <c r="A80" s="158"/>
      <c r="B80" s="269" t="s">
        <v>12</v>
      </c>
      <c r="C80" s="367"/>
      <c r="D80" s="459"/>
      <c r="E80" s="520"/>
      <c r="F80" s="524"/>
      <c r="G80" s="524"/>
      <c r="H80" s="524"/>
      <c r="I80" s="524"/>
      <c r="J80" s="520"/>
      <c r="K80" s="525"/>
      <c r="L80" s="525"/>
      <c r="M80" s="525"/>
      <c r="N80" s="525"/>
      <c r="O80" s="522"/>
      <c r="P80" s="522"/>
      <c r="Q80" s="522"/>
      <c r="R80" s="522"/>
      <c r="S80" s="522"/>
      <c r="T80" s="522"/>
      <c r="U80" s="522"/>
    </row>
    <row r="81" spans="1:21" ht="12" customHeight="1">
      <c r="A81" s="158"/>
      <c r="B81" s="270" t="s">
        <v>194</v>
      </c>
      <c r="C81" s="451">
        <v>16.194007649785448</v>
      </c>
      <c r="D81" s="451">
        <v>16.032294495161679</v>
      </c>
      <c r="E81" s="521">
        <v>14.988055738646594</v>
      </c>
      <c r="F81" s="521">
        <v>14.345828622071366</v>
      </c>
      <c r="G81" s="521">
        <v>12.901533515712217</v>
      </c>
      <c r="H81" s="521">
        <v>11.915859991595596</v>
      </c>
      <c r="I81" s="520">
        <v>11.680478649188359</v>
      </c>
      <c r="J81" s="521">
        <v>10.827440840587506</v>
      </c>
      <c r="K81" s="522">
        <v>8.8306141101272591</v>
      </c>
      <c r="L81" s="522">
        <v>9.1487469733662028</v>
      </c>
      <c r="M81" s="522">
        <v>9.0289743663152784</v>
      </c>
      <c r="N81" s="522">
        <v>7.2843844690672146</v>
      </c>
      <c r="O81" s="522">
        <v>9.2603637125995757</v>
      </c>
      <c r="P81" s="522">
        <v>8.1</v>
      </c>
      <c r="Q81" s="522">
        <v>7.5502090143597016</v>
      </c>
      <c r="R81" s="522">
        <v>6.7585216583517864</v>
      </c>
      <c r="S81" s="522">
        <v>8.2885114094798258</v>
      </c>
      <c r="T81" s="522">
        <v>6.8503589599807642</v>
      </c>
      <c r="U81" s="522">
        <v>7.2664045839182272</v>
      </c>
    </row>
    <row r="82" spans="1:21" ht="12" customHeight="1">
      <c r="A82" s="158"/>
      <c r="B82" s="270" t="s">
        <v>195</v>
      </c>
      <c r="C82" s="450">
        <v>6.1098140977084228</v>
      </c>
      <c r="D82" s="451">
        <v>5.6205875390001268</v>
      </c>
      <c r="E82" s="520">
        <v>6.9930587669494031</v>
      </c>
      <c r="F82" s="521">
        <v>4.1649537519163715</v>
      </c>
      <c r="G82" s="521">
        <v>3.5694930534287437</v>
      </c>
      <c r="H82" s="521">
        <v>4.625615303932662</v>
      </c>
      <c r="I82" s="521">
        <v>4.5569300565788122</v>
      </c>
      <c r="J82" s="520">
        <v>4.4664497714224431</v>
      </c>
      <c r="K82" s="525">
        <v>3.9178003068234428</v>
      </c>
      <c r="L82" s="525">
        <v>2.7692997868488334</v>
      </c>
      <c r="M82" s="525">
        <v>2.9697806214594991</v>
      </c>
      <c r="N82" s="525">
        <v>2.9778306112106248</v>
      </c>
      <c r="O82" s="522">
        <v>2.9745035155716462</v>
      </c>
      <c r="P82" s="522">
        <v>3</v>
      </c>
      <c r="Q82" s="522">
        <v>2.6466871593319001</v>
      </c>
      <c r="R82" s="522">
        <v>3.4100976049867651</v>
      </c>
      <c r="S82" s="522">
        <v>2.8772018278525811</v>
      </c>
      <c r="T82" s="522">
        <v>2.8562894501834606</v>
      </c>
      <c r="U82" s="522">
        <v>2.2919365728165029</v>
      </c>
    </row>
    <row r="83" spans="1:21" ht="12" customHeight="1">
      <c r="A83" s="158"/>
      <c r="B83" s="269" t="s">
        <v>13</v>
      </c>
      <c r="C83" s="367"/>
      <c r="D83" s="459"/>
      <c r="E83" s="520"/>
      <c r="F83" s="524"/>
      <c r="G83" s="524"/>
      <c r="H83" s="524"/>
      <c r="I83" s="524"/>
      <c r="J83" s="520"/>
      <c r="K83" s="525"/>
      <c r="L83" s="525"/>
      <c r="M83" s="525"/>
      <c r="N83" s="525"/>
      <c r="O83" s="522"/>
      <c r="P83" s="522"/>
      <c r="Q83" s="522"/>
      <c r="R83" s="522"/>
      <c r="S83" s="522"/>
      <c r="T83" s="522"/>
      <c r="U83" s="522"/>
    </row>
    <row r="84" spans="1:21" ht="12" customHeight="1">
      <c r="A84" s="158"/>
      <c r="B84" s="270" t="s">
        <v>194</v>
      </c>
      <c r="C84" s="451">
        <v>14.813977191803062</v>
      </c>
      <c r="D84" s="451">
        <v>11.816523800169151</v>
      </c>
      <c r="E84" s="521">
        <v>10.177513218492621</v>
      </c>
      <c r="F84" s="521">
        <v>14.055413934199549</v>
      </c>
      <c r="G84" s="521">
        <v>11.598158916027572</v>
      </c>
      <c r="H84" s="521">
        <v>11.251510543095307</v>
      </c>
      <c r="I84" s="520">
        <v>11.877375731384033</v>
      </c>
      <c r="J84" s="521">
        <v>10.182013167735567</v>
      </c>
      <c r="K84" s="522">
        <v>9.1020138939790929</v>
      </c>
      <c r="L84" s="522">
        <v>8.6212713355773953</v>
      </c>
      <c r="M84" s="522">
        <v>8.2153176139894324</v>
      </c>
      <c r="N84" s="522">
        <v>9.4417282178793212</v>
      </c>
      <c r="O84" s="522">
        <v>7.8737130159580708</v>
      </c>
      <c r="P84" s="522">
        <v>7.6</v>
      </c>
      <c r="Q84" s="522">
        <v>7.6019903324763387</v>
      </c>
      <c r="R84" s="522">
        <v>9.3725710821927937</v>
      </c>
      <c r="S84" s="522">
        <v>7.1261398510164877</v>
      </c>
      <c r="T84" s="522">
        <v>7.1376867302281131</v>
      </c>
      <c r="U84" s="522">
        <v>6.9474562782844638</v>
      </c>
    </row>
    <row r="85" spans="1:21" ht="12" customHeight="1">
      <c r="A85" s="158"/>
      <c r="B85" s="270" t="s">
        <v>195</v>
      </c>
      <c r="C85" s="450">
        <v>5.5637655787082849</v>
      </c>
      <c r="D85" s="451">
        <v>5.3182417741022334</v>
      </c>
      <c r="E85" s="520">
        <v>4.0658266934378418</v>
      </c>
      <c r="F85" s="521">
        <v>6.5540039678958522</v>
      </c>
      <c r="G85" s="521">
        <v>5.2314442047664329</v>
      </c>
      <c r="H85" s="521">
        <v>5.1810830591264363</v>
      </c>
      <c r="I85" s="521">
        <v>4.5647982544476076</v>
      </c>
      <c r="J85" s="520">
        <v>5.5652268708051364</v>
      </c>
      <c r="K85" s="525">
        <v>3.6093460909020609</v>
      </c>
      <c r="L85" s="525">
        <v>3.6987384774852154</v>
      </c>
      <c r="M85" s="525">
        <v>3.2956686290982082</v>
      </c>
      <c r="N85" s="525">
        <v>3.2617186847195399</v>
      </c>
      <c r="O85" s="522">
        <v>4.1332777644281764</v>
      </c>
      <c r="P85" s="522">
        <v>4.5999999999999996</v>
      </c>
      <c r="Q85" s="522">
        <v>2.6775859314878687</v>
      </c>
      <c r="R85" s="522">
        <v>2.8794539723681907</v>
      </c>
      <c r="S85" s="522">
        <v>2.4251935280746548</v>
      </c>
      <c r="T85" s="522">
        <v>3.0644859110530001</v>
      </c>
      <c r="U85" s="522">
        <v>2.4683194080171922</v>
      </c>
    </row>
    <row r="86" spans="1:21" ht="12" customHeight="1">
      <c r="A86" s="158"/>
      <c r="B86" s="269" t="s">
        <v>120</v>
      </c>
      <c r="C86" s="301"/>
      <c r="D86" s="459"/>
      <c r="E86" s="520"/>
      <c r="F86" s="524"/>
      <c r="G86" s="524"/>
      <c r="H86" s="524"/>
      <c r="I86" s="524"/>
      <c r="J86" s="520"/>
      <c r="K86" s="525"/>
      <c r="L86" s="525"/>
      <c r="M86" s="525"/>
      <c r="N86" s="525"/>
      <c r="O86" s="522"/>
      <c r="P86" s="522"/>
      <c r="Q86" s="522"/>
      <c r="R86" s="522"/>
      <c r="S86" s="522"/>
      <c r="T86" s="522"/>
      <c r="U86" s="522"/>
    </row>
    <row r="87" spans="1:21" ht="12" customHeight="1">
      <c r="A87" s="158"/>
      <c r="B87" s="268" t="s">
        <v>194</v>
      </c>
      <c r="C87" s="637" t="s">
        <v>6</v>
      </c>
      <c r="D87" s="451" t="s">
        <v>6</v>
      </c>
      <c r="E87" s="521" t="s">
        <v>6</v>
      </c>
      <c r="F87" s="521">
        <v>4.9789845546076217</v>
      </c>
      <c r="G87" s="521">
        <v>4.7881408567393811</v>
      </c>
      <c r="H87" s="521">
        <v>4.5995712816218699</v>
      </c>
      <c r="I87" s="520">
        <v>4.3649005390900362</v>
      </c>
      <c r="J87" s="521">
        <v>4.1574177501724341</v>
      </c>
      <c r="K87" s="522">
        <v>3.1245949524048728</v>
      </c>
      <c r="L87" s="522">
        <v>3.7623766161068799</v>
      </c>
      <c r="M87" s="522">
        <v>3.1040848635145903</v>
      </c>
      <c r="N87" s="522">
        <v>3.1859425819663318</v>
      </c>
      <c r="O87" s="522">
        <v>2.8733589705204068</v>
      </c>
      <c r="P87" s="522">
        <v>2.7</v>
      </c>
      <c r="Q87" s="522">
        <v>2.8344309538944481</v>
      </c>
      <c r="R87" s="522">
        <v>2.7662853746714169</v>
      </c>
      <c r="S87" s="522">
        <v>3.1679807751017024</v>
      </c>
      <c r="T87" s="522">
        <v>2.8333513295343051</v>
      </c>
      <c r="U87" s="522">
        <v>2.8573091023932546</v>
      </c>
    </row>
    <row r="88" spans="1:21" ht="12" customHeight="1">
      <c r="A88" s="158"/>
      <c r="B88" s="268" t="s">
        <v>195</v>
      </c>
      <c r="C88" s="640" t="s">
        <v>6</v>
      </c>
      <c r="D88" s="451" t="s">
        <v>6</v>
      </c>
      <c r="E88" s="520" t="s">
        <v>6</v>
      </c>
      <c r="F88" s="521">
        <v>1.2631789060157852</v>
      </c>
      <c r="G88" s="521">
        <v>1.714919008687978</v>
      </c>
      <c r="H88" s="521">
        <v>1.301751404603642</v>
      </c>
      <c r="I88" s="521">
        <v>1.4312999604030583</v>
      </c>
      <c r="J88" s="520">
        <v>1.4770031410019848</v>
      </c>
      <c r="K88" s="525">
        <v>0.9596457159738192</v>
      </c>
      <c r="L88" s="525">
        <v>1.1145139928593981</v>
      </c>
      <c r="M88" s="525">
        <v>0.91784884906230513</v>
      </c>
      <c r="N88" s="525">
        <v>0.86666502636460752</v>
      </c>
      <c r="O88" s="522">
        <v>0.95239040684553922</v>
      </c>
      <c r="P88" s="522">
        <v>0.7</v>
      </c>
      <c r="Q88" s="522">
        <v>1.2859926386903757</v>
      </c>
      <c r="R88" s="522">
        <v>1.0791341861994146</v>
      </c>
      <c r="S88" s="522">
        <v>0.86950897838353514</v>
      </c>
      <c r="T88" s="522">
        <v>1.0699814348435508</v>
      </c>
      <c r="U88" s="522">
        <v>1.183678364579432</v>
      </c>
    </row>
    <row r="89" spans="1:21" ht="12" customHeight="1">
      <c r="A89" s="158"/>
      <c r="B89" s="269" t="s">
        <v>296</v>
      </c>
      <c r="C89" s="301"/>
      <c r="D89" s="459"/>
      <c r="E89" s="520"/>
      <c r="F89" s="524"/>
      <c r="G89" s="524"/>
      <c r="H89" s="524"/>
      <c r="I89" s="524"/>
      <c r="J89" s="520"/>
      <c r="K89" s="525"/>
      <c r="L89" s="525"/>
      <c r="M89" s="525"/>
      <c r="N89" s="525"/>
      <c r="O89" s="522"/>
      <c r="P89" s="522"/>
      <c r="Q89" s="522"/>
      <c r="R89" s="522"/>
      <c r="S89" s="522"/>
      <c r="T89" s="522"/>
      <c r="U89" s="522"/>
    </row>
    <row r="90" spans="1:21" ht="12" customHeight="1">
      <c r="A90" s="158"/>
      <c r="B90" s="268" t="s">
        <v>194</v>
      </c>
      <c r="C90" s="637" t="s">
        <v>6</v>
      </c>
      <c r="D90" s="451" t="s">
        <v>6</v>
      </c>
      <c r="E90" s="521" t="s">
        <v>6</v>
      </c>
      <c r="F90" s="521">
        <v>11.33461334241875</v>
      </c>
      <c r="G90" s="521">
        <v>12.841386542284262</v>
      </c>
      <c r="H90" s="521">
        <v>11.140552254310805</v>
      </c>
      <c r="I90" s="520">
        <v>10.527036537160496</v>
      </c>
      <c r="J90" s="521">
        <v>9.3138400424715542</v>
      </c>
      <c r="K90" s="522">
        <v>7.0580316198530095</v>
      </c>
      <c r="L90" s="522">
        <v>6.8539524432069028</v>
      </c>
      <c r="M90" s="522">
        <v>6.9980858533901804</v>
      </c>
      <c r="N90" s="522">
        <v>7.2049895882803181</v>
      </c>
      <c r="O90" s="522">
        <v>6.9335992370776047</v>
      </c>
      <c r="P90" s="522">
        <v>6.3</v>
      </c>
      <c r="Q90" s="522">
        <v>6.3779537211575459</v>
      </c>
      <c r="R90" s="522">
        <v>6.3262259344632348</v>
      </c>
      <c r="S90" s="522">
        <v>5.5961355095537062</v>
      </c>
      <c r="T90" s="522">
        <v>7.2989481234583575</v>
      </c>
      <c r="U90" s="522">
        <v>6.143153257579522</v>
      </c>
    </row>
    <row r="91" spans="1:21" ht="12" customHeight="1">
      <c r="A91" s="158"/>
      <c r="B91" s="268" t="s">
        <v>195</v>
      </c>
      <c r="C91" s="640" t="s">
        <v>6</v>
      </c>
      <c r="D91" s="455" t="s">
        <v>6</v>
      </c>
      <c r="E91" s="520" t="s">
        <v>6</v>
      </c>
      <c r="F91" s="524">
        <v>2.7767174329735878</v>
      </c>
      <c r="G91" s="524">
        <v>5.3385089662956</v>
      </c>
      <c r="H91" s="524">
        <v>3.3030925559973232</v>
      </c>
      <c r="I91" s="524">
        <v>3.4159412998471241</v>
      </c>
      <c r="J91" s="520">
        <v>3.8118862735652668</v>
      </c>
      <c r="K91" s="525">
        <v>1.9230396257657201</v>
      </c>
      <c r="L91" s="525">
        <v>2.1061894861400683</v>
      </c>
      <c r="M91" s="525">
        <v>1.9821956658338054</v>
      </c>
      <c r="N91" s="525">
        <v>2.6434379913172137</v>
      </c>
      <c r="O91" s="522">
        <v>2.1040823995822295</v>
      </c>
      <c r="P91" s="522">
        <v>2.4</v>
      </c>
      <c r="Q91" s="522">
        <v>2.4455319861609586</v>
      </c>
      <c r="R91" s="522">
        <v>2.4144225237517607</v>
      </c>
      <c r="S91" s="522">
        <v>2.1306905819446453</v>
      </c>
      <c r="T91" s="522">
        <v>2.9812785718894386</v>
      </c>
      <c r="U91" s="522">
        <v>2.6693378504702747</v>
      </c>
    </row>
    <row r="92" spans="1:21" s="10" customFormat="1" ht="11.25" customHeight="1">
      <c r="A92" s="112"/>
      <c r="B92" s="269" t="s">
        <v>14</v>
      </c>
      <c r="C92" s="299"/>
      <c r="D92" s="357"/>
      <c r="E92" s="528"/>
      <c r="F92" s="529"/>
      <c r="G92" s="529"/>
      <c r="H92" s="529"/>
      <c r="I92" s="529"/>
      <c r="J92" s="530"/>
      <c r="K92" s="531"/>
      <c r="L92" s="531"/>
      <c r="M92" s="531"/>
      <c r="N92" s="531"/>
      <c r="O92" s="522"/>
      <c r="P92" s="522"/>
      <c r="Q92" s="522"/>
      <c r="R92" s="522"/>
      <c r="S92" s="522"/>
      <c r="T92" s="522"/>
      <c r="U92" s="522"/>
    </row>
    <row r="93" spans="1:21" s="10" customFormat="1" ht="11.25" customHeight="1">
      <c r="A93" s="160"/>
      <c r="B93" s="270" t="s">
        <v>194</v>
      </c>
      <c r="C93" s="451">
        <v>8.8002048426235859</v>
      </c>
      <c r="D93" s="451">
        <v>9.1677804410618933</v>
      </c>
      <c r="E93" s="521">
        <v>10.731656018384157</v>
      </c>
      <c r="F93" s="521">
        <v>12.152938461974074</v>
      </c>
      <c r="G93" s="521">
        <v>11.487682851578256</v>
      </c>
      <c r="H93" s="521">
        <v>11.647570763379761</v>
      </c>
      <c r="I93" s="520">
        <v>8.0809442683804473</v>
      </c>
      <c r="J93" s="521">
        <v>10.14579024145044</v>
      </c>
      <c r="K93" s="522">
        <v>7.7072456969896965</v>
      </c>
      <c r="L93" s="522">
        <v>7.2077209106645084</v>
      </c>
      <c r="M93" s="522">
        <v>11.034057976507878</v>
      </c>
      <c r="N93" s="522">
        <v>9.9625167783911568</v>
      </c>
      <c r="O93" s="522">
        <v>10.684574380947669</v>
      </c>
      <c r="P93" s="522">
        <v>9.4</v>
      </c>
      <c r="Q93" s="522">
        <v>8.4436542559539767</v>
      </c>
      <c r="R93" s="522">
        <v>8.8215550151364006</v>
      </c>
      <c r="S93" s="522">
        <v>7.797018347334606</v>
      </c>
      <c r="T93" s="522">
        <v>7.985245040492285</v>
      </c>
      <c r="U93" s="522">
        <v>7.0601902493608995</v>
      </c>
    </row>
    <row r="94" spans="1:21" s="10" customFormat="1" ht="11.25" customHeight="1">
      <c r="A94" s="112"/>
      <c r="B94" s="270" t="s">
        <v>195</v>
      </c>
      <c r="C94" s="450">
        <v>2.9349103874806559</v>
      </c>
      <c r="D94" s="451">
        <v>3.4591744733523058</v>
      </c>
      <c r="E94" s="520">
        <v>3.5124396351701677</v>
      </c>
      <c r="F94" s="521">
        <v>5.1061070663213144</v>
      </c>
      <c r="G94" s="521">
        <v>5.0707999874315846</v>
      </c>
      <c r="H94" s="521">
        <v>4.3028696155827646</v>
      </c>
      <c r="I94" s="521">
        <v>3.6800013652861812</v>
      </c>
      <c r="J94" s="520">
        <v>4.4707431024955069</v>
      </c>
      <c r="K94" s="525">
        <v>3.3695594390436971</v>
      </c>
      <c r="L94" s="525">
        <v>3.7063391763977216</v>
      </c>
      <c r="M94" s="525">
        <v>4.7464389943374865</v>
      </c>
      <c r="N94" s="525">
        <v>3.7998912468368977</v>
      </c>
      <c r="O94" s="522">
        <v>4.3665141106223455</v>
      </c>
      <c r="P94" s="522">
        <v>3.8</v>
      </c>
      <c r="Q94" s="522">
        <v>4.6442894221895763</v>
      </c>
      <c r="R94" s="522">
        <v>3.6076654918859896</v>
      </c>
      <c r="S94" s="522">
        <v>2.9259112314256388</v>
      </c>
      <c r="T94" s="522">
        <v>3.1012727004988898</v>
      </c>
      <c r="U94" s="522">
        <v>2.6434018421387533</v>
      </c>
    </row>
    <row r="95" spans="1:21" s="10" customFormat="1" ht="11.25" customHeight="1">
      <c r="A95" s="112"/>
      <c r="B95" s="269" t="s">
        <v>15</v>
      </c>
      <c r="C95" s="367"/>
      <c r="D95" s="459"/>
      <c r="E95" s="520"/>
      <c r="F95" s="524"/>
      <c r="G95" s="524"/>
      <c r="H95" s="524"/>
      <c r="I95" s="524"/>
      <c r="J95" s="520"/>
      <c r="K95" s="525"/>
      <c r="L95" s="525"/>
      <c r="M95" s="525"/>
      <c r="N95" s="525"/>
      <c r="O95" s="522"/>
      <c r="P95" s="522"/>
      <c r="Q95" s="522"/>
      <c r="R95" s="522"/>
      <c r="S95" s="522"/>
      <c r="T95" s="522"/>
      <c r="U95" s="522"/>
    </row>
    <row r="96" spans="1:21" s="10" customFormat="1" ht="11.25" customHeight="1">
      <c r="A96" s="160"/>
      <c r="B96" s="270" t="s">
        <v>194</v>
      </c>
      <c r="C96" s="451">
        <v>8.5102515356474697</v>
      </c>
      <c r="D96" s="451">
        <v>7.6791440237946205</v>
      </c>
      <c r="E96" s="521">
        <v>8.195214011079031</v>
      </c>
      <c r="F96" s="521">
        <v>7.3583281846695598</v>
      </c>
      <c r="G96" s="521">
        <v>6.7991502738169061</v>
      </c>
      <c r="H96" s="521">
        <v>6.4274875855635685</v>
      </c>
      <c r="I96" s="520">
        <v>8.072765620880535</v>
      </c>
      <c r="J96" s="521">
        <v>6.9507975340659236</v>
      </c>
      <c r="K96" s="522">
        <v>7.0330171077850707</v>
      </c>
      <c r="L96" s="522">
        <v>6.7144347790285028</v>
      </c>
      <c r="M96" s="522">
        <v>6.3704671431104902</v>
      </c>
      <c r="N96" s="522">
        <v>7.8276357445268161</v>
      </c>
      <c r="O96" s="522">
        <v>6.4218027329736662</v>
      </c>
      <c r="P96" s="522">
        <v>7.6</v>
      </c>
      <c r="Q96" s="522">
        <v>5.8417128434644745</v>
      </c>
      <c r="R96" s="522">
        <v>7.2548917851989581</v>
      </c>
      <c r="S96" s="522">
        <v>5.4566986655173473</v>
      </c>
      <c r="T96" s="522">
        <v>5.5535240840017952</v>
      </c>
      <c r="U96" s="522">
        <v>5.6465248404225834</v>
      </c>
    </row>
    <row r="97" spans="1:21" s="10" customFormat="1" ht="11.25" customHeight="1">
      <c r="A97" s="112"/>
      <c r="B97" s="270" t="s">
        <v>195</v>
      </c>
      <c r="C97" s="450">
        <v>3.0730789306756208</v>
      </c>
      <c r="D97" s="451">
        <v>1.9418879752994656</v>
      </c>
      <c r="E97" s="520">
        <v>3.0667669198644205</v>
      </c>
      <c r="F97" s="521">
        <v>1.5912854526815892</v>
      </c>
      <c r="G97" s="521">
        <v>2.2484666252419174</v>
      </c>
      <c r="H97" s="521">
        <v>1.772928251495216</v>
      </c>
      <c r="I97" s="521">
        <v>2.1722810996706792</v>
      </c>
      <c r="J97" s="520">
        <v>2.2907362530018545</v>
      </c>
      <c r="K97" s="525">
        <v>1.480429096107831</v>
      </c>
      <c r="L97" s="525">
        <v>2.4826453983382337</v>
      </c>
      <c r="M97" s="525">
        <v>2.0321849908227567</v>
      </c>
      <c r="N97" s="525">
        <v>1.6251243662546515</v>
      </c>
      <c r="O97" s="522">
        <v>2.86314666935978</v>
      </c>
      <c r="P97" s="522">
        <v>2.1</v>
      </c>
      <c r="Q97" s="522">
        <v>1.904816817717101</v>
      </c>
      <c r="R97" s="522">
        <v>3.3971739935748988</v>
      </c>
      <c r="S97" s="522">
        <v>2.1150420749326369</v>
      </c>
      <c r="T97" s="522">
        <v>1.7606825722688852</v>
      </c>
      <c r="U97" s="522">
        <v>2.1199938510230218</v>
      </c>
    </row>
    <row r="98" spans="1:21" s="10" customFormat="1" ht="11.25" customHeight="1">
      <c r="A98" s="112"/>
      <c r="B98" s="269" t="s">
        <v>16</v>
      </c>
      <c r="C98" s="367"/>
      <c r="D98" s="459"/>
      <c r="E98" s="520"/>
      <c r="F98" s="524"/>
      <c r="G98" s="524"/>
      <c r="H98" s="524"/>
      <c r="I98" s="524"/>
      <c r="J98" s="520"/>
      <c r="K98" s="525"/>
      <c r="L98" s="525"/>
      <c r="M98" s="525"/>
      <c r="N98" s="525"/>
      <c r="O98" s="522"/>
      <c r="P98" s="522"/>
      <c r="Q98" s="522"/>
      <c r="R98" s="522"/>
      <c r="S98" s="522"/>
      <c r="T98" s="522"/>
      <c r="U98" s="522"/>
    </row>
    <row r="99" spans="1:21" s="10" customFormat="1" ht="11.25" customHeight="1">
      <c r="A99" s="160"/>
      <c r="B99" s="270" t="s">
        <v>194</v>
      </c>
      <c r="C99" s="451">
        <v>13.69477383659347</v>
      </c>
      <c r="D99" s="451">
        <v>14.145488286572345</v>
      </c>
      <c r="E99" s="521">
        <v>11.768996447210071</v>
      </c>
      <c r="F99" s="521">
        <v>12.826237461694163</v>
      </c>
      <c r="G99" s="521">
        <v>11.078657610115187</v>
      </c>
      <c r="H99" s="521">
        <v>8.4560753515275309</v>
      </c>
      <c r="I99" s="520">
        <v>8.8638760169876658</v>
      </c>
      <c r="J99" s="521">
        <v>8.9396301306976049</v>
      </c>
      <c r="K99" s="522">
        <v>7.9388129266255572</v>
      </c>
      <c r="L99" s="522">
        <v>8.7834582313527569</v>
      </c>
      <c r="M99" s="522">
        <v>8.2092041236736986</v>
      </c>
      <c r="N99" s="522">
        <v>7.8617856535725492</v>
      </c>
      <c r="O99" s="522">
        <v>7.0488571853771154</v>
      </c>
      <c r="P99" s="522">
        <v>7.7</v>
      </c>
      <c r="Q99" s="522">
        <v>8.0911937349508563</v>
      </c>
      <c r="R99" s="522">
        <v>6.491785844990468</v>
      </c>
      <c r="S99" s="522">
        <v>6.7591671792296957</v>
      </c>
      <c r="T99" s="522">
        <v>5.4245307771971198</v>
      </c>
      <c r="U99" s="522">
        <v>3.9177470938073355</v>
      </c>
    </row>
    <row r="100" spans="1:21" s="10" customFormat="1" ht="11.25" customHeight="1">
      <c r="A100" s="112"/>
      <c r="B100" s="270" t="s">
        <v>195</v>
      </c>
      <c r="C100" s="450">
        <v>4.0175047311626173</v>
      </c>
      <c r="D100" s="451">
        <v>4.1964928135962793</v>
      </c>
      <c r="E100" s="520">
        <v>2.6402266759557591</v>
      </c>
      <c r="F100" s="521">
        <v>2.9836990731697455</v>
      </c>
      <c r="G100" s="521">
        <v>2.5517785748485409</v>
      </c>
      <c r="H100" s="521">
        <v>2.6457342748516908</v>
      </c>
      <c r="I100" s="521">
        <v>2.416693387267836</v>
      </c>
      <c r="J100" s="520">
        <v>2.7382483509404207</v>
      </c>
      <c r="K100" s="525">
        <v>2.085295196302555</v>
      </c>
      <c r="L100" s="525">
        <v>1.5552955651609586</v>
      </c>
      <c r="M100" s="525">
        <v>1.893982008489099</v>
      </c>
      <c r="N100" s="525">
        <v>1.7163827195455035</v>
      </c>
      <c r="O100" s="522">
        <v>1.7757748424932405</v>
      </c>
      <c r="P100" s="522">
        <v>1.9</v>
      </c>
      <c r="Q100" s="522">
        <v>1.1446292110878875</v>
      </c>
      <c r="R100" s="522">
        <v>1.7770381984554697</v>
      </c>
      <c r="S100" s="522">
        <v>1.0102776674185041</v>
      </c>
      <c r="T100" s="522">
        <v>1.51800492577155</v>
      </c>
      <c r="U100" s="522">
        <v>0.63266332525164271</v>
      </c>
    </row>
    <row r="101" spans="1:21" s="10" customFormat="1" ht="11.45" customHeight="1">
      <c r="A101" s="112"/>
      <c r="B101" s="269" t="s">
        <v>17</v>
      </c>
      <c r="C101" s="367"/>
      <c r="D101" s="459"/>
      <c r="E101" s="520"/>
      <c r="F101" s="524"/>
      <c r="G101" s="524"/>
      <c r="H101" s="524"/>
      <c r="I101" s="524"/>
      <c r="J101" s="520"/>
      <c r="K101" s="525"/>
      <c r="L101" s="525"/>
      <c r="M101" s="525"/>
      <c r="N101" s="525"/>
      <c r="O101" s="522"/>
      <c r="P101" s="522"/>
      <c r="Q101" s="522"/>
      <c r="R101" s="522"/>
      <c r="S101" s="522"/>
      <c r="T101" s="522"/>
      <c r="U101" s="522"/>
    </row>
    <row r="102" spans="1:21" s="10" customFormat="1" ht="11.45" customHeight="1">
      <c r="A102" s="160"/>
      <c r="B102" s="270" t="s">
        <v>194</v>
      </c>
      <c r="C102" s="451">
        <v>18.159614128090212</v>
      </c>
      <c r="D102" s="451">
        <v>17.824442337613306</v>
      </c>
      <c r="E102" s="521">
        <v>14.635594005200929</v>
      </c>
      <c r="F102" s="521">
        <v>17.494502199814136</v>
      </c>
      <c r="G102" s="521">
        <v>15.044161683743724</v>
      </c>
      <c r="H102" s="521">
        <v>14.593048953193559</v>
      </c>
      <c r="I102" s="520">
        <v>11.856051885067595</v>
      </c>
      <c r="J102" s="521">
        <v>11.074167297279619</v>
      </c>
      <c r="K102" s="522">
        <v>10.282414700370799</v>
      </c>
      <c r="L102" s="522">
        <v>9.9430420732044453</v>
      </c>
      <c r="M102" s="522">
        <v>10.402783026275449</v>
      </c>
      <c r="N102" s="522">
        <v>9.6591054030512957</v>
      </c>
      <c r="O102" s="522">
        <v>10.246492589796553</v>
      </c>
      <c r="P102" s="522">
        <v>10.3</v>
      </c>
      <c r="Q102" s="522">
        <v>9.9898124619896773</v>
      </c>
      <c r="R102" s="522">
        <v>9.1544550561955269</v>
      </c>
      <c r="S102" s="522">
        <v>7.181983054087639</v>
      </c>
      <c r="T102" s="522">
        <v>9.6470582602794384</v>
      </c>
      <c r="U102" s="522">
        <v>6.5177305671110384</v>
      </c>
    </row>
    <row r="103" spans="1:21" s="10" customFormat="1" ht="11.45" customHeight="1">
      <c r="A103" s="112"/>
      <c r="B103" s="270" t="s">
        <v>195</v>
      </c>
      <c r="C103" s="450">
        <v>5.4247122677560924</v>
      </c>
      <c r="D103" s="451">
        <v>4.1446043127628514</v>
      </c>
      <c r="E103" s="520">
        <v>5.0203149810556624</v>
      </c>
      <c r="F103" s="521">
        <v>5.6586961621314913</v>
      </c>
      <c r="G103" s="521">
        <v>5.0762708182543008</v>
      </c>
      <c r="H103" s="521">
        <v>3.6573365086161687</v>
      </c>
      <c r="I103" s="521">
        <v>3.683587456004926</v>
      </c>
      <c r="J103" s="520">
        <v>2.9909862658514452</v>
      </c>
      <c r="K103" s="525">
        <v>2.6893234130122807</v>
      </c>
      <c r="L103" s="525">
        <v>3.174144583407565</v>
      </c>
      <c r="M103" s="525">
        <v>2.9605482569876425</v>
      </c>
      <c r="N103" s="525">
        <v>3.4138696020997776</v>
      </c>
      <c r="O103" s="522">
        <v>4.8268345827646089</v>
      </c>
      <c r="P103" s="522">
        <v>2.9</v>
      </c>
      <c r="Q103" s="522">
        <v>2.5578915835796541</v>
      </c>
      <c r="R103" s="522">
        <v>2.3251232910103106</v>
      </c>
      <c r="S103" s="522">
        <v>2.5419253420100705</v>
      </c>
      <c r="T103" s="522">
        <v>3.3814193353758779</v>
      </c>
      <c r="U103" s="522">
        <v>3.873043999250207</v>
      </c>
    </row>
    <row r="104" spans="1:21" s="10" customFormat="1" ht="11.45" customHeight="1">
      <c r="A104" s="112"/>
      <c r="B104" s="269" t="s">
        <v>18</v>
      </c>
      <c r="C104" s="367"/>
      <c r="D104" s="459"/>
      <c r="E104" s="520"/>
      <c r="F104" s="524"/>
      <c r="G104" s="524"/>
      <c r="H104" s="524"/>
      <c r="I104" s="524"/>
      <c r="J104" s="520"/>
      <c r="K104" s="525"/>
      <c r="L104" s="525"/>
      <c r="M104" s="525"/>
      <c r="N104" s="525"/>
      <c r="O104" s="522"/>
      <c r="P104" s="522"/>
      <c r="Q104" s="522"/>
      <c r="R104" s="522"/>
      <c r="S104" s="522"/>
      <c r="T104" s="522"/>
      <c r="U104" s="522"/>
    </row>
    <row r="105" spans="1:21" s="10" customFormat="1" ht="11.45" customHeight="1">
      <c r="A105" s="160"/>
      <c r="B105" s="270" t="s">
        <v>194</v>
      </c>
      <c r="C105" s="451">
        <v>18.898998759803405</v>
      </c>
      <c r="D105" s="451">
        <v>16.798401624028941</v>
      </c>
      <c r="E105" s="521">
        <v>15.249852262728496</v>
      </c>
      <c r="F105" s="521">
        <v>14.199938162386644</v>
      </c>
      <c r="G105" s="521">
        <v>12.649679596420199</v>
      </c>
      <c r="H105" s="521">
        <v>12.758823508522326</v>
      </c>
      <c r="I105" s="520">
        <v>13.254714979399921</v>
      </c>
      <c r="J105" s="521">
        <v>10.811317929477813</v>
      </c>
      <c r="K105" s="522">
        <v>10.435720511932226</v>
      </c>
      <c r="L105" s="522">
        <v>10.55525949277814</v>
      </c>
      <c r="M105" s="522">
        <v>10.675179002733861</v>
      </c>
      <c r="N105" s="522">
        <v>10.413440757793982</v>
      </c>
      <c r="O105" s="522">
        <v>10.5485681270399</v>
      </c>
      <c r="P105" s="522">
        <v>10.4</v>
      </c>
      <c r="Q105" s="522">
        <v>9.3402732955165693</v>
      </c>
      <c r="R105" s="522">
        <v>9.5220113248235698</v>
      </c>
      <c r="S105" s="522">
        <v>8.374933908677292</v>
      </c>
      <c r="T105" s="522">
        <v>7.9022667950803367</v>
      </c>
      <c r="U105" s="522">
        <v>8.0173581797324225</v>
      </c>
    </row>
    <row r="106" spans="1:21" s="10" customFormat="1" ht="11.45" customHeight="1">
      <c r="A106" s="112"/>
      <c r="B106" s="270" t="s">
        <v>195</v>
      </c>
      <c r="C106" s="450">
        <v>8.0983072740465474</v>
      </c>
      <c r="D106" s="451">
        <v>8.0251748391580975</v>
      </c>
      <c r="E106" s="520">
        <v>7.008604388025347</v>
      </c>
      <c r="F106" s="521">
        <v>7.4713770795339514</v>
      </c>
      <c r="G106" s="521">
        <v>6.1657745057069491</v>
      </c>
      <c r="H106" s="521">
        <v>5.2131561020912898</v>
      </c>
      <c r="I106" s="521">
        <v>5.540373845908487</v>
      </c>
      <c r="J106" s="520">
        <v>4.9582750704671987</v>
      </c>
      <c r="K106" s="525">
        <v>5.3195840039778446</v>
      </c>
      <c r="L106" s="525">
        <v>4.9226787510262371</v>
      </c>
      <c r="M106" s="525">
        <v>4.54058093019714</v>
      </c>
      <c r="N106" s="525">
        <v>5.3877722774547498</v>
      </c>
      <c r="O106" s="522">
        <v>4.5980312621597612</v>
      </c>
      <c r="P106" s="522">
        <v>5.5</v>
      </c>
      <c r="Q106" s="522">
        <v>4.8605552352546129</v>
      </c>
      <c r="R106" s="522">
        <v>4.7495858350513238</v>
      </c>
      <c r="S106" s="522">
        <v>4.7066158193099756</v>
      </c>
      <c r="T106" s="522">
        <v>4.0239744403546993</v>
      </c>
      <c r="U106" s="522">
        <v>4.5494453470888372</v>
      </c>
    </row>
    <row r="107" spans="1:21" s="10" customFormat="1" ht="11.45" customHeight="1">
      <c r="A107" s="112"/>
      <c r="B107" s="269" t="s">
        <v>19</v>
      </c>
      <c r="C107" s="367"/>
      <c r="D107" s="459"/>
      <c r="E107" s="520"/>
      <c r="F107" s="524"/>
      <c r="G107" s="524"/>
      <c r="H107" s="524"/>
      <c r="I107" s="524"/>
      <c r="J107" s="520"/>
      <c r="K107" s="525"/>
      <c r="L107" s="525"/>
      <c r="M107" s="525"/>
      <c r="N107" s="525"/>
      <c r="O107" s="522"/>
      <c r="P107" s="522"/>
      <c r="Q107" s="522"/>
      <c r="R107" s="522"/>
      <c r="S107" s="522"/>
      <c r="T107" s="522"/>
      <c r="U107" s="522"/>
    </row>
    <row r="108" spans="1:21" s="10" customFormat="1" ht="11.45" customHeight="1">
      <c r="A108" s="160"/>
      <c r="B108" s="270" t="s">
        <v>194</v>
      </c>
      <c r="C108" s="451">
        <v>27.731750357384826</v>
      </c>
      <c r="D108" s="451">
        <v>25.157424845991315</v>
      </c>
      <c r="E108" s="521">
        <v>22.714332028943574</v>
      </c>
      <c r="F108" s="521">
        <v>20.833869606552497</v>
      </c>
      <c r="G108" s="521">
        <v>23.752544169247486</v>
      </c>
      <c r="H108" s="521">
        <v>22.28918871590605</v>
      </c>
      <c r="I108" s="520">
        <v>19.909207430732913</v>
      </c>
      <c r="J108" s="521">
        <v>18.886379055673174</v>
      </c>
      <c r="K108" s="522">
        <v>16.959413066123396</v>
      </c>
      <c r="L108" s="522">
        <v>18.265470001740962</v>
      </c>
      <c r="M108" s="522">
        <v>15.539011078798156</v>
      </c>
      <c r="N108" s="522">
        <v>15.388023242022744</v>
      </c>
      <c r="O108" s="522">
        <v>15.494035670075077</v>
      </c>
      <c r="P108" s="522">
        <v>14.3</v>
      </c>
      <c r="Q108" s="522">
        <v>14.189792810323759</v>
      </c>
      <c r="R108" s="522">
        <v>15.396660936269749</v>
      </c>
      <c r="S108" s="522">
        <v>12.505056515830068</v>
      </c>
      <c r="T108" s="522">
        <v>12.552289455310433</v>
      </c>
      <c r="U108" s="522">
        <v>10.271830877068371</v>
      </c>
    </row>
    <row r="109" spans="1:21" s="10" customFormat="1" ht="11.45" customHeight="1">
      <c r="A109" s="112"/>
      <c r="B109" s="270" t="s">
        <v>195</v>
      </c>
      <c r="C109" s="450">
        <v>7.5886777535202867</v>
      </c>
      <c r="D109" s="451">
        <v>4.8576491778513713</v>
      </c>
      <c r="E109" s="520">
        <v>5.0097093087945694</v>
      </c>
      <c r="F109" s="521">
        <v>4.899010670553551</v>
      </c>
      <c r="G109" s="521">
        <v>4.5082878723027591</v>
      </c>
      <c r="H109" s="521">
        <v>4.2097214931570193</v>
      </c>
      <c r="I109" s="521">
        <v>3.5432788469517229</v>
      </c>
      <c r="J109" s="520">
        <v>3.584811879846455</v>
      </c>
      <c r="K109" s="525">
        <v>3.1721489356023502</v>
      </c>
      <c r="L109" s="525">
        <v>2.998081498190579</v>
      </c>
      <c r="M109" s="525">
        <v>3.4408309363200171</v>
      </c>
      <c r="N109" s="525">
        <v>3.2175053999920329</v>
      </c>
      <c r="O109" s="522">
        <v>3.5717655159706339</v>
      </c>
      <c r="P109" s="522">
        <v>3.3</v>
      </c>
      <c r="Q109" s="522">
        <v>3.1025248285770863</v>
      </c>
      <c r="R109" s="522">
        <v>4.2712853381547085</v>
      </c>
      <c r="S109" s="522">
        <v>2.3895503760971155</v>
      </c>
      <c r="T109" s="522">
        <v>2.2102091056530786</v>
      </c>
      <c r="U109" s="522">
        <v>2.4524775841711168</v>
      </c>
    </row>
    <row r="110" spans="1:21" s="10" customFormat="1" ht="11.45" customHeight="1">
      <c r="A110" s="112"/>
      <c r="B110" s="269" t="s">
        <v>20</v>
      </c>
      <c r="C110" s="367"/>
      <c r="D110" s="459"/>
      <c r="E110" s="520"/>
      <c r="F110" s="524"/>
      <c r="G110" s="524"/>
      <c r="H110" s="524"/>
      <c r="I110" s="524"/>
      <c r="J110" s="520"/>
      <c r="K110" s="525"/>
      <c r="L110" s="525"/>
      <c r="M110" s="525"/>
      <c r="N110" s="525"/>
      <c r="O110" s="522"/>
      <c r="P110" s="522"/>
      <c r="Q110" s="522"/>
      <c r="R110" s="522"/>
      <c r="S110" s="522"/>
      <c r="T110" s="522"/>
      <c r="U110" s="522"/>
    </row>
    <row r="111" spans="1:21" s="10" customFormat="1" ht="11.45" customHeight="1">
      <c r="A111" s="160"/>
      <c r="B111" s="270" t="s">
        <v>194</v>
      </c>
      <c r="C111" s="451">
        <v>14.104057527516773</v>
      </c>
      <c r="D111" s="451">
        <v>13.966267092282067</v>
      </c>
      <c r="E111" s="521">
        <v>12.895821175272843</v>
      </c>
      <c r="F111" s="521">
        <v>13.593896407009723</v>
      </c>
      <c r="G111" s="521">
        <v>11.160945340744036</v>
      </c>
      <c r="H111" s="521">
        <v>11.192258329637838</v>
      </c>
      <c r="I111" s="520">
        <v>9.3655643183034467</v>
      </c>
      <c r="J111" s="521">
        <v>10.522622367610495</v>
      </c>
      <c r="K111" s="522">
        <v>10.410881133398311</v>
      </c>
      <c r="L111" s="522">
        <v>11.36984014596784</v>
      </c>
      <c r="M111" s="522">
        <v>8.8389345844408442</v>
      </c>
      <c r="N111" s="522">
        <v>12.034966454426254</v>
      </c>
      <c r="O111" s="522">
        <v>12.436261509762184</v>
      </c>
      <c r="P111" s="522">
        <v>10.6</v>
      </c>
      <c r="Q111" s="522">
        <v>10.299445030237333</v>
      </c>
      <c r="R111" s="522">
        <v>10.230612239300015</v>
      </c>
      <c r="S111" s="522">
        <v>11.980088109532705</v>
      </c>
      <c r="T111" s="522">
        <v>11.212277488269644</v>
      </c>
      <c r="U111" s="522">
        <v>8.1289197345441977</v>
      </c>
    </row>
    <row r="112" spans="1:21" s="10" customFormat="1" ht="11.45" customHeight="1">
      <c r="A112" s="112"/>
      <c r="B112" s="270" t="s">
        <v>195</v>
      </c>
      <c r="C112" s="450">
        <v>5.3173546953242266</v>
      </c>
      <c r="D112" s="451">
        <v>5.5730209977059957</v>
      </c>
      <c r="E112" s="520">
        <v>4.9862380373466948</v>
      </c>
      <c r="F112" s="521">
        <v>4.7280789991986296</v>
      </c>
      <c r="G112" s="521">
        <v>4.9908026208154439</v>
      </c>
      <c r="H112" s="521">
        <v>4.7549094324898533</v>
      </c>
      <c r="I112" s="521">
        <v>5.1012577971738304</v>
      </c>
      <c r="J112" s="520">
        <v>4.0973111910894238</v>
      </c>
      <c r="K112" s="525">
        <v>5.558830670325154</v>
      </c>
      <c r="L112" s="525">
        <v>5.555675723563545</v>
      </c>
      <c r="M112" s="525">
        <v>5.2197942461676856</v>
      </c>
      <c r="N112" s="525">
        <v>3.2656940581648906</v>
      </c>
      <c r="O112" s="522">
        <v>5.1533797733085471</v>
      </c>
      <c r="P112" s="522">
        <v>4.5999999999999996</v>
      </c>
      <c r="Q112" s="522">
        <v>4.9978340383609536</v>
      </c>
      <c r="R112" s="522">
        <v>3.1713565773510823</v>
      </c>
      <c r="S112" s="522">
        <v>4.3498868501693062</v>
      </c>
      <c r="T112" s="522">
        <v>4.4560145568023977</v>
      </c>
      <c r="U112" s="522">
        <v>4.4344860568591891</v>
      </c>
    </row>
    <row r="113" spans="1:36" s="10" customFormat="1" ht="11.45" customHeight="1">
      <c r="A113" s="112"/>
      <c r="B113" s="269" t="s">
        <v>21</v>
      </c>
      <c r="C113" s="367"/>
      <c r="D113" s="459"/>
      <c r="E113" s="520"/>
      <c r="F113" s="524"/>
      <c r="G113" s="524"/>
      <c r="H113" s="524"/>
      <c r="I113" s="524"/>
      <c r="J113" s="520"/>
      <c r="K113" s="525"/>
      <c r="L113" s="525"/>
      <c r="M113" s="525"/>
      <c r="N113" s="525"/>
      <c r="O113" s="522"/>
      <c r="P113" s="522"/>
      <c r="Q113" s="522"/>
      <c r="R113" s="522"/>
      <c r="S113" s="522"/>
      <c r="T113" s="522"/>
      <c r="U113" s="522"/>
    </row>
    <row r="114" spans="1:36" s="10" customFormat="1" ht="11.45" customHeight="1">
      <c r="A114" s="160"/>
      <c r="B114" s="270" t="s">
        <v>194</v>
      </c>
      <c r="C114" s="451">
        <v>8.726087720646575</v>
      </c>
      <c r="D114" s="451">
        <v>8.8351744082798405</v>
      </c>
      <c r="E114" s="521">
        <v>9.2465320886004605</v>
      </c>
      <c r="F114" s="521">
        <v>7.0472050549734604</v>
      </c>
      <c r="G114" s="521">
        <v>5.8979068047031262</v>
      </c>
      <c r="H114" s="521">
        <v>5.6940065867817253</v>
      </c>
      <c r="I114" s="520">
        <v>6.5318911728769091</v>
      </c>
      <c r="J114" s="521">
        <v>8.8456022177271727</v>
      </c>
      <c r="K114" s="522">
        <v>5.8500879064793452</v>
      </c>
      <c r="L114" s="522">
        <v>5.6408726657098214</v>
      </c>
      <c r="M114" s="522">
        <v>6.3755309853648425</v>
      </c>
      <c r="N114" s="522">
        <v>7.7594799543607023</v>
      </c>
      <c r="O114" s="522">
        <v>6.1537054306438357</v>
      </c>
      <c r="P114" s="522">
        <v>5.6</v>
      </c>
      <c r="Q114" s="522">
        <v>5.3340138300062598</v>
      </c>
      <c r="R114" s="522">
        <v>4.5192116996962799</v>
      </c>
      <c r="S114" s="522">
        <v>4.5038304936249647</v>
      </c>
      <c r="T114" s="522">
        <v>4.8106927289056394</v>
      </c>
      <c r="U114" s="522">
        <v>5.4313138057226551</v>
      </c>
    </row>
    <row r="115" spans="1:36" s="10" customFormat="1" ht="11.45" customHeight="1">
      <c r="A115" s="112"/>
      <c r="B115" s="270" t="s">
        <v>195</v>
      </c>
      <c r="C115" s="450">
        <v>2.104414149086395</v>
      </c>
      <c r="D115" s="451">
        <v>1.5222918007455917</v>
      </c>
      <c r="E115" s="520">
        <v>2.0993118815044056</v>
      </c>
      <c r="F115" s="521">
        <v>1.0472039790659835</v>
      </c>
      <c r="G115" s="521">
        <v>1.1276241357002164</v>
      </c>
      <c r="H115" s="521">
        <v>1.5929054492284109</v>
      </c>
      <c r="I115" s="521">
        <v>1.6960260527867717</v>
      </c>
      <c r="J115" s="520">
        <v>2.2570555566226385</v>
      </c>
      <c r="K115" s="525">
        <v>1.268950342107527</v>
      </c>
      <c r="L115" s="525">
        <v>1.4148431295988548</v>
      </c>
      <c r="M115" s="525">
        <v>1.5944479753707612</v>
      </c>
      <c r="N115" s="525">
        <v>1.4254672378500375</v>
      </c>
      <c r="O115" s="522">
        <v>0.88902159245250589</v>
      </c>
      <c r="P115" s="522">
        <v>1</v>
      </c>
      <c r="Q115" s="522">
        <v>1.4196965603261258</v>
      </c>
      <c r="R115" s="522">
        <v>1.7697071888717097</v>
      </c>
      <c r="S115" s="522">
        <v>2.0791737859389574</v>
      </c>
      <c r="T115" s="522">
        <v>1.0530392243686755</v>
      </c>
      <c r="U115" s="522">
        <v>1.5784983986386658</v>
      </c>
    </row>
    <row r="116" spans="1:36" s="10" customFormat="1" ht="11.45" customHeight="1">
      <c r="A116" s="112"/>
      <c r="B116" s="269" t="s">
        <v>22</v>
      </c>
      <c r="C116" s="367"/>
      <c r="D116" s="459"/>
      <c r="E116" s="520"/>
      <c r="F116" s="524"/>
      <c r="G116" s="524"/>
      <c r="H116" s="524"/>
      <c r="I116" s="524"/>
      <c r="J116" s="520"/>
      <c r="K116" s="525"/>
      <c r="L116" s="525"/>
      <c r="M116" s="525"/>
      <c r="N116" s="525"/>
      <c r="O116" s="522"/>
      <c r="P116" s="522"/>
      <c r="Q116" s="522"/>
      <c r="R116" s="522"/>
      <c r="S116" s="522"/>
      <c r="T116" s="522"/>
      <c r="U116" s="522"/>
    </row>
    <row r="117" spans="1:36" s="10" customFormat="1" ht="11.45" customHeight="1">
      <c r="A117" s="160"/>
      <c r="B117" s="270" t="s">
        <v>194</v>
      </c>
      <c r="C117" s="451">
        <v>5.162735743832414</v>
      </c>
      <c r="D117" s="451">
        <v>6.2417437252312737</v>
      </c>
      <c r="E117" s="521">
        <v>5.7203174818120033</v>
      </c>
      <c r="F117" s="521">
        <v>6.4679526981364717</v>
      </c>
      <c r="G117" s="521">
        <v>4.2740877102011154</v>
      </c>
      <c r="H117" s="521">
        <v>4.4942129480914303</v>
      </c>
      <c r="I117" s="520">
        <v>5.2686588146995019</v>
      </c>
      <c r="J117" s="521">
        <v>4.5677794811018337</v>
      </c>
      <c r="K117" s="522">
        <v>3.9461002222275074</v>
      </c>
      <c r="L117" s="522">
        <v>4.2015814821225943</v>
      </c>
      <c r="M117" s="522">
        <v>3.3742064097331501</v>
      </c>
      <c r="N117" s="522">
        <v>3.5178547646442295</v>
      </c>
      <c r="O117" s="522">
        <v>3.2421404524512822</v>
      </c>
      <c r="P117" s="522">
        <v>3.3</v>
      </c>
      <c r="Q117" s="522">
        <v>3.260886468220213</v>
      </c>
      <c r="R117" s="522">
        <v>4.4636428907397905</v>
      </c>
      <c r="S117" s="522">
        <v>5.2741799954085753</v>
      </c>
      <c r="T117" s="522">
        <v>5.59540345249287</v>
      </c>
      <c r="U117" s="522">
        <v>4.1183016041787219</v>
      </c>
    </row>
    <row r="118" spans="1:36" s="10" customFormat="1" ht="11.45" customHeight="1">
      <c r="A118" s="112"/>
      <c r="B118" s="270" t="s">
        <v>195</v>
      </c>
      <c r="C118" s="450">
        <v>5.867661750382041</v>
      </c>
      <c r="D118" s="451">
        <v>3.2497248450443692</v>
      </c>
      <c r="E118" s="520">
        <v>3.8113765845777436</v>
      </c>
      <c r="F118" s="521">
        <v>4.1731547469571098</v>
      </c>
      <c r="G118" s="521">
        <v>2.7811623841384687</v>
      </c>
      <c r="H118" s="521">
        <v>3.3603826390842215</v>
      </c>
      <c r="I118" s="521">
        <v>3.3066824510272532</v>
      </c>
      <c r="J118" s="520">
        <v>3.8442368793890966</v>
      </c>
      <c r="K118" s="525">
        <v>3.1076009306784869</v>
      </c>
      <c r="L118" s="525">
        <v>3.3508880059769854</v>
      </c>
      <c r="M118" s="525">
        <v>2.7149308220980108</v>
      </c>
      <c r="N118" s="525">
        <v>2.6348001255823168</v>
      </c>
      <c r="O118" s="522">
        <v>3.987684856167458</v>
      </c>
      <c r="P118" s="522">
        <v>2.7</v>
      </c>
      <c r="Q118" s="522">
        <v>3.6789443871128968</v>
      </c>
      <c r="R118" s="522">
        <v>3.4620689175055257</v>
      </c>
      <c r="S118" s="522">
        <v>5.4685264927160517</v>
      </c>
      <c r="T118" s="522">
        <v>2.904269726085341</v>
      </c>
      <c r="U118" s="522">
        <v>4.4211284676072102</v>
      </c>
    </row>
    <row r="119" spans="1:36" s="10" customFormat="1" ht="11.45" customHeight="1">
      <c r="A119" s="112"/>
      <c r="B119" s="269" t="s">
        <v>23</v>
      </c>
      <c r="C119" s="367"/>
      <c r="D119" s="459"/>
      <c r="E119" s="520"/>
      <c r="F119" s="524"/>
      <c r="G119" s="524"/>
      <c r="H119" s="524"/>
      <c r="I119" s="524"/>
      <c r="J119" s="520"/>
      <c r="K119" s="525"/>
      <c r="L119" s="525"/>
      <c r="M119" s="525"/>
      <c r="N119" s="525"/>
      <c r="O119" s="522"/>
      <c r="P119" s="522"/>
      <c r="Q119" s="522"/>
      <c r="R119" s="522"/>
      <c r="S119" s="522"/>
      <c r="T119" s="522"/>
      <c r="U119" s="522"/>
    </row>
    <row r="120" spans="1:36" s="10" customFormat="1" ht="11.45" customHeight="1">
      <c r="A120" s="160"/>
      <c r="B120" s="270" t="s">
        <v>194</v>
      </c>
      <c r="C120" s="451">
        <v>9.2610539397859526</v>
      </c>
      <c r="D120" s="451">
        <v>8.0961883506330281</v>
      </c>
      <c r="E120" s="521">
        <v>11.031837133206665</v>
      </c>
      <c r="F120" s="521">
        <v>10.509587656758598</v>
      </c>
      <c r="G120" s="521">
        <v>8.3801372008464625</v>
      </c>
      <c r="H120" s="521">
        <v>7.1674029557176766</v>
      </c>
      <c r="I120" s="520">
        <v>8.1508076380302281</v>
      </c>
      <c r="J120" s="521">
        <v>8.1741121914164996</v>
      </c>
      <c r="K120" s="522">
        <v>7.8808098124703037</v>
      </c>
      <c r="L120" s="522">
        <v>8.3521580904142478</v>
      </c>
      <c r="M120" s="522">
        <v>6.9165379725923071</v>
      </c>
      <c r="N120" s="522">
        <v>7.2158399721533932</v>
      </c>
      <c r="O120" s="522">
        <v>5.8539968920314776</v>
      </c>
      <c r="P120" s="522">
        <v>5.8</v>
      </c>
      <c r="Q120" s="522">
        <v>7.7479221009422936</v>
      </c>
      <c r="R120" s="522">
        <v>4.6505469817896197</v>
      </c>
      <c r="S120" s="522">
        <v>7.7859175963991341</v>
      </c>
      <c r="T120" s="522">
        <v>5.836697202990182</v>
      </c>
      <c r="U120" s="522">
        <v>5.8882778742767021</v>
      </c>
    </row>
    <row r="121" spans="1:36" s="10" customFormat="1" ht="11.45" customHeight="1">
      <c r="A121" s="112"/>
      <c r="B121" s="270" t="s">
        <v>195</v>
      </c>
      <c r="C121" s="450">
        <v>4.041178346311483</v>
      </c>
      <c r="D121" s="451">
        <v>4.2451620501609142</v>
      </c>
      <c r="E121" s="520">
        <v>4.7870715954486229</v>
      </c>
      <c r="F121" s="521">
        <v>4.5747114861783587</v>
      </c>
      <c r="G121" s="521">
        <v>4.1858883539543683</v>
      </c>
      <c r="H121" s="521">
        <v>4.1126060585665556</v>
      </c>
      <c r="I121" s="521">
        <v>3.1230568235159248</v>
      </c>
      <c r="J121" s="520">
        <v>3.0425260877295521</v>
      </c>
      <c r="K121" s="525">
        <v>3.7311913334071094</v>
      </c>
      <c r="L121" s="525">
        <v>4.1069390844121614</v>
      </c>
      <c r="M121" s="525">
        <v>2.6747694751303022</v>
      </c>
      <c r="N121" s="525">
        <v>2.6768538746324229</v>
      </c>
      <c r="O121" s="522">
        <v>3.4213012559928173</v>
      </c>
      <c r="P121" s="522">
        <v>3.4</v>
      </c>
      <c r="Q121" s="522">
        <v>2.1991232604518327</v>
      </c>
      <c r="R121" s="522">
        <v>1.7341926168659008</v>
      </c>
      <c r="S121" s="522">
        <v>2.5257162793613901</v>
      </c>
      <c r="T121" s="522">
        <v>2.9099546139215846</v>
      </c>
      <c r="U121" s="522">
        <v>3.3295988824046385</v>
      </c>
    </row>
    <row r="122" spans="1:36" customFormat="1" ht="7.5" customHeight="1" thickBot="1">
      <c r="B122" s="739"/>
      <c r="C122" s="739"/>
      <c r="D122" s="739"/>
      <c r="E122" s="739"/>
      <c r="F122" s="739"/>
      <c r="G122" s="739"/>
      <c r="H122" s="739"/>
      <c r="I122" s="739"/>
      <c r="J122" s="739"/>
      <c r="K122" s="739"/>
      <c r="L122" s="739"/>
      <c r="M122" s="739"/>
      <c r="N122" s="739"/>
      <c r="O122" s="739"/>
      <c r="P122" s="739"/>
      <c r="Q122" s="739"/>
      <c r="R122" s="739"/>
      <c r="S122" s="739"/>
      <c r="T122" s="739"/>
      <c r="U122" s="739"/>
    </row>
    <row r="123" spans="1:36" s="59" customFormat="1" ht="22.5" customHeight="1">
      <c r="A123" s="70"/>
      <c r="B123" s="890" t="s">
        <v>297</v>
      </c>
      <c r="C123" s="890"/>
      <c r="D123" s="890"/>
      <c r="E123" s="890"/>
      <c r="F123" s="890"/>
      <c r="G123" s="890"/>
      <c r="H123" s="890"/>
      <c r="I123" s="890"/>
      <c r="J123" s="890"/>
      <c r="K123" s="890"/>
      <c r="L123" s="890"/>
      <c r="M123" s="890"/>
      <c r="N123" s="890"/>
      <c r="O123" s="890"/>
      <c r="P123" s="890"/>
      <c r="Q123" s="890"/>
      <c r="R123" s="890"/>
      <c r="S123" s="890"/>
      <c r="T123" s="890"/>
      <c r="U123" s="890"/>
      <c r="V123" s="683"/>
      <c r="W123" s="683"/>
      <c r="X123" s="683"/>
      <c r="Y123" s="683"/>
      <c r="Z123" s="683"/>
      <c r="AA123" s="683"/>
      <c r="AB123" s="683"/>
      <c r="AC123" s="683"/>
      <c r="AD123" s="683"/>
      <c r="AE123" s="683"/>
      <c r="AF123" s="683"/>
      <c r="AG123" s="683"/>
      <c r="AH123" s="683"/>
      <c r="AI123" s="683"/>
      <c r="AJ123" s="683"/>
    </row>
    <row r="124" spans="1:36" s="59" customFormat="1" ht="22.5" customHeight="1">
      <c r="A124" s="70"/>
      <c r="B124" s="888" t="s">
        <v>298</v>
      </c>
      <c r="C124" s="888"/>
      <c r="D124" s="888"/>
      <c r="E124" s="888"/>
      <c r="F124" s="888"/>
      <c r="G124" s="888"/>
      <c r="H124" s="888"/>
      <c r="I124" s="888"/>
      <c r="J124" s="888"/>
      <c r="K124" s="888"/>
      <c r="L124" s="888"/>
      <c r="M124" s="888"/>
      <c r="N124" s="888"/>
      <c r="O124" s="888"/>
      <c r="P124" s="888"/>
      <c r="Q124" s="888"/>
      <c r="R124" s="888"/>
      <c r="S124" s="888"/>
      <c r="T124" s="888"/>
      <c r="U124" s="888"/>
      <c r="V124" s="683"/>
      <c r="W124" s="683"/>
      <c r="X124" s="683"/>
      <c r="Y124" s="683"/>
      <c r="Z124" s="683"/>
      <c r="AA124" s="683"/>
      <c r="AB124" s="683"/>
      <c r="AC124" s="683"/>
      <c r="AD124" s="683"/>
      <c r="AE124" s="683"/>
      <c r="AF124" s="683"/>
      <c r="AG124" s="683"/>
      <c r="AH124" s="683"/>
      <c r="AI124" s="683"/>
      <c r="AJ124" s="683"/>
    </row>
    <row r="125" spans="1:36" s="59" customFormat="1" ht="12" customHeight="1">
      <c r="B125" s="886" t="s">
        <v>24</v>
      </c>
      <c r="C125" s="886"/>
      <c r="D125" s="886"/>
      <c r="E125" s="886"/>
      <c r="F125" s="886"/>
      <c r="G125" s="886"/>
      <c r="H125" s="886"/>
      <c r="I125" s="886"/>
      <c r="J125" s="886"/>
      <c r="K125" s="886"/>
      <c r="L125" s="886"/>
      <c r="M125" s="886"/>
      <c r="N125" s="886"/>
      <c r="O125" s="886"/>
      <c r="P125" s="886"/>
      <c r="Q125" s="886"/>
      <c r="R125" s="886"/>
      <c r="S125" s="886"/>
    </row>
    <row r="126" spans="1:36">
      <c r="D126" s="483"/>
      <c r="E126" s="483"/>
      <c r="F126" s="483"/>
      <c r="G126" s="483"/>
      <c r="H126" s="483"/>
      <c r="I126" s="483"/>
      <c r="J126" s="483"/>
      <c r="K126" s="483"/>
      <c r="L126" s="483"/>
      <c r="M126" s="483"/>
      <c r="N126" s="483"/>
      <c r="O126" s="483"/>
      <c r="P126" s="483"/>
      <c r="Q126" s="483"/>
    </row>
    <row r="127" spans="1:36">
      <c r="D127" s="483"/>
      <c r="E127" s="483"/>
      <c r="F127" s="483"/>
      <c r="G127" s="483"/>
      <c r="H127" s="483"/>
      <c r="I127" s="483"/>
      <c r="J127" s="483"/>
      <c r="K127" s="483"/>
      <c r="L127" s="483"/>
      <c r="M127" s="483"/>
      <c r="N127" s="483"/>
      <c r="O127" s="483"/>
      <c r="P127" s="483"/>
      <c r="Q127" s="483"/>
    </row>
    <row r="128" spans="1:36">
      <c r="D128" s="483"/>
      <c r="E128" s="483"/>
      <c r="F128" s="483"/>
      <c r="G128" s="483"/>
      <c r="H128" s="483"/>
      <c r="I128" s="483"/>
      <c r="J128" s="483"/>
      <c r="K128" s="483"/>
      <c r="L128" s="483"/>
      <c r="M128" s="483"/>
      <c r="N128" s="483"/>
      <c r="O128" s="483"/>
      <c r="P128" s="483"/>
      <c r="Q128" s="483"/>
    </row>
    <row r="129" spans="4:17">
      <c r="D129" s="483"/>
      <c r="E129" s="483"/>
      <c r="F129" s="483"/>
      <c r="G129" s="483"/>
      <c r="H129" s="483"/>
      <c r="I129" s="483"/>
      <c r="J129" s="483"/>
      <c r="K129" s="483"/>
      <c r="L129" s="483"/>
      <c r="M129" s="483"/>
      <c r="N129" s="483"/>
      <c r="O129" s="483"/>
      <c r="P129" s="483"/>
      <c r="Q129" s="483"/>
    </row>
    <row r="130" spans="4:17">
      <c r="D130" s="483"/>
      <c r="E130" s="483"/>
      <c r="F130" s="483"/>
      <c r="G130" s="483"/>
      <c r="H130" s="483"/>
      <c r="I130" s="483"/>
      <c r="J130" s="483"/>
      <c r="K130" s="483"/>
      <c r="L130" s="483"/>
      <c r="M130" s="483"/>
      <c r="N130" s="483"/>
      <c r="O130" s="483"/>
      <c r="P130" s="483"/>
      <c r="Q130" s="483"/>
    </row>
    <row r="131" spans="4:17">
      <c r="D131" s="483"/>
      <c r="E131" s="483"/>
      <c r="F131" s="483"/>
      <c r="G131" s="483"/>
      <c r="H131" s="483"/>
      <c r="I131" s="483"/>
      <c r="J131" s="483"/>
      <c r="K131" s="483"/>
      <c r="L131" s="483"/>
      <c r="M131" s="483"/>
      <c r="N131" s="483"/>
      <c r="O131" s="483"/>
      <c r="P131" s="483"/>
      <c r="Q131" s="483"/>
    </row>
    <row r="132" spans="4:17">
      <c r="D132" s="483"/>
      <c r="E132" s="483"/>
      <c r="F132" s="483"/>
      <c r="G132" s="483"/>
      <c r="H132" s="483"/>
      <c r="I132" s="483"/>
      <c r="J132" s="483"/>
      <c r="K132" s="483"/>
      <c r="L132" s="483"/>
      <c r="M132" s="483"/>
      <c r="N132" s="483"/>
      <c r="O132" s="483"/>
      <c r="P132" s="483"/>
      <c r="Q132" s="483"/>
    </row>
    <row r="133" spans="4:17">
      <c r="D133" s="483"/>
      <c r="E133" s="483"/>
      <c r="F133" s="483"/>
      <c r="G133" s="483"/>
      <c r="H133" s="483"/>
      <c r="I133" s="483"/>
      <c r="J133" s="483"/>
      <c r="K133" s="483"/>
      <c r="L133" s="483"/>
      <c r="M133" s="483"/>
      <c r="N133" s="483"/>
      <c r="O133" s="483"/>
      <c r="P133" s="483"/>
      <c r="Q133" s="483"/>
    </row>
    <row r="134" spans="4:17">
      <c r="D134" s="483"/>
      <c r="E134" s="483"/>
      <c r="F134" s="483"/>
      <c r="G134" s="483"/>
      <c r="H134" s="483"/>
      <c r="I134" s="483"/>
      <c r="J134" s="483"/>
      <c r="K134" s="483"/>
      <c r="L134" s="483"/>
      <c r="M134" s="483"/>
      <c r="N134" s="483"/>
      <c r="O134" s="483"/>
      <c r="P134" s="483"/>
      <c r="Q134" s="483"/>
    </row>
  </sheetData>
  <mergeCells count="6">
    <mergeCell ref="B3:U3"/>
    <mergeCell ref="B4:U4"/>
    <mergeCell ref="B125:S125"/>
    <mergeCell ref="B72:C72"/>
    <mergeCell ref="B123:U123"/>
    <mergeCell ref="B124:U124"/>
  </mergeCells>
  <pageMargins left="0.7" right="0.7" top="0.75" bottom="0.75" header="0.3" footer="0.3"/>
  <pageSetup scale="75" orientation="portrait" r:id="rId1"/>
  <rowBreaks count="1" manualBreakCount="1">
    <brk id="70" max="14" man="1"/>
  </rowBreaks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Hoja39"/>
  <dimension ref="A1:X136"/>
  <sheetViews>
    <sheetView showGridLines="0" topLeftCell="A99" zoomScaleNormal="100" zoomScaleSheetLayoutView="90" workbookViewId="0">
      <selection activeCell="B2" sqref="B2:X2"/>
    </sheetView>
  </sheetViews>
  <sheetFormatPr baseColWidth="10" defaultColWidth="5.7109375" defaultRowHeight="12.75"/>
  <cols>
    <col min="1" max="1" width="4.28515625" style="59" customWidth="1"/>
    <col min="2" max="2" width="18.85546875" style="59" customWidth="1"/>
    <col min="3" max="7" width="5.85546875" style="59" hidden="1" customWidth="1"/>
    <col min="8" max="9" width="7.85546875" style="59" hidden="1" customWidth="1"/>
    <col min="10" max="11" width="6.7109375" style="59" hidden="1" customWidth="1"/>
    <col min="12" max="13" width="8" style="59" hidden="1" customWidth="1"/>
    <col min="14" max="24" width="6.7109375" style="59" customWidth="1"/>
    <col min="25" max="169" width="11.42578125" style="59" customWidth="1"/>
    <col min="170" max="170" width="22" style="59" customWidth="1"/>
    <col min="171" max="16384" width="5.7109375" style="59"/>
  </cols>
  <sheetData>
    <row r="1" spans="1:24" ht="66" customHeight="1">
      <c r="A1" s="397"/>
      <c r="B1" s="884" t="s">
        <v>499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</row>
    <row r="2" spans="1:24" ht="15" customHeight="1">
      <c r="A2" s="261"/>
      <c r="B2" s="947" t="s">
        <v>27</v>
      </c>
      <c r="C2" s="947"/>
      <c r="D2" s="947"/>
      <c r="E2" s="947"/>
      <c r="F2" s="947"/>
      <c r="G2" s="947"/>
      <c r="H2" s="947"/>
      <c r="I2" s="947"/>
      <c r="J2" s="947"/>
      <c r="K2" s="947"/>
      <c r="L2" s="947"/>
      <c r="M2" s="947"/>
      <c r="N2" s="947"/>
      <c r="O2" s="947"/>
      <c r="P2" s="947"/>
      <c r="Q2" s="947"/>
      <c r="R2" s="947"/>
      <c r="S2" s="947"/>
      <c r="T2" s="947"/>
      <c r="U2" s="947"/>
      <c r="V2" s="947"/>
      <c r="W2" s="947"/>
      <c r="X2" s="947"/>
    </row>
    <row r="3" spans="1:24" ht="7.5" customHeight="1" thickBot="1">
      <c r="A3" s="32"/>
      <c r="B3" s="32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</row>
    <row r="4" spans="1:24" s="60" customFormat="1" ht="26.25" customHeight="1" thickBot="1">
      <c r="A4" s="70"/>
      <c r="B4" s="702" t="s">
        <v>256</v>
      </c>
      <c r="C4" s="702">
        <v>2001</v>
      </c>
      <c r="D4" s="702">
        <v>2002</v>
      </c>
      <c r="E4" s="702">
        <v>2003</v>
      </c>
      <c r="F4" s="702">
        <v>2004</v>
      </c>
      <c r="G4" s="702">
        <v>2005</v>
      </c>
      <c r="H4" s="702">
        <v>2006</v>
      </c>
      <c r="I4" s="702">
        <v>2007</v>
      </c>
      <c r="J4" s="702">
        <v>2008</v>
      </c>
      <c r="K4" s="702">
        <v>2009</v>
      </c>
      <c r="L4" s="702">
        <v>2010</v>
      </c>
      <c r="M4" s="702">
        <v>2011</v>
      </c>
      <c r="N4" s="733">
        <v>2013</v>
      </c>
      <c r="O4" s="733">
        <v>2014</v>
      </c>
      <c r="P4" s="733">
        <v>2015</v>
      </c>
      <c r="Q4" s="733">
        <v>2016</v>
      </c>
      <c r="R4" s="733">
        <v>2017</v>
      </c>
      <c r="S4" s="733">
        <v>2018</v>
      </c>
      <c r="T4" s="733">
        <v>2019</v>
      </c>
      <c r="U4" s="733">
        <v>2020</v>
      </c>
      <c r="V4" s="733">
        <v>2021</v>
      </c>
      <c r="W4" s="733">
        <v>2022</v>
      </c>
      <c r="X4" s="733">
        <v>2023</v>
      </c>
    </row>
    <row r="5" spans="1:24" ht="3.7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4" s="581" customFormat="1" ht="12" customHeight="1">
      <c r="A6" s="580"/>
      <c r="B6" s="19" t="s">
        <v>104</v>
      </c>
      <c r="C6" s="207"/>
      <c r="D6" s="207"/>
      <c r="E6" s="207"/>
      <c r="F6" s="207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567"/>
      <c r="V6" s="567"/>
    </row>
    <row r="7" spans="1:24" s="581" customFormat="1" ht="12" customHeight="1">
      <c r="A7" s="580"/>
      <c r="B7" s="569" t="s">
        <v>194</v>
      </c>
      <c r="C7" s="209">
        <v>83.9</v>
      </c>
      <c r="D7" s="209">
        <v>84.1</v>
      </c>
      <c r="E7" s="209">
        <v>84</v>
      </c>
      <c r="F7" s="209">
        <v>84.7</v>
      </c>
      <c r="G7" s="209">
        <v>85.6</v>
      </c>
      <c r="H7" s="210">
        <v>86.2</v>
      </c>
      <c r="I7" s="209">
        <v>87.2</v>
      </c>
      <c r="J7" s="209">
        <v>87.6</v>
      </c>
      <c r="K7" s="209">
        <v>88.3</v>
      </c>
      <c r="L7" s="209">
        <v>88.7</v>
      </c>
      <c r="M7" s="209">
        <v>89.5</v>
      </c>
      <c r="N7" s="209">
        <v>90.7</v>
      </c>
      <c r="O7" s="209">
        <v>90.449180560287161</v>
      </c>
      <c r="P7" s="209">
        <v>91.041729408289513</v>
      </c>
      <c r="Q7" s="209">
        <v>91.001059034630245</v>
      </c>
      <c r="R7" s="209">
        <v>91.270134135984549</v>
      </c>
      <c r="S7" s="209">
        <v>91.7</v>
      </c>
      <c r="T7" s="209">
        <v>91.864223405957546</v>
      </c>
      <c r="U7" s="209">
        <v>92.019030561353773</v>
      </c>
      <c r="V7" s="209">
        <v>92.350513552876336</v>
      </c>
      <c r="W7" s="209">
        <v>92.454837186417038</v>
      </c>
      <c r="X7" s="209">
        <v>93.012067977884442</v>
      </c>
    </row>
    <row r="8" spans="1:24" s="581" customFormat="1" ht="12" customHeight="1">
      <c r="A8" s="35"/>
      <c r="B8" s="569" t="s">
        <v>195</v>
      </c>
      <c r="C8" s="209">
        <v>94.7</v>
      </c>
      <c r="D8" s="209">
        <v>94.7</v>
      </c>
      <c r="E8" s="209">
        <v>94.2</v>
      </c>
      <c r="F8" s="209">
        <v>95</v>
      </c>
      <c r="G8" s="209">
        <v>95.1</v>
      </c>
      <c r="H8" s="209">
        <v>95.4</v>
      </c>
      <c r="I8" s="211">
        <v>95.8</v>
      </c>
      <c r="J8" s="209">
        <v>95.9</v>
      </c>
      <c r="K8" s="211">
        <v>96.3</v>
      </c>
      <c r="L8" s="211">
        <v>96.4</v>
      </c>
      <c r="M8" s="211">
        <v>96.2</v>
      </c>
      <c r="N8" s="211">
        <v>96.9</v>
      </c>
      <c r="O8" s="211">
        <v>96.948981199627681</v>
      </c>
      <c r="P8" s="211">
        <v>96.98434226597908</v>
      </c>
      <c r="Q8" s="211">
        <v>97.115249709229658</v>
      </c>
      <c r="R8" s="209">
        <v>97.039738717841942</v>
      </c>
      <c r="S8" s="209">
        <v>97.1</v>
      </c>
      <c r="T8" s="209">
        <v>97.034663879787928</v>
      </c>
      <c r="U8" s="209">
        <v>96.989887260334584</v>
      </c>
      <c r="V8" s="209">
        <v>97.332644045458977</v>
      </c>
      <c r="W8" s="209">
        <v>97.336013886938602</v>
      </c>
      <c r="X8" s="209">
        <v>97.407535388935884</v>
      </c>
    </row>
    <row r="9" spans="1:24" s="581" customFormat="1" ht="12" customHeight="1">
      <c r="A9" s="35"/>
      <c r="B9" s="569"/>
      <c r="C9" s="209"/>
      <c r="D9" s="209"/>
      <c r="E9" s="209"/>
      <c r="F9" s="209"/>
      <c r="G9" s="209"/>
      <c r="H9" s="209"/>
      <c r="I9" s="211"/>
      <c r="J9" s="209"/>
      <c r="K9" s="211"/>
      <c r="L9" s="211"/>
      <c r="M9" s="211"/>
      <c r="N9" s="211"/>
      <c r="O9" s="211"/>
      <c r="P9" s="211"/>
      <c r="Q9" s="211"/>
      <c r="R9" s="209"/>
      <c r="S9" s="568"/>
      <c r="T9" s="568"/>
      <c r="U9" s="209"/>
      <c r="V9" s="209"/>
      <c r="W9" s="209"/>
      <c r="X9" s="209"/>
    </row>
    <row r="10" spans="1:24" s="581" customFormat="1" ht="12" hidden="1" customHeight="1">
      <c r="A10" s="35"/>
      <c r="B10" s="39" t="s">
        <v>112</v>
      </c>
      <c r="C10" s="204"/>
      <c r="D10" s="204"/>
      <c r="E10" s="204"/>
      <c r="F10" s="204"/>
      <c r="G10" s="209"/>
      <c r="H10" s="209"/>
      <c r="I10" s="211"/>
      <c r="J10" s="209"/>
      <c r="K10" s="211"/>
      <c r="L10" s="211"/>
      <c r="M10" s="211"/>
      <c r="N10" s="211"/>
      <c r="O10" s="211"/>
      <c r="P10" s="211"/>
      <c r="Q10" s="211"/>
      <c r="R10" s="211"/>
      <c r="S10" s="568"/>
      <c r="T10" s="568"/>
      <c r="U10" s="209"/>
      <c r="V10" s="209"/>
      <c r="W10" s="209"/>
      <c r="X10" s="209"/>
    </row>
    <row r="11" spans="1:24" s="581" customFormat="1" ht="12" hidden="1" customHeight="1">
      <c r="A11" s="580"/>
      <c r="B11" s="569" t="s">
        <v>194</v>
      </c>
      <c r="C11" s="203">
        <v>95.2</v>
      </c>
      <c r="D11" s="203">
        <v>95.4</v>
      </c>
      <c r="E11" s="203">
        <v>95.6</v>
      </c>
      <c r="F11" s="203">
        <v>94.7</v>
      </c>
      <c r="G11" s="568">
        <v>95.3</v>
      </c>
      <c r="H11" s="364">
        <v>94.9</v>
      </c>
      <c r="I11" s="568">
        <v>95.1</v>
      </c>
      <c r="J11" s="568">
        <v>95.1</v>
      </c>
      <c r="K11" s="568">
        <v>95.4</v>
      </c>
      <c r="L11" s="568">
        <v>95.6</v>
      </c>
      <c r="M11" s="568">
        <v>95.9</v>
      </c>
      <c r="N11" s="568">
        <v>96.8</v>
      </c>
      <c r="O11" s="568">
        <v>96.611986133412501</v>
      </c>
      <c r="P11" s="568">
        <v>96.90751854846026</v>
      </c>
      <c r="Q11" s="568">
        <v>96.779423913665738</v>
      </c>
      <c r="R11" s="568">
        <v>97.245938810501443</v>
      </c>
      <c r="S11" s="568"/>
      <c r="T11" s="568"/>
      <c r="U11" s="209"/>
      <c r="V11" s="209"/>
      <c r="W11" s="209"/>
      <c r="X11" s="209"/>
    </row>
    <row r="12" spans="1:24" s="581" customFormat="1" ht="12" hidden="1" customHeight="1">
      <c r="A12" s="58"/>
      <c r="B12" s="569" t="s">
        <v>195</v>
      </c>
      <c r="C12" s="203">
        <v>98.9</v>
      </c>
      <c r="D12" s="203">
        <v>98.5</v>
      </c>
      <c r="E12" s="203">
        <v>98.5</v>
      </c>
      <c r="F12" s="203">
        <v>98.5</v>
      </c>
      <c r="G12" s="568">
        <v>98.2</v>
      </c>
      <c r="H12" s="568">
        <v>98.6</v>
      </c>
      <c r="I12" s="212">
        <v>98.8</v>
      </c>
      <c r="J12" s="568">
        <v>98.3</v>
      </c>
      <c r="K12" s="212">
        <v>98.7</v>
      </c>
      <c r="L12" s="212">
        <v>98.6</v>
      </c>
      <c r="M12" s="212">
        <v>98.5</v>
      </c>
      <c r="N12" s="212">
        <v>99</v>
      </c>
      <c r="O12" s="212">
        <v>98.891904831995276</v>
      </c>
      <c r="P12" s="212">
        <v>99.063764132022186</v>
      </c>
      <c r="Q12" s="212">
        <v>99.111597627201121</v>
      </c>
      <c r="R12" s="568">
        <v>99.098159187628994</v>
      </c>
      <c r="S12" s="568"/>
      <c r="T12" s="568"/>
      <c r="U12" s="209"/>
      <c r="V12" s="209"/>
      <c r="W12" s="209"/>
      <c r="X12" s="209"/>
    </row>
    <row r="13" spans="1:24" s="581" customFormat="1" ht="12" hidden="1" customHeight="1">
      <c r="A13" s="58"/>
      <c r="B13" s="39" t="s">
        <v>133</v>
      </c>
      <c r="C13" s="205"/>
      <c r="D13" s="205"/>
      <c r="E13" s="205"/>
      <c r="F13" s="205"/>
      <c r="G13" s="568"/>
      <c r="H13" s="568"/>
      <c r="I13" s="212"/>
      <c r="J13" s="568"/>
      <c r="K13" s="212"/>
      <c r="L13" s="212"/>
      <c r="M13" s="212"/>
      <c r="N13" s="212"/>
      <c r="O13" s="212"/>
      <c r="P13" s="212"/>
      <c r="Q13" s="212"/>
      <c r="R13" s="568"/>
      <c r="S13" s="568"/>
      <c r="T13" s="568"/>
      <c r="U13" s="209"/>
      <c r="V13" s="209"/>
      <c r="W13" s="209"/>
      <c r="X13" s="209"/>
    </row>
    <row r="14" spans="1:24" s="581" customFormat="1" ht="12" hidden="1" customHeight="1">
      <c r="A14" s="580"/>
      <c r="B14" s="569" t="s">
        <v>194</v>
      </c>
      <c r="C14" s="203">
        <v>78.599999999999994</v>
      </c>
      <c r="D14" s="203">
        <v>78.7</v>
      </c>
      <c r="E14" s="203">
        <v>78.8</v>
      </c>
      <c r="F14" s="203">
        <v>79.8</v>
      </c>
      <c r="G14" s="568">
        <v>80.900000000000006</v>
      </c>
      <c r="H14" s="364">
        <v>82</v>
      </c>
      <c r="I14" s="568">
        <v>83.3</v>
      </c>
      <c r="J14" s="568">
        <v>83.8</v>
      </c>
      <c r="K14" s="568">
        <v>84.8</v>
      </c>
      <c r="L14" s="568">
        <v>85.2</v>
      </c>
      <c r="M14" s="568">
        <v>86.2</v>
      </c>
      <c r="N14" s="568">
        <v>87.4</v>
      </c>
      <c r="O14" s="568">
        <v>87.229747179604203</v>
      </c>
      <c r="P14" s="568">
        <v>87.953268859956438</v>
      </c>
      <c r="Q14" s="568">
        <v>87.933703119325088</v>
      </c>
      <c r="R14" s="568">
        <v>89.102067264536331</v>
      </c>
      <c r="S14" s="568"/>
      <c r="T14" s="568"/>
      <c r="U14" s="209"/>
      <c r="V14" s="209"/>
      <c r="W14" s="209"/>
      <c r="X14" s="209"/>
    </row>
    <row r="15" spans="1:24" s="581" customFormat="1" ht="12" hidden="1" customHeight="1">
      <c r="A15" s="33"/>
      <c r="B15" s="569" t="s">
        <v>195</v>
      </c>
      <c r="C15" s="203">
        <v>92.9</v>
      </c>
      <c r="D15" s="203">
        <v>93</v>
      </c>
      <c r="E15" s="203">
        <v>92.4</v>
      </c>
      <c r="F15" s="203">
        <v>93.5</v>
      </c>
      <c r="G15" s="568">
        <v>93.7</v>
      </c>
      <c r="H15" s="568">
        <v>93.9</v>
      </c>
      <c r="I15" s="212">
        <v>94.5</v>
      </c>
      <c r="J15" s="568">
        <v>94.8</v>
      </c>
      <c r="K15" s="212">
        <v>95.3</v>
      </c>
      <c r="L15" s="212">
        <v>95.3</v>
      </c>
      <c r="M15" s="212">
        <v>95.1</v>
      </c>
      <c r="N15" s="212">
        <v>95.9</v>
      </c>
      <c r="O15" s="212">
        <v>96.03258364991926</v>
      </c>
      <c r="P15" s="212">
        <v>96.011565027528349</v>
      </c>
      <c r="Q15" s="212">
        <v>96.161333936816803</v>
      </c>
      <c r="R15" s="568">
        <v>96.38991985972558</v>
      </c>
      <c r="S15" s="568"/>
      <c r="T15" s="568"/>
      <c r="U15" s="209"/>
      <c r="V15" s="209"/>
      <c r="W15" s="209"/>
      <c r="X15" s="209"/>
    </row>
    <row r="16" spans="1:24" s="581" customFormat="1" ht="12" hidden="1" customHeight="1">
      <c r="A16" s="33"/>
      <c r="B16" s="569"/>
      <c r="C16" s="203"/>
      <c r="D16" s="203"/>
      <c r="E16" s="203"/>
      <c r="F16" s="203"/>
      <c r="G16" s="568"/>
      <c r="H16" s="568"/>
      <c r="I16" s="212"/>
      <c r="J16" s="568"/>
      <c r="K16" s="212"/>
      <c r="L16" s="212"/>
      <c r="M16" s="212"/>
      <c r="N16" s="212"/>
      <c r="O16" s="212"/>
      <c r="P16" s="212"/>
      <c r="Q16" s="212"/>
      <c r="R16" s="568"/>
      <c r="S16" s="568"/>
      <c r="T16" s="568"/>
      <c r="U16" s="209"/>
      <c r="V16" s="209"/>
      <c r="W16" s="209"/>
      <c r="X16" s="209"/>
    </row>
    <row r="17" spans="1:24" s="581" customFormat="1" ht="12" customHeight="1">
      <c r="A17" s="33"/>
      <c r="B17" s="19" t="s">
        <v>257</v>
      </c>
      <c r="C17" s="203"/>
      <c r="D17" s="203"/>
      <c r="E17" s="203"/>
      <c r="F17" s="203"/>
      <c r="G17" s="568"/>
      <c r="H17" s="568"/>
      <c r="I17" s="212"/>
      <c r="J17" s="568"/>
      <c r="K17" s="212"/>
      <c r="L17" s="212"/>
      <c r="M17" s="212"/>
      <c r="N17" s="212"/>
      <c r="O17" s="212"/>
      <c r="P17" s="212"/>
      <c r="Q17" s="212"/>
      <c r="R17" s="568"/>
      <c r="S17" s="568"/>
      <c r="T17" s="568"/>
      <c r="U17" s="209"/>
      <c r="V17" s="209"/>
      <c r="W17" s="209"/>
      <c r="X17" s="209"/>
    </row>
    <row r="18" spans="1:24" s="581" customFormat="1" ht="12" customHeight="1">
      <c r="A18" s="33"/>
      <c r="B18" s="39" t="s">
        <v>134</v>
      </c>
      <c r="C18" s="204"/>
      <c r="D18" s="204"/>
      <c r="E18" s="204"/>
      <c r="F18" s="204"/>
      <c r="G18" s="568"/>
      <c r="H18" s="568"/>
      <c r="I18" s="212"/>
      <c r="J18" s="568"/>
      <c r="K18" s="212"/>
      <c r="L18" s="212"/>
      <c r="M18" s="212"/>
      <c r="N18" s="212"/>
      <c r="O18" s="212"/>
      <c r="P18" s="212"/>
      <c r="Q18" s="212"/>
      <c r="R18" s="568"/>
      <c r="S18" s="568"/>
      <c r="T18" s="568"/>
      <c r="U18" s="209"/>
      <c r="V18" s="209"/>
      <c r="W18" s="209"/>
      <c r="X18" s="209"/>
    </row>
    <row r="19" spans="1:24" s="581" customFormat="1" ht="12" customHeight="1">
      <c r="A19" s="580"/>
      <c r="B19" s="569" t="s">
        <v>194</v>
      </c>
      <c r="C19" s="203">
        <v>91.7</v>
      </c>
      <c r="D19" s="203">
        <v>92</v>
      </c>
      <c r="E19" s="203">
        <v>92.1</v>
      </c>
      <c r="F19" s="203">
        <v>91.7</v>
      </c>
      <c r="G19" s="568">
        <v>92.2</v>
      </c>
      <c r="H19" s="212">
        <v>92.3</v>
      </c>
      <c r="I19" s="568">
        <v>92.9</v>
      </c>
      <c r="J19" s="568">
        <v>93.2</v>
      </c>
      <c r="K19" s="568">
        <v>93.6</v>
      </c>
      <c r="L19" s="568">
        <v>93.8</v>
      </c>
      <c r="M19" s="568">
        <v>94.1</v>
      </c>
      <c r="N19" s="568">
        <v>94.7</v>
      </c>
      <c r="O19" s="568">
        <v>94.369150012149518</v>
      </c>
      <c r="P19" s="568">
        <v>94.669552637917647</v>
      </c>
      <c r="Q19" s="568">
        <v>94.491091830759487</v>
      </c>
      <c r="R19" s="568">
        <v>95.054976857741352</v>
      </c>
      <c r="S19" s="568">
        <v>94.9</v>
      </c>
      <c r="T19" s="568">
        <v>95.069207311595818</v>
      </c>
      <c r="U19" s="568">
        <v>94.837924387398289</v>
      </c>
      <c r="V19" s="568">
        <v>94.875731929245489</v>
      </c>
      <c r="W19" s="568">
        <v>94.832766859155399</v>
      </c>
      <c r="X19" s="568">
        <v>95.119943343366174</v>
      </c>
    </row>
    <row r="20" spans="1:24" s="581" customFormat="1" ht="12" customHeight="1">
      <c r="A20" s="58"/>
      <c r="B20" s="569" t="s">
        <v>195</v>
      </c>
      <c r="C20" s="203">
        <v>97.5</v>
      </c>
      <c r="D20" s="203">
        <v>97.4</v>
      </c>
      <c r="E20" s="203">
        <v>97.2</v>
      </c>
      <c r="F20" s="203">
        <v>97.7</v>
      </c>
      <c r="G20" s="364">
        <v>97.5</v>
      </c>
      <c r="H20" s="364">
        <v>97.6</v>
      </c>
      <c r="I20" s="568">
        <v>97.9</v>
      </c>
      <c r="J20" s="568">
        <v>97.9</v>
      </c>
      <c r="K20" s="568">
        <v>98.1</v>
      </c>
      <c r="L20" s="568">
        <v>98.2</v>
      </c>
      <c r="M20" s="568">
        <v>97.9</v>
      </c>
      <c r="N20" s="212">
        <v>98.4</v>
      </c>
      <c r="O20" s="212">
        <v>98.347285665176031</v>
      </c>
      <c r="P20" s="212">
        <v>98.272619369222369</v>
      </c>
      <c r="Q20" s="212">
        <v>98.238367814052694</v>
      </c>
      <c r="R20" s="568">
        <v>98.394541930895713</v>
      </c>
      <c r="S20" s="568">
        <v>98.4</v>
      </c>
      <c r="T20" s="568">
        <v>98.156988996849762</v>
      </c>
      <c r="U20" s="568">
        <v>98.103056022467655</v>
      </c>
      <c r="V20" s="568">
        <v>98.297589741263096</v>
      </c>
      <c r="W20" s="568">
        <v>98.163007529149297</v>
      </c>
      <c r="X20" s="568">
        <v>98.191442381883689</v>
      </c>
    </row>
    <row r="21" spans="1:24" s="581" customFormat="1" ht="12" customHeight="1">
      <c r="A21" s="58"/>
      <c r="B21" s="39" t="s">
        <v>135</v>
      </c>
      <c r="C21" s="204"/>
      <c r="D21" s="204"/>
      <c r="E21" s="204"/>
      <c r="F21" s="204"/>
      <c r="G21" s="364"/>
      <c r="H21" s="364"/>
      <c r="I21" s="212"/>
      <c r="J21" s="212"/>
      <c r="K21" s="212"/>
      <c r="L21" s="212"/>
      <c r="M21" s="212"/>
      <c r="N21" s="212"/>
      <c r="O21" s="212"/>
      <c r="P21" s="212"/>
      <c r="Q21" s="212"/>
      <c r="R21" s="568"/>
      <c r="S21" s="568"/>
      <c r="T21" s="568"/>
      <c r="U21" s="568"/>
      <c r="V21" s="568"/>
      <c r="W21" s="568"/>
      <c r="X21" s="568"/>
    </row>
    <row r="22" spans="1:24" s="581" customFormat="1" ht="12" customHeight="1">
      <c r="A22" s="580"/>
      <c r="B22" s="569" t="s">
        <v>194</v>
      </c>
      <c r="C22" s="203">
        <v>64.2</v>
      </c>
      <c r="D22" s="203">
        <v>63.3</v>
      </c>
      <c r="E22" s="203">
        <v>62.9</v>
      </c>
      <c r="F22" s="203">
        <v>65</v>
      </c>
      <c r="G22" s="212">
        <v>66.7</v>
      </c>
      <c r="H22" s="212">
        <v>68.2</v>
      </c>
      <c r="I22" s="212">
        <v>69.400000000000006</v>
      </c>
      <c r="J22" s="212">
        <v>69.599999999999994</v>
      </c>
      <c r="K22" s="212">
        <v>70.8</v>
      </c>
      <c r="L22" s="212">
        <v>71.2</v>
      </c>
      <c r="M22" s="212">
        <v>73.2</v>
      </c>
      <c r="N22" s="212">
        <v>75.3</v>
      </c>
      <c r="O22" s="212">
        <v>75.281961668344692</v>
      </c>
      <c r="P22" s="212">
        <v>76.630341562364677</v>
      </c>
      <c r="Q22" s="568">
        <v>76.570366971550399</v>
      </c>
      <c r="R22" s="568">
        <v>78.897898775255044</v>
      </c>
      <c r="S22" s="568">
        <v>77.400000000000006</v>
      </c>
      <c r="T22" s="568">
        <v>77.226788354620567</v>
      </c>
      <c r="U22" s="568">
        <v>78.760395513260761</v>
      </c>
      <c r="V22" s="568">
        <v>80.132411979662123</v>
      </c>
      <c r="W22" s="568">
        <v>80.660760412115636</v>
      </c>
      <c r="X22" s="568">
        <v>82.370080440636016</v>
      </c>
    </row>
    <row r="23" spans="1:24" s="581" customFormat="1" ht="12" customHeight="1">
      <c r="A23" s="58"/>
      <c r="B23" s="569" t="s">
        <v>195</v>
      </c>
      <c r="C23" s="203">
        <v>88.2</v>
      </c>
      <c r="D23" s="203">
        <v>88.1</v>
      </c>
      <c r="E23" s="203">
        <v>87.2</v>
      </c>
      <c r="F23" s="203">
        <v>88.4</v>
      </c>
      <c r="G23" s="364">
        <v>88.9</v>
      </c>
      <c r="H23" s="364">
        <v>89.4</v>
      </c>
      <c r="I23" s="212">
        <v>90.2</v>
      </c>
      <c r="J23" s="212">
        <v>90.3</v>
      </c>
      <c r="K23" s="212">
        <v>91.3</v>
      </c>
      <c r="L23" s="212">
        <v>91</v>
      </c>
      <c r="M23" s="212">
        <v>90.9</v>
      </c>
      <c r="N23" s="212">
        <v>92.1</v>
      </c>
      <c r="O23" s="212">
        <v>92.306522316371073</v>
      </c>
      <c r="P23" s="212">
        <v>92.630540683224751</v>
      </c>
      <c r="Q23" s="212">
        <v>93.178621072468715</v>
      </c>
      <c r="R23" s="568">
        <v>93.256390045736325</v>
      </c>
      <c r="S23" s="568">
        <v>92.5</v>
      </c>
      <c r="T23" s="568">
        <v>92.738790331551812</v>
      </c>
      <c r="U23" s="568">
        <v>92.59864877857197</v>
      </c>
      <c r="V23" s="568">
        <v>93.413220918253685</v>
      </c>
      <c r="W23" s="568">
        <v>93.927922106159684</v>
      </c>
      <c r="X23" s="568">
        <v>94.119123475134629</v>
      </c>
    </row>
    <row r="24" spans="1:24" s="581" customFormat="1" ht="12" customHeight="1">
      <c r="A24" s="58"/>
      <c r="B24" s="569"/>
      <c r="C24" s="203"/>
      <c r="D24" s="203"/>
      <c r="E24" s="203"/>
      <c r="F24" s="203"/>
      <c r="G24" s="364"/>
      <c r="H24" s="364"/>
      <c r="I24" s="212"/>
      <c r="J24" s="212"/>
      <c r="K24" s="212"/>
      <c r="L24" s="212"/>
      <c r="M24" s="212"/>
      <c r="N24" s="212"/>
      <c r="O24" s="212"/>
      <c r="P24" s="212"/>
      <c r="Q24" s="212"/>
      <c r="R24" s="568"/>
      <c r="S24" s="568"/>
      <c r="T24" s="568"/>
      <c r="U24" s="568"/>
      <c r="V24" s="568"/>
      <c r="W24" s="568"/>
      <c r="X24" s="568"/>
    </row>
    <row r="25" spans="1:24" s="581" customFormat="1" ht="12" customHeight="1">
      <c r="A25" s="58"/>
      <c r="B25" s="19" t="s">
        <v>188</v>
      </c>
      <c r="C25" s="203"/>
      <c r="D25" s="203"/>
      <c r="E25" s="203"/>
      <c r="F25" s="203"/>
      <c r="G25" s="364"/>
      <c r="H25" s="364"/>
      <c r="I25" s="212"/>
      <c r="J25" s="212"/>
      <c r="K25" s="212"/>
      <c r="L25" s="212"/>
      <c r="M25" s="212"/>
      <c r="N25" s="212"/>
      <c r="O25" s="212"/>
      <c r="P25" s="212"/>
      <c r="Q25" s="212"/>
      <c r="R25" s="568"/>
      <c r="S25" s="568"/>
      <c r="T25" s="568"/>
      <c r="U25" s="568"/>
      <c r="V25" s="568"/>
      <c r="W25" s="568"/>
      <c r="X25" s="568"/>
    </row>
    <row r="26" spans="1:24" s="581" customFormat="1" ht="12" customHeight="1">
      <c r="A26" s="58"/>
      <c r="B26" s="39" t="s">
        <v>136</v>
      </c>
      <c r="C26" s="204"/>
      <c r="D26" s="204"/>
      <c r="E26" s="204"/>
      <c r="F26" s="204"/>
      <c r="G26" s="364"/>
      <c r="H26" s="364"/>
      <c r="I26" s="212"/>
      <c r="J26" s="212"/>
      <c r="K26" s="212"/>
      <c r="L26" s="212"/>
      <c r="M26" s="212"/>
      <c r="N26" s="212"/>
      <c r="O26" s="212"/>
      <c r="P26" s="212"/>
      <c r="Q26" s="212"/>
      <c r="R26" s="568"/>
      <c r="S26" s="568"/>
      <c r="T26" s="568"/>
      <c r="U26" s="568"/>
      <c r="V26" s="568"/>
      <c r="W26" s="568"/>
      <c r="X26" s="568"/>
    </row>
    <row r="27" spans="1:24" s="581" customFormat="1" ht="12" customHeight="1">
      <c r="A27" s="580"/>
      <c r="B27" s="569" t="s">
        <v>194</v>
      </c>
      <c r="C27" s="203">
        <v>92.3</v>
      </c>
      <c r="D27" s="203">
        <v>92.5</v>
      </c>
      <c r="E27" s="203">
        <v>92.3</v>
      </c>
      <c r="F27" s="203">
        <v>92.1</v>
      </c>
      <c r="G27" s="212">
        <v>92.9</v>
      </c>
      <c r="H27" s="212">
        <v>92.9</v>
      </c>
      <c r="I27" s="212">
        <v>93.1</v>
      </c>
      <c r="J27" s="212">
        <v>93.6</v>
      </c>
      <c r="K27" s="212">
        <v>93.9</v>
      </c>
      <c r="L27" s="212">
        <v>93.9</v>
      </c>
      <c r="M27" s="212">
        <v>94.6</v>
      </c>
      <c r="N27" s="212">
        <v>95.4</v>
      </c>
      <c r="O27" s="212">
        <v>95.20475384924849</v>
      </c>
      <c r="P27" s="212">
        <v>95.518701282230381</v>
      </c>
      <c r="Q27" s="568">
        <v>95.441892136644256</v>
      </c>
      <c r="R27" s="568">
        <v>95.77296510592079</v>
      </c>
      <c r="S27" s="568">
        <v>95.8</v>
      </c>
      <c r="T27" s="568">
        <v>95.890124981397449</v>
      </c>
      <c r="U27" s="568">
        <v>95.877324542982166</v>
      </c>
      <c r="V27" s="568">
        <v>95.723119511899938</v>
      </c>
      <c r="W27" s="568">
        <v>95.982688172953033</v>
      </c>
      <c r="X27" s="568">
        <v>96.092026242440255</v>
      </c>
    </row>
    <row r="28" spans="1:24" s="581" customFormat="1" ht="12" customHeight="1">
      <c r="A28" s="58"/>
      <c r="B28" s="569" t="s">
        <v>195</v>
      </c>
      <c r="C28" s="203">
        <v>97</v>
      </c>
      <c r="D28" s="203">
        <v>97.1</v>
      </c>
      <c r="E28" s="203">
        <v>96.8</v>
      </c>
      <c r="F28" s="203">
        <v>97.2</v>
      </c>
      <c r="G28" s="364">
        <v>97.1</v>
      </c>
      <c r="H28" s="364">
        <v>97.4</v>
      </c>
      <c r="I28" s="212">
        <v>97.6</v>
      </c>
      <c r="J28" s="212">
        <v>97.4</v>
      </c>
      <c r="K28" s="212">
        <v>97.8</v>
      </c>
      <c r="L28" s="212">
        <v>97.8</v>
      </c>
      <c r="M28" s="212">
        <v>97.6</v>
      </c>
      <c r="N28" s="212">
        <v>98.2</v>
      </c>
      <c r="O28" s="212">
        <v>98.239312203246257</v>
      </c>
      <c r="P28" s="212">
        <v>98.384634595524489</v>
      </c>
      <c r="Q28" s="212">
        <v>98.252564553337322</v>
      </c>
      <c r="R28" s="568">
        <v>98.424249012140137</v>
      </c>
      <c r="S28" s="568">
        <v>98.3</v>
      </c>
      <c r="T28" s="568">
        <v>98.169414621343151</v>
      </c>
      <c r="U28" s="568">
        <v>98.098258503662862</v>
      </c>
      <c r="V28" s="568">
        <v>98.318183629129251</v>
      </c>
      <c r="W28" s="568">
        <v>98.221734512810485</v>
      </c>
      <c r="X28" s="568">
        <v>98.257933889310067</v>
      </c>
    </row>
    <row r="29" spans="1:24" s="581" customFormat="1" ht="12" customHeight="1">
      <c r="A29" s="58"/>
      <c r="B29" s="39" t="s">
        <v>137</v>
      </c>
      <c r="C29" s="204"/>
      <c r="D29" s="204"/>
      <c r="E29" s="204"/>
      <c r="F29" s="204"/>
      <c r="G29" s="364"/>
      <c r="H29" s="364"/>
      <c r="I29" s="212"/>
      <c r="J29" s="212"/>
      <c r="K29" s="212"/>
      <c r="L29" s="212"/>
      <c r="M29" s="212"/>
      <c r="N29" s="212"/>
      <c r="O29" s="212"/>
      <c r="P29" s="212"/>
      <c r="Q29" s="212"/>
      <c r="R29" s="568"/>
      <c r="S29" s="568"/>
      <c r="T29" s="568"/>
      <c r="U29" s="568"/>
      <c r="V29" s="568"/>
      <c r="W29" s="568"/>
      <c r="X29" s="568"/>
    </row>
    <row r="30" spans="1:24" s="581" customFormat="1" ht="12" customHeight="1">
      <c r="A30" s="580"/>
      <c r="B30" s="569" t="s">
        <v>194</v>
      </c>
      <c r="C30" s="203">
        <v>70.099999999999994</v>
      </c>
      <c r="D30" s="203">
        <v>69.8</v>
      </c>
      <c r="E30" s="203">
        <v>70.2</v>
      </c>
      <c r="F30" s="203">
        <v>71.8</v>
      </c>
      <c r="G30" s="212">
        <v>72.8</v>
      </c>
      <c r="H30" s="212">
        <v>74.900000000000006</v>
      </c>
      <c r="I30" s="212">
        <v>77.3</v>
      </c>
      <c r="J30" s="212">
        <v>77.099999999999994</v>
      </c>
      <c r="K30" s="212">
        <v>78.5</v>
      </c>
      <c r="L30" s="212">
        <v>79.099999999999994</v>
      </c>
      <c r="M30" s="212">
        <v>80.3</v>
      </c>
      <c r="N30" s="212">
        <v>82.4</v>
      </c>
      <c r="O30" s="212">
        <v>82.061864263593492</v>
      </c>
      <c r="P30" s="212">
        <v>83.092072754799929</v>
      </c>
      <c r="Q30" s="568">
        <v>83.442123745663864</v>
      </c>
      <c r="R30" s="568">
        <v>85.304285110459389</v>
      </c>
      <c r="S30" s="568">
        <v>84.6</v>
      </c>
      <c r="T30" s="568">
        <v>84.637688271582661</v>
      </c>
      <c r="U30" s="568">
        <v>85.185157713465216</v>
      </c>
      <c r="V30" s="568">
        <v>86.381912924518076</v>
      </c>
      <c r="W30" s="568">
        <v>86.129288465547646</v>
      </c>
      <c r="X30" s="568">
        <v>87.307060265343381</v>
      </c>
    </row>
    <row r="31" spans="1:24" s="581" customFormat="1" ht="12" customHeight="1">
      <c r="A31" s="58"/>
      <c r="B31" s="569" t="s">
        <v>195</v>
      </c>
      <c r="C31" s="203">
        <v>91.5</v>
      </c>
      <c r="D31" s="203">
        <v>91</v>
      </c>
      <c r="E31" s="203">
        <v>90.2</v>
      </c>
      <c r="F31" s="203">
        <v>91.5</v>
      </c>
      <c r="G31" s="364">
        <v>91.9</v>
      </c>
      <c r="H31" s="364">
        <v>92.6</v>
      </c>
      <c r="I31" s="212">
        <v>93.3</v>
      </c>
      <c r="J31" s="212">
        <v>93.9</v>
      </c>
      <c r="K31" s="212">
        <v>94.2</v>
      </c>
      <c r="L31" s="212">
        <v>94.2</v>
      </c>
      <c r="M31" s="212">
        <v>94.1</v>
      </c>
      <c r="N31" s="212">
        <v>95.2</v>
      </c>
      <c r="O31" s="212">
        <v>95.319549947376927</v>
      </c>
      <c r="P31" s="212">
        <v>95.129624718649481</v>
      </c>
      <c r="Q31" s="212">
        <v>95.493619911969191</v>
      </c>
      <c r="R31" s="568">
        <v>95.766909742194258</v>
      </c>
      <c r="S31" s="568">
        <v>95.5</v>
      </c>
      <c r="T31" s="568">
        <v>95.5610008337583</v>
      </c>
      <c r="U31" s="568">
        <v>95.183579434425539</v>
      </c>
      <c r="V31" s="568">
        <v>95.976384751668746</v>
      </c>
      <c r="W31" s="568">
        <v>96.273162786110291</v>
      </c>
      <c r="X31" s="568">
        <v>96.279987281577348</v>
      </c>
    </row>
    <row r="32" spans="1:24" s="581" customFormat="1" ht="12" customHeight="1">
      <c r="A32" s="58"/>
      <c r="B32" s="39" t="s">
        <v>138</v>
      </c>
      <c r="C32" s="204"/>
      <c r="D32" s="204"/>
      <c r="E32" s="204"/>
      <c r="F32" s="204"/>
      <c r="G32" s="364"/>
      <c r="H32" s="364"/>
      <c r="I32" s="212"/>
      <c r="J32" s="212"/>
      <c r="K32" s="212"/>
      <c r="L32" s="212"/>
      <c r="M32" s="212"/>
      <c r="N32" s="212"/>
      <c r="O32" s="212"/>
      <c r="P32" s="212"/>
      <c r="Q32" s="212"/>
      <c r="R32" s="568"/>
      <c r="S32" s="568"/>
      <c r="T32" s="568"/>
      <c r="U32" s="568"/>
      <c r="V32" s="568"/>
      <c r="W32" s="568"/>
      <c r="X32" s="568"/>
    </row>
    <row r="33" spans="1:24" s="581" customFormat="1" ht="12" customHeight="1">
      <c r="A33" s="580"/>
      <c r="B33" s="569" t="s">
        <v>194</v>
      </c>
      <c r="C33" s="203">
        <v>83.3</v>
      </c>
      <c r="D33" s="203">
        <v>84</v>
      </c>
      <c r="E33" s="203">
        <v>84.5</v>
      </c>
      <c r="F33" s="203">
        <v>85.2</v>
      </c>
      <c r="G33" s="212">
        <v>85.6</v>
      </c>
      <c r="H33" s="212">
        <v>85.5</v>
      </c>
      <c r="I33" s="212">
        <v>85.2</v>
      </c>
      <c r="J33" s="212">
        <v>86.8</v>
      </c>
      <c r="K33" s="212">
        <v>87.5</v>
      </c>
      <c r="L33" s="212">
        <v>89</v>
      </c>
      <c r="M33" s="212">
        <v>88.6</v>
      </c>
      <c r="N33" s="212">
        <v>89.3</v>
      </c>
      <c r="O33" s="212">
        <v>88.9444738243931</v>
      </c>
      <c r="P33" s="212">
        <v>89.624669748078418</v>
      </c>
      <c r="Q33" s="568">
        <v>88.316316423838742</v>
      </c>
      <c r="R33" s="568">
        <v>89.826611570753798</v>
      </c>
      <c r="S33" s="568">
        <v>89.2</v>
      </c>
      <c r="T33" s="568">
        <v>89.949369041505832</v>
      </c>
      <c r="U33" s="568">
        <v>89.761155099015639</v>
      </c>
      <c r="V33" s="568">
        <v>90.023874275637098</v>
      </c>
      <c r="W33" s="568">
        <v>90.366515428611976</v>
      </c>
      <c r="X33" s="568">
        <v>91.686451543677904</v>
      </c>
    </row>
    <row r="34" spans="1:24" s="581" customFormat="1" ht="12" customHeight="1">
      <c r="A34" s="58"/>
      <c r="B34" s="569" t="s">
        <v>195</v>
      </c>
      <c r="C34" s="203">
        <v>93.7</v>
      </c>
      <c r="D34" s="203">
        <v>93.8</v>
      </c>
      <c r="E34" s="203">
        <v>93.6</v>
      </c>
      <c r="F34" s="203">
        <v>94.7</v>
      </c>
      <c r="G34" s="364">
        <v>94.5</v>
      </c>
      <c r="H34" s="364">
        <v>94</v>
      </c>
      <c r="I34" s="212">
        <v>94.5</v>
      </c>
      <c r="J34" s="212">
        <v>94.5</v>
      </c>
      <c r="K34" s="212">
        <v>95.3</v>
      </c>
      <c r="L34" s="212">
        <v>95.6</v>
      </c>
      <c r="M34" s="212">
        <v>95.5</v>
      </c>
      <c r="N34" s="212">
        <v>95.4</v>
      </c>
      <c r="O34" s="212">
        <v>95.399511357426817</v>
      </c>
      <c r="P34" s="212">
        <v>95.534696878036954</v>
      </c>
      <c r="Q34" s="212">
        <v>96.101848668624939</v>
      </c>
      <c r="R34" s="568">
        <v>95.856742819332979</v>
      </c>
      <c r="S34" s="568">
        <v>95.7</v>
      </c>
      <c r="T34" s="568">
        <v>95.590265167916655</v>
      </c>
      <c r="U34" s="568">
        <v>96.426406432573472</v>
      </c>
      <c r="V34" s="568">
        <v>96.18885787962202</v>
      </c>
      <c r="W34" s="568">
        <v>95.958900900145011</v>
      </c>
      <c r="X34" s="568">
        <v>96.364025766605863</v>
      </c>
    </row>
    <row r="35" spans="1:24" s="581" customFormat="1" ht="12" customHeight="1">
      <c r="A35" s="71"/>
      <c r="B35" s="307"/>
      <c r="C35" s="571"/>
      <c r="D35" s="571"/>
      <c r="E35" s="571"/>
      <c r="F35" s="571"/>
      <c r="G35" s="582"/>
      <c r="H35" s="582"/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568"/>
      <c r="T35" s="568"/>
      <c r="U35" s="568"/>
      <c r="V35" s="568"/>
      <c r="W35" s="568"/>
      <c r="X35" s="568"/>
    </row>
    <row r="36" spans="1:24" s="581" customFormat="1" ht="12" customHeight="1">
      <c r="B36" s="19" t="s">
        <v>132</v>
      </c>
      <c r="C36" s="205"/>
      <c r="D36" s="205"/>
      <c r="E36" s="205"/>
      <c r="F36" s="205"/>
      <c r="G36" s="401"/>
      <c r="H36" s="401"/>
      <c r="I36" s="401"/>
      <c r="J36" s="401"/>
      <c r="K36" s="401"/>
      <c r="L36" s="401"/>
      <c r="M36" s="401"/>
      <c r="N36" s="401"/>
      <c r="O36" s="401"/>
      <c r="P36" s="401"/>
      <c r="Q36" s="401"/>
      <c r="R36" s="401"/>
      <c r="S36" s="568"/>
      <c r="T36" s="568"/>
      <c r="U36" s="568"/>
      <c r="V36" s="568"/>
      <c r="W36" s="568"/>
      <c r="X36" s="568"/>
    </row>
    <row r="37" spans="1:24" s="581" customFormat="1" ht="12" customHeight="1">
      <c r="B37" s="19" t="s">
        <v>0</v>
      </c>
      <c r="C37" s="206"/>
      <c r="D37" s="206"/>
      <c r="E37" s="206"/>
      <c r="F37" s="206"/>
      <c r="G37" s="401"/>
      <c r="H37" s="401"/>
      <c r="I37" s="401"/>
      <c r="J37" s="401"/>
      <c r="K37" s="401"/>
      <c r="L37" s="401"/>
      <c r="M37" s="401"/>
      <c r="N37" s="401"/>
      <c r="O37" s="401"/>
      <c r="P37" s="401"/>
      <c r="Q37" s="401"/>
      <c r="R37" s="401"/>
      <c r="S37" s="568"/>
      <c r="T37" s="568"/>
      <c r="U37" s="568"/>
      <c r="V37" s="568"/>
      <c r="W37" s="568"/>
      <c r="X37" s="568"/>
    </row>
    <row r="38" spans="1:24" s="581" customFormat="1" ht="12" customHeight="1">
      <c r="B38" s="569" t="s">
        <v>194</v>
      </c>
      <c r="C38" s="585">
        <v>80.7</v>
      </c>
      <c r="D38" s="585">
        <v>78.8</v>
      </c>
      <c r="E38" s="585">
        <v>80.900000000000006</v>
      </c>
      <c r="F38" s="585">
        <v>79.400000000000006</v>
      </c>
      <c r="G38" s="586">
        <v>81.7</v>
      </c>
      <c r="H38" s="586">
        <v>83.6</v>
      </c>
      <c r="I38" s="212">
        <v>82.6</v>
      </c>
      <c r="J38" s="212">
        <v>85.6</v>
      </c>
      <c r="K38" s="212">
        <v>85</v>
      </c>
      <c r="L38" s="212">
        <v>85</v>
      </c>
      <c r="M38" s="212">
        <v>84.2</v>
      </c>
      <c r="N38" s="212">
        <v>85.4</v>
      </c>
      <c r="O38" s="212">
        <v>84.440650401972448</v>
      </c>
      <c r="P38" s="212">
        <v>86.377680947140718</v>
      </c>
      <c r="Q38" s="568">
        <v>85.660455710542465</v>
      </c>
      <c r="R38" s="568">
        <v>87.085081659904347</v>
      </c>
      <c r="S38" s="568">
        <v>87.5</v>
      </c>
      <c r="T38" s="568">
        <v>87.740216143987553</v>
      </c>
      <c r="U38" s="568">
        <v>87.515343210820333</v>
      </c>
      <c r="V38" s="568">
        <v>89.993669651217303</v>
      </c>
      <c r="W38" s="568">
        <v>89.410311098048808</v>
      </c>
      <c r="X38" s="568">
        <v>90.69829739762227</v>
      </c>
    </row>
    <row r="39" spans="1:24" s="581" customFormat="1" ht="12" customHeight="1">
      <c r="B39" s="569" t="s">
        <v>195</v>
      </c>
      <c r="C39" s="203">
        <v>91.7</v>
      </c>
      <c r="D39" s="203">
        <v>91.8</v>
      </c>
      <c r="E39" s="203">
        <v>92.2</v>
      </c>
      <c r="F39" s="203">
        <v>91.3</v>
      </c>
      <c r="G39" s="206">
        <v>93.3</v>
      </c>
      <c r="H39" s="206">
        <v>94.1</v>
      </c>
      <c r="I39" s="215">
        <v>94.7</v>
      </c>
      <c r="J39" s="215">
        <v>95.4</v>
      </c>
      <c r="K39" s="215">
        <v>94.8</v>
      </c>
      <c r="L39" s="215">
        <v>94.9</v>
      </c>
      <c r="M39" s="215">
        <v>95.3</v>
      </c>
      <c r="N39" s="215">
        <v>95.1</v>
      </c>
      <c r="O39" s="215">
        <v>95.704675502756601</v>
      </c>
      <c r="P39" s="215">
        <v>95.675235977160696</v>
      </c>
      <c r="Q39" s="215">
        <v>95.110422565961102</v>
      </c>
      <c r="R39" s="568">
        <v>95.265630926975604</v>
      </c>
      <c r="S39" s="568">
        <v>95.1</v>
      </c>
      <c r="T39" s="568">
        <v>95.676629574924263</v>
      </c>
      <c r="U39" s="568">
        <v>94.645627648636903</v>
      </c>
      <c r="V39" s="568">
        <v>97.286338213079929</v>
      </c>
      <c r="W39" s="568">
        <v>95.299833188120019</v>
      </c>
      <c r="X39" s="568">
        <v>96.573820979064152</v>
      </c>
    </row>
    <row r="40" spans="1:24" s="581" customFormat="1" ht="12" customHeight="1">
      <c r="B40" s="19" t="s">
        <v>1</v>
      </c>
      <c r="C40" s="206"/>
      <c r="D40" s="206"/>
      <c r="E40" s="206"/>
      <c r="F40" s="206"/>
      <c r="G40" s="206"/>
      <c r="H40" s="206"/>
      <c r="I40" s="215"/>
      <c r="J40" s="215"/>
      <c r="K40" s="215"/>
      <c r="L40" s="215"/>
      <c r="M40" s="215"/>
      <c r="N40" s="215"/>
      <c r="O40" s="215"/>
      <c r="P40" s="215"/>
      <c r="Q40" s="215"/>
      <c r="R40" s="568"/>
      <c r="S40" s="568"/>
      <c r="T40" s="568"/>
      <c r="U40" s="568"/>
      <c r="V40" s="568"/>
      <c r="W40" s="568"/>
      <c r="X40" s="568"/>
    </row>
    <row r="41" spans="1:24" s="581" customFormat="1" ht="12" customHeight="1">
      <c r="B41" s="569" t="s">
        <v>194</v>
      </c>
      <c r="C41" s="203">
        <v>71.900000000000006</v>
      </c>
      <c r="D41" s="203">
        <v>76.3</v>
      </c>
      <c r="E41" s="203">
        <v>73.099999999999994</v>
      </c>
      <c r="F41" s="203">
        <v>74.099999999999994</v>
      </c>
      <c r="G41" s="212">
        <v>73.099999999999994</v>
      </c>
      <c r="H41" s="212">
        <v>75.7</v>
      </c>
      <c r="I41" s="212">
        <v>79.5</v>
      </c>
      <c r="J41" s="212">
        <v>80.400000000000006</v>
      </c>
      <c r="K41" s="212">
        <v>80.7</v>
      </c>
      <c r="L41" s="212">
        <v>82.1</v>
      </c>
      <c r="M41" s="212">
        <v>83.4</v>
      </c>
      <c r="N41" s="212">
        <v>86</v>
      </c>
      <c r="O41" s="212">
        <v>85.444284147667886</v>
      </c>
      <c r="P41" s="212">
        <v>85.432307113498666</v>
      </c>
      <c r="Q41" s="568">
        <v>86.804077038734405</v>
      </c>
      <c r="R41" s="568">
        <v>85.231237474172701</v>
      </c>
      <c r="S41" s="568">
        <v>84.9</v>
      </c>
      <c r="T41" s="568">
        <v>86.296082704032784</v>
      </c>
      <c r="U41" s="568">
        <v>85.718029770186064</v>
      </c>
      <c r="V41" s="568">
        <v>87.811332002139821</v>
      </c>
      <c r="W41" s="568">
        <v>88.291886511832686</v>
      </c>
      <c r="X41" s="568">
        <v>88.656342118846126</v>
      </c>
    </row>
    <row r="42" spans="1:24" s="581" customFormat="1" ht="12" customHeight="1">
      <c r="B42" s="569" t="s">
        <v>195</v>
      </c>
      <c r="C42" s="203">
        <v>91.1</v>
      </c>
      <c r="D42" s="203">
        <v>92.5</v>
      </c>
      <c r="E42" s="203">
        <v>91.5</v>
      </c>
      <c r="F42" s="203">
        <v>92.1</v>
      </c>
      <c r="G42" s="206">
        <v>88.6</v>
      </c>
      <c r="H42" s="206">
        <v>91.2</v>
      </c>
      <c r="I42" s="215">
        <v>93.8</v>
      </c>
      <c r="J42" s="215">
        <v>93.7</v>
      </c>
      <c r="K42" s="215">
        <v>94.3</v>
      </c>
      <c r="L42" s="215">
        <v>95.1</v>
      </c>
      <c r="M42" s="215">
        <v>93.7</v>
      </c>
      <c r="N42" s="215">
        <v>95.9</v>
      </c>
      <c r="O42" s="215">
        <v>96.070958812018404</v>
      </c>
      <c r="P42" s="215">
        <v>95.299059117555927</v>
      </c>
      <c r="Q42" s="215">
        <v>95.640188183122433</v>
      </c>
      <c r="R42" s="568">
        <v>94.631154557071355</v>
      </c>
      <c r="S42" s="568">
        <v>95.7</v>
      </c>
      <c r="T42" s="568">
        <v>95.498590657257793</v>
      </c>
      <c r="U42" s="568">
        <v>93.562284228995878</v>
      </c>
      <c r="V42" s="568">
        <v>95.385575182039659</v>
      </c>
      <c r="W42" s="568">
        <v>96.094348838875703</v>
      </c>
      <c r="X42" s="568">
        <v>96.624787125729796</v>
      </c>
    </row>
    <row r="43" spans="1:24" s="581" customFormat="1" ht="12" customHeight="1">
      <c r="B43" s="19" t="s">
        <v>2</v>
      </c>
      <c r="C43" s="206"/>
      <c r="D43" s="206"/>
      <c r="E43" s="206"/>
      <c r="F43" s="206"/>
      <c r="G43" s="206"/>
      <c r="H43" s="206"/>
      <c r="I43" s="215"/>
      <c r="J43" s="215"/>
      <c r="K43" s="215"/>
      <c r="L43" s="215"/>
      <c r="M43" s="215"/>
      <c r="N43" s="215"/>
      <c r="O43" s="215"/>
      <c r="P43" s="215"/>
      <c r="Q43" s="215"/>
      <c r="R43" s="568"/>
      <c r="S43" s="568"/>
      <c r="T43" s="568"/>
      <c r="U43" s="568"/>
      <c r="V43" s="568"/>
      <c r="W43" s="568"/>
      <c r="X43" s="568"/>
    </row>
    <row r="44" spans="1:24" s="581" customFormat="1" ht="12" customHeight="1">
      <c r="B44" s="569" t="s">
        <v>194</v>
      </c>
      <c r="C44" s="203">
        <v>60.6</v>
      </c>
      <c r="D44" s="203">
        <v>63.2</v>
      </c>
      <c r="E44" s="203">
        <v>61.8</v>
      </c>
      <c r="F44" s="203">
        <v>68</v>
      </c>
      <c r="G44" s="212">
        <v>68.400000000000006</v>
      </c>
      <c r="H44" s="212">
        <v>70.2</v>
      </c>
      <c r="I44" s="212">
        <v>68.7</v>
      </c>
      <c r="J44" s="212">
        <v>69.099999999999994</v>
      </c>
      <c r="K44" s="212">
        <v>73.2</v>
      </c>
      <c r="L44" s="212">
        <v>74.3</v>
      </c>
      <c r="M44" s="212">
        <v>71.599999999999994</v>
      </c>
      <c r="N44" s="212">
        <v>75.5</v>
      </c>
      <c r="O44" s="212">
        <v>73.010570906496611</v>
      </c>
      <c r="P44" s="212">
        <v>77.327683306864316</v>
      </c>
      <c r="Q44" s="568">
        <v>75.389315822569813</v>
      </c>
      <c r="R44" s="568">
        <v>76.377734759587838</v>
      </c>
      <c r="S44" s="568">
        <v>77.400000000000006</v>
      </c>
      <c r="T44" s="568">
        <v>79.998738034474783</v>
      </c>
      <c r="U44" s="568">
        <v>80.591318837708812</v>
      </c>
      <c r="V44" s="568">
        <v>80.462947135463281</v>
      </c>
      <c r="W44" s="568">
        <v>82.630577641755735</v>
      </c>
      <c r="X44" s="568">
        <v>81.631109213426811</v>
      </c>
    </row>
    <row r="45" spans="1:24" s="581" customFormat="1" ht="12" customHeight="1">
      <c r="B45" s="569" t="s">
        <v>195</v>
      </c>
      <c r="C45" s="203">
        <v>87.3</v>
      </c>
      <c r="D45" s="203">
        <v>87.6</v>
      </c>
      <c r="E45" s="203">
        <v>89.5</v>
      </c>
      <c r="F45" s="203">
        <v>91.3</v>
      </c>
      <c r="G45" s="206">
        <v>91</v>
      </c>
      <c r="H45" s="206">
        <v>90.9</v>
      </c>
      <c r="I45" s="215">
        <v>91.3</v>
      </c>
      <c r="J45" s="215">
        <v>90.4</v>
      </c>
      <c r="K45" s="215">
        <v>92.5</v>
      </c>
      <c r="L45" s="215">
        <v>92.8</v>
      </c>
      <c r="M45" s="215">
        <v>91.2</v>
      </c>
      <c r="N45" s="215">
        <v>93.7</v>
      </c>
      <c r="O45" s="215">
        <v>92.255587779373144</v>
      </c>
      <c r="P45" s="215">
        <v>94.566250286800738</v>
      </c>
      <c r="Q45" s="215">
        <v>91.880048750379501</v>
      </c>
      <c r="R45" s="568">
        <v>92.611220063419324</v>
      </c>
      <c r="S45" s="568">
        <v>94.1</v>
      </c>
      <c r="T45" s="568">
        <v>94.179104622173753</v>
      </c>
      <c r="U45" s="568">
        <v>92.062994315879749</v>
      </c>
      <c r="V45" s="568">
        <v>96.005757081449232</v>
      </c>
      <c r="W45" s="568">
        <v>95.192914692992289</v>
      </c>
      <c r="X45" s="568">
        <v>95.661108614451635</v>
      </c>
    </row>
    <row r="46" spans="1:24" s="581" customFormat="1" ht="12" customHeight="1">
      <c r="B46" s="19" t="s">
        <v>3</v>
      </c>
      <c r="C46" s="206"/>
      <c r="D46" s="206"/>
      <c r="E46" s="206"/>
      <c r="F46" s="206"/>
      <c r="G46" s="206"/>
      <c r="H46" s="206"/>
      <c r="I46" s="215"/>
      <c r="J46" s="215"/>
      <c r="K46" s="215"/>
      <c r="L46" s="215"/>
      <c r="M46" s="215"/>
      <c r="N46" s="215"/>
      <c r="O46" s="215"/>
      <c r="P46" s="215"/>
      <c r="Q46" s="215"/>
      <c r="R46" s="568"/>
      <c r="S46" s="568"/>
      <c r="T46" s="568"/>
      <c r="U46" s="568"/>
      <c r="V46" s="568"/>
      <c r="W46" s="568"/>
      <c r="X46" s="568"/>
    </row>
    <row r="47" spans="1:24" s="581" customFormat="1" ht="12" customHeight="1">
      <c r="B47" s="569" t="s">
        <v>194</v>
      </c>
      <c r="C47" s="203">
        <v>86.2</v>
      </c>
      <c r="D47" s="203">
        <v>87.6</v>
      </c>
      <c r="E47" s="203">
        <v>89.1</v>
      </c>
      <c r="F47" s="203">
        <v>88.9</v>
      </c>
      <c r="G47" s="212">
        <v>89.3</v>
      </c>
      <c r="H47" s="212">
        <v>88.6</v>
      </c>
      <c r="I47" s="212">
        <v>91.6</v>
      </c>
      <c r="J47" s="212">
        <v>91.7</v>
      </c>
      <c r="K47" s="212">
        <v>91.7</v>
      </c>
      <c r="L47" s="212">
        <v>92.5</v>
      </c>
      <c r="M47" s="212">
        <v>91.4</v>
      </c>
      <c r="N47" s="212">
        <v>92.9</v>
      </c>
      <c r="O47" s="212">
        <v>92.460009029544565</v>
      </c>
      <c r="P47" s="212">
        <v>92.867134679305394</v>
      </c>
      <c r="Q47" s="568">
        <v>93.264929989221685</v>
      </c>
      <c r="R47" s="568">
        <v>93.731208054264826</v>
      </c>
      <c r="S47" s="568">
        <v>94</v>
      </c>
      <c r="T47" s="568">
        <v>95.31841235003705</v>
      </c>
      <c r="U47" s="568">
        <v>95.03708377049675</v>
      </c>
      <c r="V47" s="568">
        <v>95.333000771603892</v>
      </c>
      <c r="W47" s="568">
        <v>95.491607125498561</v>
      </c>
      <c r="X47" s="568">
        <v>94.629008036320883</v>
      </c>
    </row>
    <row r="48" spans="1:24" s="581" customFormat="1" ht="12" customHeight="1">
      <c r="B48" s="569" t="s">
        <v>195</v>
      </c>
      <c r="C48" s="203">
        <v>96.3</v>
      </c>
      <c r="D48" s="203">
        <v>96.6</v>
      </c>
      <c r="E48" s="203">
        <v>97.6</v>
      </c>
      <c r="F48" s="203">
        <v>97.7</v>
      </c>
      <c r="G48" s="206">
        <v>97.4</v>
      </c>
      <c r="H48" s="206">
        <v>96.4</v>
      </c>
      <c r="I48" s="215">
        <v>97.7</v>
      </c>
      <c r="J48" s="215">
        <v>97.5</v>
      </c>
      <c r="K48" s="215">
        <v>97.8</v>
      </c>
      <c r="L48" s="215">
        <v>98</v>
      </c>
      <c r="M48" s="215">
        <v>97.5</v>
      </c>
      <c r="N48" s="215">
        <v>98.4</v>
      </c>
      <c r="O48" s="215">
        <v>98.317973486300218</v>
      </c>
      <c r="P48" s="215">
        <v>97.769501177204148</v>
      </c>
      <c r="Q48" s="215">
        <v>98.04265164623483</v>
      </c>
      <c r="R48" s="568">
        <v>98.646516777557451</v>
      </c>
      <c r="S48" s="568">
        <v>99</v>
      </c>
      <c r="T48" s="568">
        <v>98.48366760475551</v>
      </c>
      <c r="U48" s="568">
        <v>98.799924563312103</v>
      </c>
      <c r="V48" s="568">
        <v>98.799277344555819</v>
      </c>
      <c r="W48" s="568">
        <v>98.771650161615966</v>
      </c>
      <c r="X48" s="568">
        <v>98.788824798141121</v>
      </c>
    </row>
    <row r="49" spans="2:24" s="581" customFormat="1" ht="12" customHeight="1">
      <c r="B49" s="19" t="s">
        <v>4</v>
      </c>
      <c r="C49" s="206"/>
      <c r="D49" s="206"/>
      <c r="E49" s="206"/>
      <c r="F49" s="206"/>
      <c r="G49" s="206"/>
      <c r="H49" s="206"/>
      <c r="I49" s="215"/>
      <c r="J49" s="215"/>
      <c r="K49" s="215"/>
      <c r="L49" s="215"/>
      <c r="M49" s="215"/>
      <c r="N49" s="215"/>
      <c r="O49" s="215"/>
      <c r="P49" s="215"/>
      <c r="Q49" s="215"/>
      <c r="R49" s="568"/>
      <c r="S49" s="568"/>
      <c r="T49" s="568"/>
      <c r="U49" s="568"/>
      <c r="V49" s="568"/>
      <c r="W49" s="568"/>
      <c r="X49" s="568"/>
    </row>
    <row r="50" spans="2:24" s="581" customFormat="1" ht="12" customHeight="1">
      <c r="B50" s="569" t="s">
        <v>194</v>
      </c>
      <c r="C50" s="203">
        <v>63.5</v>
      </c>
      <c r="D50" s="203">
        <v>63.9</v>
      </c>
      <c r="E50" s="203">
        <v>69.099999999999994</v>
      </c>
      <c r="F50" s="203">
        <v>67.2</v>
      </c>
      <c r="G50" s="212">
        <v>67.599999999999994</v>
      </c>
      <c r="H50" s="212">
        <v>65.400000000000006</v>
      </c>
      <c r="I50" s="212">
        <v>73.2</v>
      </c>
      <c r="J50" s="212">
        <v>74.8</v>
      </c>
      <c r="K50" s="212">
        <v>75.5</v>
      </c>
      <c r="L50" s="212">
        <v>77</v>
      </c>
      <c r="M50" s="212">
        <v>77.2</v>
      </c>
      <c r="N50" s="212">
        <v>78.099999999999994</v>
      </c>
      <c r="O50" s="212">
        <v>79.089956247324906</v>
      </c>
      <c r="P50" s="212">
        <v>80.091135144859237</v>
      </c>
      <c r="Q50" s="568">
        <v>81.254359043623481</v>
      </c>
      <c r="R50" s="568">
        <v>81.683870343060519</v>
      </c>
      <c r="S50" s="568">
        <v>80.5</v>
      </c>
      <c r="T50" s="568">
        <v>81.502445514239511</v>
      </c>
      <c r="U50" s="568">
        <v>84.968017332645488</v>
      </c>
      <c r="V50" s="568">
        <v>84.052916738317705</v>
      </c>
      <c r="W50" s="568">
        <v>84.533660691463766</v>
      </c>
      <c r="X50" s="568">
        <v>86.817340647670576</v>
      </c>
    </row>
    <row r="51" spans="2:24" s="581" customFormat="1" ht="12" customHeight="1">
      <c r="B51" s="569" t="s">
        <v>195</v>
      </c>
      <c r="C51" s="203">
        <v>89.6</v>
      </c>
      <c r="D51" s="203">
        <v>89.7</v>
      </c>
      <c r="E51" s="203">
        <v>93.3</v>
      </c>
      <c r="F51" s="203">
        <v>91.5</v>
      </c>
      <c r="G51" s="206">
        <v>90.9</v>
      </c>
      <c r="H51" s="206">
        <v>88.2</v>
      </c>
      <c r="I51" s="215">
        <v>91.9</v>
      </c>
      <c r="J51" s="215">
        <v>92.7</v>
      </c>
      <c r="K51" s="215">
        <v>94.1</v>
      </c>
      <c r="L51" s="215">
        <v>93</v>
      </c>
      <c r="M51" s="215">
        <v>93.8</v>
      </c>
      <c r="N51" s="215">
        <v>94.6</v>
      </c>
      <c r="O51" s="215">
        <v>94.90986698631859</v>
      </c>
      <c r="P51" s="215">
        <v>96.25751535860249</v>
      </c>
      <c r="Q51" s="215">
        <v>95.088652949045411</v>
      </c>
      <c r="R51" s="568">
        <v>94.635140824237368</v>
      </c>
      <c r="S51" s="568">
        <v>95.1</v>
      </c>
      <c r="T51" s="568">
        <v>94.937550047421638</v>
      </c>
      <c r="U51" s="568">
        <v>96.158060763763189</v>
      </c>
      <c r="V51" s="568">
        <v>95.82260027608794</v>
      </c>
      <c r="W51" s="568">
        <v>96.146843319092483</v>
      </c>
      <c r="X51" s="568">
        <v>96.195905684453095</v>
      </c>
    </row>
    <row r="52" spans="2:24" s="581" customFormat="1" ht="12" customHeight="1">
      <c r="B52" s="19" t="s">
        <v>5</v>
      </c>
      <c r="C52" s="206"/>
      <c r="D52" s="206"/>
      <c r="E52" s="206"/>
      <c r="F52" s="206"/>
      <c r="G52" s="206"/>
      <c r="H52" s="206"/>
      <c r="I52" s="215"/>
      <c r="J52" s="215"/>
      <c r="K52" s="215"/>
      <c r="L52" s="215"/>
      <c r="M52" s="215"/>
      <c r="N52" s="215"/>
      <c r="O52" s="215"/>
      <c r="P52" s="215"/>
      <c r="Q52" s="215"/>
      <c r="R52" s="568"/>
      <c r="S52" s="568"/>
      <c r="T52" s="568"/>
      <c r="U52" s="568"/>
      <c r="V52" s="568"/>
      <c r="W52" s="568"/>
      <c r="X52" s="568"/>
    </row>
    <row r="53" spans="2:24" s="581" customFormat="1" ht="12" customHeight="1">
      <c r="B53" s="569" t="s">
        <v>194</v>
      </c>
      <c r="C53" s="203">
        <v>66.900000000000006</v>
      </c>
      <c r="D53" s="203">
        <v>63.3</v>
      </c>
      <c r="E53" s="203">
        <v>65.3</v>
      </c>
      <c r="F53" s="203">
        <v>69.2</v>
      </c>
      <c r="G53" s="212">
        <v>70.7</v>
      </c>
      <c r="H53" s="212">
        <v>73.900000000000006</v>
      </c>
      <c r="I53" s="212">
        <v>75.599999999999994</v>
      </c>
      <c r="J53" s="212">
        <v>74.900000000000006</v>
      </c>
      <c r="K53" s="212">
        <v>76.900000000000006</v>
      </c>
      <c r="L53" s="212">
        <v>76.8</v>
      </c>
      <c r="M53" s="212">
        <v>79.2</v>
      </c>
      <c r="N53" s="212">
        <v>79</v>
      </c>
      <c r="O53" s="212">
        <v>80.273685176537342</v>
      </c>
      <c r="P53" s="212">
        <v>80.881431330520485</v>
      </c>
      <c r="Q53" s="568">
        <v>79.027521638711633</v>
      </c>
      <c r="R53" s="568">
        <v>82.104616794143212</v>
      </c>
      <c r="S53" s="568">
        <v>82.8</v>
      </c>
      <c r="T53" s="568">
        <v>82.123567621621049</v>
      </c>
      <c r="U53" s="568">
        <v>83.234062922857632</v>
      </c>
      <c r="V53" s="568">
        <v>84.518620229570544</v>
      </c>
      <c r="W53" s="568">
        <v>83.782162763709849</v>
      </c>
      <c r="X53" s="568">
        <v>85.737328771283174</v>
      </c>
    </row>
    <row r="54" spans="2:24" s="581" customFormat="1" ht="12" customHeight="1">
      <c r="B54" s="569" t="s">
        <v>195</v>
      </c>
      <c r="C54" s="203">
        <v>88.5</v>
      </c>
      <c r="D54" s="203">
        <v>89.7</v>
      </c>
      <c r="E54" s="203">
        <v>87.3</v>
      </c>
      <c r="F54" s="203">
        <v>90.2</v>
      </c>
      <c r="G54" s="206">
        <v>90.6</v>
      </c>
      <c r="H54" s="206">
        <v>92.9</v>
      </c>
      <c r="I54" s="215">
        <v>91.1</v>
      </c>
      <c r="J54" s="215">
        <v>90.3</v>
      </c>
      <c r="K54" s="215">
        <v>93.8</v>
      </c>
      <c r="L54" s="215">
        <v>93.3</v>
      </c>
      <c r="M54" s="215">
        <v>92.5</v>
      </c>
      <c r="N54" s="215">
        <v>92.7</v>
      </c>
      <c r="O54" s="215">
        <v>93.514186271559424</v>
      </c>
      <c r="P54" s="215">
        <v>92.840722419306488</v>
      </c>
      <c r="Q54" s="215">
        <v>92.884879746548776</v>
      </c>
      <c r="R54" s="568">
        <v>94.855315523297875</v>
      </c>
      <c r="S54" s="568">
        <v>94.2</v>
      </c>
      <c r="T54" s="568">
        <v>93.491183738289521</v>
      </c>
      <c r="U54" s="568">
        <v>93.848792555190329</v>
      </c>
      <c r="V54" s="568">
        <v>94.66740723471564</v>
      </c>
      <c r="W54" s="568">
        <v>94.575381394303278</v>
      </c>
      <c r="X54" s="568">
        <v>94.483639147517962</v>
      </c>
    </row>
    <row r="55" spans="2:24" s="581" customFormat="1" ht="12" customHeight="1">
      <c r="B55" s="220" t="s">
        <v>274</v>
      </c>
      <c r="C55" s="206"/>
      <c r="D55" s="206"/>
      <c r="E55" s="206"/>
      <c r="F55" s="206"/>
      <c r="G55" s="206"/>
      <c r="H55" s="206"/>
      <c r="I55" s="215"/>
      <c r="J55" s="215"/>
      <c r="K55" s="215"/>
      <c r="L55" s="215"/>
      <c r="M55" s="215"/>
      <c r="N55" s="215"/>
      <c r="O55" s="215"/>
      <c r="P55" s="215"/>
      <c r="Q55" s="215"/>
      <c r="R55" s="568"/>
      <c r="S55" s="568"/>
      <c r="T55" s="568"/>
      <c r="U55" s="568"/>
      <c r="V55" s="568"/>
      <c r="W55" s="568"/>
      <c r="X55" s="568"/>
    </row>
    <row r="56" spans="2:24" s="581" customFormat="1" ht="12" customHeight="1">
      <c r="B56" s="569" t="s">
        <v>194</v>
      </c>
      <c r="C56" s="203" t="s">
        <v>6</v>
      </c>
      <c r="D56" s="203" t="s">
        <v>6</v>
      </c>
      <c r="E56" s="203" t="s">
        <v>6</v>
      </c>
      <c r="F56" s="203" t="s">
        <v>6</v>
      </c>
      <c r="G56" s="206" t="s">
        <v>6</v>
      </c>
      <c r="H56" s="206" t="s">
        <v>6</v>
      </c>
      <c r="I56" s="212">
        <v>95.3</v>
      </c>
      <c r="J56" s="212">
        <v>94.5</v>
      </c>
      <c r="K56" s="212">
        <v>95.5</v>
      </c>
      <c r="L56" s="212">
        <v>95.2</v>
      </c>
      <c r="M56" s="212">
        <v>96.8</v>
      </c>
      <c r="N56" s="212">
        <v>96.5</v>
      </c>
      <c r="O56" s="212">
        <v>97.231398161073471</v>
      </c>
      <c r="P56" s="212">
        <v>97.010738047288797</v>
      </c>
      <c r="Q56" s="568">
        <v>96.465024664530006</v>
      </c>
      <c r="R56" s="568">
        <v>96.721666878287849</v>
      </c>
      <c r="S56" s="568">
        <v>96.9</v>
      </c>
      <c r="T56" s="568">
        <v>96.902266470766293</v>
      </c>
      <c r="U56" s="568">
        <v>96.833755322892699</v>
      </c>
      <c r="V56" s="568">
        <v>97.153345890966889</v>
      </c>
      <c r="W56" s="568">
        <v>96.283295642702413</v>
      </c>
      <c r="X56" s="568">
        <v>97.532693046779741</v>
      </c>
    </row>
    <row r="57" spans="2:24" s="581" customFormat="1" ht="12" customHeight="1">
      <c r="B57" s="569" t="s">
        <v>195</v>
      </c>
      <c r="C57" s="203" t="s">
        <v>6</v>
      </c>
      <c r="D57" s="203" t="s">
        <v>6</v>
      </c>
      <c r="E57" s="203" t="s">
        <v>6</v>
      </c>
      <c r="F57" s="203" t="s">
        <v>6</v>
      </c>
      <c r="G57" s="206" t="s">
        <v>6</v>
      </c>
      <c r="H57" s="206" t="s">
        <v>6</v>
      </c>
      <c r="I57" s="215">
        <v>99.1</v>
      </c>
      <c r="J57" s="215">
        <v>98.5</v>
      </c>
      <c r="K57" s="215">
        <v>98.7</v>
      </c>
      <c r="L57" s="215">
        <v>99.2</v>
      </c>
      <c r="M57" s="215">
        <v>98.7</v>
      </c>
      <c r="N57" s="215">
        <v>99.1</v>
      </c>
      <c r="O57" s="215">
        <v>98.945927844797737</v>
      </c>
      <c r="P57" s="215">
        <v>98.909218172047204</v>
      </c>
      <c r="Q57" s="215">
        <v>98.927166800288376</v>
      </c>
      <c r="R57" s="568">
        <v>98.884740606128602</v>
      </c>
      <c r="S57" s="568">
        <v>99.2</v>
      </c>
      <c r="T57" s="568">
        <v>99.384175272690257</v>
      </c>
      <c r="U57" s="568">
        <v>99.279582969382545</v>
      </c>
      <c r="V57" s="568">
        <v>99.178877644053784</v>
      </c>
      <c r="W57" s="568">
        <v>98.233771138186981</v>
      </c>
      <c r="X57" s="568">
        <v>98.723370735907793</v>
      </c>
    </row>
    <row r="58" spans="2:24" s="581" customFormat="1" ht="12" customHeight="1">
      <c r="B58" s="19" t="s">
        <v>7</v>
      </c>
      <c r="C58" s="206"/>
      <c r="D58" s="206"/>
      <c r="E58" s="206"/>
      <c r="F58" s="206"/>
      <c r="G58" s="206"/>
      <c r="H58" s="206"/>
      <c r="I58" s="215"/>
      <c r="J58" s="215"/>
      <c r="K58" s="215"/>
      <c r="L58" s="215"/>
      <c r="M58" s="215"/>
      <c r="N58" s="215"/>
      <c r="O58" s="215"/>
      <c r="P58" s="215"/>
      <c r="Q58" s="215"/>
      <c r="R58" s="568"/>
      <c r="S58" s="568"/>
      <c r="T58" s="568"/>
      <c r="U58" s="568"/>
      <c r="V58" s="568"/>
      <c r="W58" s="568"/>
      <c r="X58" s="568"/>
    </row>
    <row r="59" spans="2:24" s="581" customFormat="1" ht="12" customHeight="1">
      <c r="B59" s="569" t="s">
        <v>194</v>
      </c>
      <c r="C59" s="203">
        <v>67.5</v>
      </c>
      <c r="D59" s="203">
        <v>67.3</v>
      </c>
      <c r="E59" s="203">
        <v>68.7</v>
      </c>
      <c r="F59" s="203">
        <v>68.099999999999994</v>
      </c>
      <c r="G59" s="213">
        <v>71.3</v>
      </c>
      <c r="H59" s="213">
        <v>75.2</v>
      </c>
      <c r="I59" s="212">
        <v>80.400000000000006</v>
      </c>
      <c r="J59" s="212">
        <v>76.599999999999994</v>
      </c>
      <c r="K59" s="212">
        <v>80.599999999999994</v>
      </c>
      <c r="L59" s="212">
        <v>79.5</v>
      </c>
      <c r="M59" s="212">
        <v>82.5</v>
      </c>
      <c r="N59" s="212">
        <v>81.7</v>
      </c>
      <c r="O59" s="212">
        <v>79.371636209111983</v>
      </c>
      <c r="P59" s="212">
        <v>82.458912182519626</v>
      </c>
      <c r="Q59" s="568">
        <v>82.969717079567872</v>
      </c>
      <c r="R59" s="568">
        <v>82.351937109195035</v>
      </c>
      <c r="S59" s="568">
        <v>82.9</v>
      </c>
      <c r="T59" s="568">
        <v>84.045261164839218</v>
      </c>
      <c r="U59" s="568">
        <v>86.613349472080714</v>
      </c>
      <c r="V59" s="568">
        <v>86.323331576643895</v>
      </c>
      <c r="W59" s="568">
        <v>84.212912537975114</v>
      </c>
      <c r="X59" s="568">
        <v>86.552363757723342</v>
      </c>
    </row>
    <row r="60" spans="2:24" s="581" customFormat="1" ht="12" customHeight="1">
      <c r="B60" s="569" t="s">
        <v>195</v>
      </c>
      <c r="C60" s="203">
        <v>89.6</v>
      </c>
      <c r="D60" s="203">
        <v>89.4</v>
      </c>
      <c r="E60" s="203">
        <v>88.7</v>
      </c>
      <c r="F60" s="203">
        <v>90.2</v>
      </c>
      <c r="G60" s="213">
        <v>90.8</v>
      </c>
      <c r="H60" s="213">
        <v>93.2</v>
      </c>
      <c r="I60" s="215">
        <v>95.2</v>
      </c>
      <c r="J60" s="215">
        <v>94.4</v>
      </c>
      <c r="K60" s="215">
        <v>94.3</v>
      </c>
      <c r="L60" s="215">
        <v>95</v>
      </c>
      <c r="M60" s="215">
        <v>95.3</v>
      </c>
      <c r="N60" s="215">
        <v>95.3</v>
      </c>
      <c r="O60" s="215">
        <v>94.887238099015534</v>
      </c>
      <c r="P60" s="215">
        <v>94.310975558054707</v>
      </c>
      <c r="Q60" s="215">
        <v>96.451829669316965</v>
      </c>
      <c r="R60" s="568">
        <v>95.671939571973027</v>
      </c>
      <c r="S60" s="568">
        <v>95.8</v>
      </c>
      <c r="T60" s="568">
        <v>96.163252506786989</v>
      </c>
      <c r="U60" s="568">
        <v>95.719612899740639</v>
      </c>
      <c r="V60" s="568">
        <v>94.593870631281945</v>
      </c>
      <c r="W60" s="568">
        <v>96.250295623176029</v>
      </c>
      <c r="X60" s="568">
        <v>95.549043825891488</v>
      </c>
    </row>
    <row r="61" spans="2:24" s="581" customFormat="1" ht="12" customHeight="1">
      <c r="B61" s="19" t="s">
        <v>8</v>
      </c>
      <c r="C61" s="206"/>
      <c r="D61" s="206"/>
      <c r="E61" s="206"/>
      <c r="F61" s="206"/>
      <c r="G61" s="213"/>
      <c r="H61" s="213"/>
      <c r="I61" s="215"/>
      <c r="J61" s="215"/>
      <c r="K61" s="215"/>
      <c r="L61" s="215"/>
      <c r="M61" s="215"/>
      <c r="N61" s="215"/>
      <c r="O61" s="215"/>
      <c r="P61" s="215"/>
      <c r="Q61" s="215"/>
      <c r="R61" s="568"/>
      <c r="S61" s="568"/>
      <c r="T61" s="568"/>
      <c r="U61" s="568"/>
      <c r="V61" s="568"/>
      <c r="W61" s="568"/>
      <c r="X61" s="568"/>
    </row>
    <row r="62" spans="2:24" s="581" customFormat="1" ht="12" customHeight="1">
      <c r="B62" s="569" t="s">
        <v>194</v>
      </c>
      <c r="C62" s="203">
        <v>59.6</v>
      </c>
      <c r="D62" s="203">
        <v>57.3</v>
      </c>
      <c r="E62" s="203">
        <v>60.8</v>
      </c>
      <c r="F62" s="203">
        <v>62.7</v>
      </c>
      <c r="G62" s="212">
        <v>61.8</v>
      </c>
      <c r="H62" s="212">
        <v>64.5</v>
      </c>
      <c r="I62" s="212">
        <v>71.3</v>
      </c>
      <c r="J62" s="212">
        <v>69.099999999999994</v>
      </c>
      <c r="K62" s="212">
        <v>72.900000000000006</v>
      </c>
      <c r="L62" s="212">
        <v>71</v>
      </c>
      <c r="M62" s="212">
        <v>73.2</v>
      </c>
      <c r="N62" s="212">
        <v>76.900000000000006</v>
      </c>
      <c r="O62" s="212">
        <v>74.558602317955717</v>
      </c>
      <c r="P62" s="212">
        <v>76.855164820658644</v>
      </c>
      <c r="Q62" s="568">
        <v>78.390468930673364</v>
      </c>
      <c r="R62" s="568">
        <v>78.086400881515402</v>
      </c>
      <c r="S62" s="568">
        <v>80.8</v>
      </c>
      <c r="T62" s="568">
        <v>80.847012202344729</v>
      </c>
      <c r="U62" s="568">
        <v>82.828784868307565</v>
      </c>
      <c r="V62" s="568">
        <v>86.217022634028609</v>
      </c>
      <c r="W62" s="568">
        <v>85.790570421869262</v>
      </c>
      <c r="X62" s="568">
        <v>86.129283379075801</v>
      </c>
    </row>
    <row r="63" spans="2:24" s="581" customFormat="1" ht="12" customHeight="1">
      <c r="B63" s="569" t="s">
        <v>195</v>
      </c>
      <c r="C63" s="203">
        <v>91.4</v>
      </c>
      <c r="D63" s="203">
        <v>87.4</v>
      </c>
      <c r="E63" s="203">
        <v>90.8</v>
      </c>
      <c r="F63" s="203">
        <v>89.7</v>
      </c>
      <c r="G63" s="206">
        <v>88.1</v>
      </c>
      <c r="H63" s="206">
        <v>88.5</v>
      </c>
      <c r="I63" s="215">
        <v>92.1</v>
      </c>
      <c r="J63" s="215">
        <v>93.4</v>
      </c>
      <c r="K63" s="215">
        <v>92.9</v>
      </c>
      <c r="L63" s="215">
        <v>92.1</v>
      </c>
      <c r="M63" s="215">
        <v>93.1</v>
      </c>
      <c r="N63" s="215">
        <v>95.8</v>
      </c>
      <c r="O63" s="215">
        <v>94.261894606380181</v>
      </c>
      <c r="P63" s="215">
        <v>94.213120777368971</v>
      </c>
      <c r="Q63" s="215">
        <v>96.080838465245634</v>
      </c>
      <c r="R63" s="568">
        <v>94.361282266131568</v>
      </c>
      <c r="S63" s="568">
        <v>94.3</v>
      </c>
      <c r="T63" s="568">
        <v>94.126811952108781</v>
      </c>
      <c r="U63" s="568">
        <v>95.23694636648294</v>
      </c>
      <c r="V63" s="568">
        <v>96.269062666181512</v>
      </c>
      <c r="W63" s="568">
        <v>96.429531346996782</v>
      </c>
      <c r="X63" s="568">
        <v>95.524577129775693</v>
      </c>
    </row>
    <row r="64" spans="2:24" s="581" customFormat="1" ht="12" customHeight="1">
      <c r="B64" s="19" t="s">
        <v>9</v>
      </c>
      <c r="C64" s="27"/>
      <c r="D64" s="27"/>
      <c r="E64" s="27"/>
      <c r="F64" s="27"/>
      <c r="G64" s="206"/>
      <c r="H64" s="206"/>
      <c r="I64" s="215"/>
      <c r="J64" s="215"/>
      <c r="K64" s="215"/>
      <c r="L64" s="215"/>
      <c r="M64" s="215"/>
      <c r="N64" s="215"/>
      <c r="O64" s="215"/>
      <c r="P64" s="215"/>
      <c r="Q64" s="215"/>
      <c r="R64" s="568"/>
      <c r="S64" s="568"/>
      <c r="T64" s="568"/>
      <c r="U64" s="568"/>
      <c r="V64" s="568"/>
      <c r="W64" s="568"/>
      <c r="X64" s="568"/>
    </row>
    <row r="65" spans="1:24" s="581" customFormat="1" ht="12" customHeight="1">
      <c r="B65" s="569" t="s">
        <v>194</v>
      </c>
      <c r="C65" s="203">
        <v>69.7</v>
      </c>
      <c r="D65" s="203">
        <v>67.900000000000006</v>
      </c>
      <c r="E65" s="203">
        <v>64.900000000000006</v>
      </c>
      <c r="F65" s="203">
        <v>70.3</v>
      </c>
      <c r="G65" s="212">
        <v>70.3</v>
      </c>
      <c r="H65" s="212">
        <v>69.900000000000006</v>
      </c>
      <c r="I65" s="212">
        <v>74</v>
      </c>
      <c r="J65" s="212">
        <v>74.5</v>
      </c>
      <c r="K65" s="212">
        <v>73.3</v>
      </c>
      <c r="L65" s="212">
        <v>73.5</v>
      </c>
      <c r="M65" s="212">
        <v>75.2</v>
      </c>
      <c r="N65" s="212">
        <v>77.099999999999994</v>
      </c>
      <c r="O65" s="212">
        <v>79.650529789305324</v>
      </c>
      <c r="P65" s="212">
        <v>80.566782872872764</v>
      </c>
      <c r="Q65" s="568">
        <v>79.630511222046437</v>
      </c>
      <c r="R65" s="568">
        <v>80.579425402661826</v>
      </c>
      <c r="S65" s="568">
        <v>81.2</v>
      </c>
      <c r="T65" s="568">
        <v>79.900460317574073</v>
      </c>
      <c r="U65" s="568">
        <v>79.791984901724419</v>
      </c>
      <c r="V65" s="568">
        <v>81.374712903309401</v>
      </c>
      <c r="W65" s="568">
        <v>78.666159858653316</v>
      </c>
      <c r="X65" s="568">
        <v>81.031735826832403</v>
      </c>
    </row>
    <row r="66" spans="1:24" s="581" customFormat="1" ht="12" customHeight="1">
      <c r="B66" s="569" t="s">
        <v>195</v>
      </c>
      <c r="C66" s="203">
        <v>90</v>
      </c>
      <c r="D66" s="203">
        <v>88.3</v>
      </c>
      <c r="E66" s="203">
        <v>83.6</v>
      </c>
      <c r="F66" s="203">
        <v>88.3</v>
      </c>
      <c r="G66" s="206">
        <v>91</v>
      </c>
      <c r="H66" s="206">
        <v>88.9</v>
      </c>
      <c r="I66" s="215">
        <v>90.1</v>
      </c>
      <c r="J66" s="215">
        <v>90.7</v>
      </c>
      <c r="K66" s="215">
        <v>89</v>
      </c>
      <c r="L66" s="215">
        <v>89</v>
      </c>
      <c r="M66" s="215">
        <v>88.6</v>
      </c>
      <c r="N66" s="215">
        <v>90.5</v>
      </c>
      <c r="O66" s="215">
        <v>93.394201853562336</v>
      </c>
      <c r="P66" s="215">
        <v>93.689267588278469</v>
      </c>
      <c r="Q66" s="215">
        <v>93.448542403823154</v>
      </c>
      <c r="R66" s="568">
        <v>93.127600160934591</v>
      </c>
      <c r="S66" s="568">
        <v>92.7</v>
      </c>
      <c r="T66" s="568">
        <v>92.757421171524484</v>
      </c>
      <c r="U66" s="568">
        <v>92.501741266980076</v>
      </c>
      <c r="V66" s="568">
        <v>92.341573374685694</v>
      </c>
      <c r="W66" s="568">
        <v>92.01181006934199</v>
      </c>
      <c r="X66" s="568">
        <v>93.711397485288444</v>
      </c>
    </row>
    <row r="67" spans="1:24" s="581" customFormat="1" ht="12" customHeight="1" thickBot="1">
      <c r="B67" s="740"/>
      <c r="C67" s="740"/>
      <c r="D67" s="740"/>
      <c r="E67" s="740"/>
      <c r="F67" s="740"/>
      <c r="G67" s="741"/>
      <c r="H67" s="741"/>
      <c r="I67" s="695"/>
      <c r="J67" s="695"/>
      <c r="K67" s="695"/>
      <c r="L67" s="695"/>
      <c r="M67" s="695"/>
      <c r="N67" s="695"/>
      <c r="O67" s="695"/>
      <c r="P67" s="695"/>
      <c r="Q67" s="695"/>
      <c r="R67" s="695"/>
      <c r="S67" s="695"/>
      <c r="T67" s="695"/>
      <c r="U67" s="742"/>
      <c r="V67" s="742"/>
      <c r="W67" s="742"/>
      <c r="X67" s="742"/>
    </row>
    <row r="68" spans="1:24" s="581" customFormat="1" ht="15" customHeight="1">
      <c r="B68" s="569"/>
      <c r="C68" s="569"/>
      <c r="D68" s="569"/>
      <c r="E68" s="569"/>
      <c r="F68" s="569"/>
      <c r="G68" s="206"/>
      <c r="H68" s="206"/>
      <c r="I68" s="215"/>
      <c r="J68" s="215"/>
      <c r="K68" s="215"/>
      <c r="L68" s="215"/>
      <c r="M68" s="215"/>
      <c r="N68" s="215"/>
      <c r="O68" s="100"/>
      <c r="P68" s="100"/>
      <c r="R68" s="736"/>
      <c r="S68" s="736"/>
      <c r="T68" s="736"/>
      <c r="U68" s="736"/>
      <c r="X68" s="748" t="s">
        <v>175</v>
      </c>
    </row>
    <row r="69" spans="1:24" s="581" customFormat="1" ht="15" customHeight="1" thickBot="1">
      <c r="A69" s="583"/>
      <c r="B69" s="583"/>
      <c r="C69" s="583"/>
      <c r="D69" s="583"/>
      <c r="E69" s="583"/>
      <c r="F69" s="583"/>
      <c r="G69" s="199"/>
      <c r="H69" s="199"/>
      <c r="I69" s="199"/>
      <c r="J69" s="199"/>
      <c r="K69" s="199"/>
      <c r="L69" s="199"/>
      <c r="M69" s="199"/>
      <c r="N69" s="199"/>
      <c r="O69" s="100"/>
      <c r="P69" s="100"/>
      <c r="Q69" s="734"/>
      <c r="R69" s="734"/>
      <c r="S69" s="734"/>
      <c r="T69" s="734"/>
      <c r="U69" s="735"/>
      <c r="X69" s="747" t="s">
        <v>111</v>
      </c>
    </row>
    <row r="70" spans="1:24" s="584" customFormat="1" ht="27.75" customHeight="1" thickBot="1">
      <c r="A70" s="580"/>
      <c r="B70" s="702" t="str">
        <f>+B4</f>
        <v>Ámbito geográfico / Sexo</v>
      </c>
      <c r="C70" s="720">
        <v>2001</v>
      </c>
      <c r="D70" s="720">
        <v>2002</v>
      </c>
      <c r="E70" s="720">
        <v>2003</v>
      </c>
      <c r="F70" s="720">
        <v>2004</v>
      </c>
      <c r="G70" s="720">
        <v>2005</v>
      </c>
      <c r="H70" s="720">
        <v>2006</v>
      </c>
      <c r="I70" s="702">
        <v>2007</v>
      </c>
      <c r="J70" s="702">
        <v>2008</v>
      </c>
      <c r="K70" s="702">
        <v>2009</v>
      </c>
      <c r="L70" s="702">
        <v>2010</v>
      </c>
      <c r="M70" s="702">
        <v>2011</v>
      </c>
      <c r="N70" s="733">
        <v>2013</v>
      </c>
      <c r="O70" s="733">
        <v>2014</v>
      </c>
      <c r="P70" s="733">
        <v>2015</v>
      </c>
      <c r="Q70" s="733">
        <v>2016</v>
      </c>
      <c r="R70" s="733">
        <v>2017</v>
      </c>
      <c r="S70" s="733">
        <v>2018</v>
      </c>
      <c r="T70" s="733">
        <v>2019</v>
      </c>
      <c r="U70" s="733">
        <v>2020</v>
      </c>
      <c r="V70" s="733">
        <v>2021</v>
      </c>
      <c r="W70" s="733">
        <v>2022</v>
      </c>
      <c r="X70" s="733">
        <v>2023</v>
      </c>
    </row>
    <row r="71" spans="1:24" s="581" customFormat="1" ht="12" customHeight="1">
      <c r="A71" s="580"/>
      <c r="B71" s="580"/>
      <c r="C71" s="580"/>
      <c r="D71" s="580"/>
      <c r="E71" s="580"/>
      <c r="F71" s="580"/>
      <c r="G71" s="580"/>
      <c r="H71" s="580"/>
      <c r="I71" s="580"/>
      <c r="J71" s="580"/>
      <c r="K71" s="580"/>
      <c r="L71" s="580"/>
      <c r="M71" s="580"/>
      <c r="N71" s="580"/>
      <c r="O71" s="580"/>
      <c r="P71" s="580"/>
      <c r="Q71" s="580"/>
      <c r="R71" s="580"/>
      <c r="S71" s="580"/>
      <c r="T71" s="209"/>
    </row>
    <row r="72" spans="1:24" s="581" customFormat="1" ht="12" customHeight="1">
      <c r="B72" s="19" t="s">
        <v>10</v>
      </c>
      <c r="C72" s="206"/>
      <c r="D72" s="206"/>
      <c r="E72" s="206"/>
      <c r="F72" s="206"/>
      <c r="G72" s="206"/>
      <c r="H72" s="206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09"/>
    </row>
    <row r="73" spans="1:24" s="581" customFormat="1" ht="12" customHeight="1">
      <c r="B73" s="569" t="s">
        <v>194</v>
      </c>
      <c r="C73" s="203">
        <v>89.8</v>
      </c>
      <c r="D73" s="203">
        <v>94</v>
      </c>
      <c r="E73" s="203">
        <v>92.8</v>
      </c>
      <c r="F73" s="203">
        <v>94.4</v>
      </c>
      <c r="G73" s="212">
        <v>93.3</v>
      </c>
      <c r="H73" s="212">
        <v>91.8</v>
      </c>
      <c r="I73" s="212">
        <v>93.2</v>
      </c>
      <c r="J73" s="212">
        <v>93.6</v>
      </c>
      <c r="K73" s="212">
        <v>93.7</v>
      </c>
      <c r="L73" s="212">
        <v>93</v>
      </c>
      <c r="M73" s="212">
        <v>94.8</v>
      </c>
      <c r="N73" s="212">
        <v>95.5</v>
      </c>
      <c r="O73" s="212">
        <v>96.256881574556758</v>
      </c>
      <c r="P73" s="212">
        <v>96.016081185466177</v>
      </c>
      <c r="Q73" s="568">
        <v>95.525310944283959</v>
      </c>
      <c r="R73" s="568">
        <v>96.148709334025781</v>
      </c>
      <c r="S73" s="568">
        <v>97.3</v>
      </c>
      <c r="T73" s="568">
        <v>97.216674951958865</v>
      </c>
      <c r="U73" s="568">
        <v>96.287005281129922</v>
      </c>
      <c r="V73" s="568">
        <v>95.777918959819388</v>
      </c>
      <c r="W73" s="568">
        <v>95.381885176935313</v>
      </c>
      <c r="X73" s="568">
        <v>95.816934116032456</v>
      </c>
    </row>
    <row r="74" spans="1:24" s="581" customFormat="1" ht="12" customHeight="1">
      <c r="B74" s="569" t="s">
        <v>195</v>
      </c>
      <c r="C74" s="203">
        <v>96.7</v>
      </c>
      <c r="D74" s="203">
        <v>97.3</v>
      </c>
      <c r="E74" s="203">
        <v>97.4</v>
      </c>
      <c r="F74" s="203">
        <v>97.7</v>
      </c>
      <c r="G74" s="206">
        <v>96.5</v>
      </c>
      <c r="H74" s="206">
        <v>97.4</v>
      </c>
      <c r="I74" s="215">
        <v>97.2</v>
      </c>
      <c r="J74" s="215">
        <v>98</v>
      </c>
      <c r="K74" s="215">
        <v>97.4</v>
      </c>
      <c r="L74" s="215">
        <v>97.1</v>
      </c>
      <c r="M74" s="215">
        <v>97.2</v>
      </c>
      <c r="N74" s="215">
        <v>98.1</v>
      </c>
      <c r="O74" s="215">
        <v>98.265014710525733</v>
      </c>
      <c r="P74" s="215">
        <v>98.519184294529424</v>
      </c>
      <c r="Q74" s="215">
        <v>98.301554473866531</v>
      </c>
      <c r="R74" s="568">
        <v>98.587173852271349</v>
      </c>
      <c r="S74" s="568">
        <v>98.7</v>
      </c>
      <c r="T74" s="568">
        <v>98.172729282069028</v>
      </c>
      <c r="U74" s="568">
        <v>96.616630882380719</v>
      </c>
      <c r="V74" s="568">
        <v>97.566880404144257</v>
      </c>
      <c r="W74" s="568">
        <v>97.801940412152717</v>
      </c>
      <c r="X74" s="568">
        <v>98.430907550499114</v>
      </c>
    </row>
    <row r="75" spans="1:24" s="581" customFormat="1" ht="12" customHeight="1">
      <c r="B75" s="19" t="s">
        <v>11</v>
      </c>
      <c r="C75" s="206"/>
      <c r="D75" s="206"/>
      <c r="E75" s="206"/>
      <c r="F75" s="206"/>
      <c r="G75" s="206"/>
      <c r="H75" s="206"/>
      <c r="I75" s="215"/>
      <c r="J75" s="215"/>
      <c r="K75" s="215"/>
      <c r="L75" s="215"/>
      <c r="M75" s="215"/>
      <c r="N75" s="215"/>
      <c r="O75" s="215"/>
      <c r="P75" s="215"/>
      <c r="Q75" s="215"/>
      <c r="R75" s="568"/>
      <c r="S75" s="568"/>
      <c r="T75" s="568"/>
      <c r="U75" s="568"/>
      <c r="V75" s="568"/>
      <c r="W75" s="568"/>
      <c r="X75" s="568"/>
    </row>
    <row r="76" spans="1:24" s="581" customFormat="1" ht="12" customHeight="1">
      <c r="B76" s="569" t="s">
        <v>194</v>
      </c>
      <c r="C76" s="203">
        <v>80.7</v>
      </c>
      <c r="D76" s="203">
        <v>83</v>
      </c>
      <c r="E76" s="203">
        <v>85.1</v>
      </c>
      <c r="F76" s="203">
        <v>83.1</v>
      </c>
      <c r="G76" s="212">
        <v>83.5</v>
      </c>
      <c r="H76" s="212">
        <v>82.7</v>
      </c>
      <c r="I76" s="212">
        <v>83.1</v>
      </c>
      <c r="J76" s="212">
        <v>86.3</v>
      </c>
      <c r="K76" s="212">
        <v>87.2</v>
      </c>
      <c r="L76" s="212">
        <v>88.2</v>
      </c>
      <c r="M76" s="212">
        <v>89.6</v>
      </c>
      <c r="N76" s="212">
        <v>90.6</v>
      </c>
      <c r="O76" s="212">
        <v>89.933594175964188</v>
      </c>
      <c r="P76" s="212">
        <v>91.26386489799404</v>
      </c>
      <c r="Q76" s="568">
        <v>90.735610033738695</v>
      </c>
      <c r="R76" s="568">
        <v>91.248821526637315</v>
      </c>
      <c r="S76" s="568">
        <v>90.7</v>
      </c>
      <c r="T76" s="568">
        <v>89.25872841324572</v>
      </c>
      <c r="U76" s="568">
        <v>88.546473939016465</v>
      </c>
      <c r="V76" s="568">
        <v>89.05874002373767</v>
      </c>
      <c r="W76" s="568">
        <v>91.570404001478664</v>
      </c>
      <c r="X76" s="568">
        <v>91.537739080561394</v>
      </c>
    </row>
    <row r="77" spans="1:24" s="581" customFormat="1" ht="12" customHeight="1">
      <c r="B77" s="569" t="s">
        <v>195</v>
      </c>
      <c r="C77" s="203">
        <v>95.4</v>
      </c>
      <c r="D77" s="203">
        <v>95.9</v>
      </c>
      <c r="E77" s="203">
        <v>95.3</v>
      </c>
      <c r="F77" s="203">
        <v>95.6</v>
      </c>
      <c r="G77" s="206">
        <v>95.4</v>
      </c>
      <c r="H77" s="206">
        <v>94.1</v>
      </c>
      <c r="I77" s="215">
        <v>94.8</v>
      </c>
      <c r="J77" s="215">
        <v>97.1</v>
      </c>
      <c r="K77" s="215">
        <v>97.7</v>
      </c>
      <c r="L77" s="215">
        <v>97.5</v>
      </c>
      <c r="M77" s="215">
        <v>97.1</v>
      </c>
      <c r="N77" s="215">
        <v>98</v>
      </c>
      <c r="O77" s="215">
        <v>96.868376812565415</v>
      </c>
      <c r="P77" s="215">
        <v>97.082715298888871</v>
      </c>
      <c r="Q77" s="215">
        <v>97.142010433609528</v>
      </c>
      <c r="R77" s="568">
        <v>97.860576070949051</v>
      </c>
      <c r="S77" s="568">
        <v>96.5</v>
      </c>
      <c r="T77" s="568">
        <v>96.689064727988097</v>
      </c>
      <c r="U77" s="568">
        <v>97.075047840131418</v>
      </c>
      <c r="V77" s="568">
        <v>96.938927808751046</v>
      </c>
      <c r="W77" s="568">
        <v>97.701481490179575</v>
      </c>
      <c r="X77" s="568">
        <v>98.205490968368963</v>
      </c>
    </row>
    <row r="78" spans="1:24" s="581" customFormat="1" ht="12" customHeight="1">
      <c r="B78" s="19" t="s">
        <v>12</v>
      </c>
      <c r="C78" s="206"/>
      <c r="D78" s="206"/>
      <c r="E78" s="206"/>
      <c r="F78" s="206"/>
      <c r="G78" s="206"/>
      <c r="H78" s="206"/>
      <c r="I78" s="215"/>
      <c r="J78" s="215"/>
      <c r="K78" s="215"/>
      <c r="L78" s="215"/>
      <c r="M78" s="215"/>
      <c r="N78" s="215"/>
      <c r="O78" s="215"/>
      <c r="P78" s="215"/>
      <c r="Q78" s="215"/>
      <c r="R78" s="568"/>
      <c r="S78" s="568"/>
      <c r="T78" s="568"/>
      <c r="U78" s="568"/>
      <c r="V78" s="568"/>
      <c r="W78" s="568"/>
      <c r="X78" s="568"/>
    </row>
    <row r="79" spans="1:24" s="581" customFormat="1" ht="12" customHeight="1">
      <c r="B79" s="569" t="s">
        <v>194</v>
      </c>
      <c r="C79" s="203">
        <v>84.8</v>
      </c>
      <c r="D79" s="203">
        <v>82.3</v>
      </c>
      <c r="E79" s="203">
        <v>81.8</v>
      </c>
      <c r="F79" s="203">
        <v>83.8</v>
      </c>
      <c r="G79" s="212">
        <v>84</v>
      </c>
      <c r="H79" s="212">
        <v>85</v>
      </c>
      <c r="I79" s="212">
        <v>85.7</v>
      </c>
      <c r="J79" s="212">
        <v>87.1</v>
      </c>
      <c r="K79" s="212">
        <v>88.1</v>
      </c>
      <c r="L79" s="212">
        <v>88.3</v>
      </c>
      <c r="M79" s="212">
        <v>89.2</v>
      </c>
      <c r="N79" s="212">
        <v>91.2</v>
      </c>
      <c r="O79" s="212">
        <v>90.851253026633444</v>
      </c>
      <c r="P79" s="212">
        <v>90.971025633684718</v>
      </c>
      <c r="Q79" s="568">
        <v>92.715615530932837</v>
      </c>
      <c r="R79" s="568">
        <v>90.739636287400572</v>
      </c>
      <c r="S79" s="568">
        <v>91.9</v>
      </c>
      <c r="T79" s="568">
        <v>92.449790985640291</v>
      </c>
      <c r="U79" s="568">
        <v>93.241478341648218</v>
      </c>
      <c r="V79" s="568">
        <v>91.711488590520105</v>
      </c>
      <c r="W79" s="568">
        <v>93.149641040019233</v>
      </c>
      <c r="X79" s="568">
        <v>92.733595416081769</v>
      </c>
    </row>
    <row r="80" spans="1:24" s="581" customFormat="1" ht="12" customHeight="1">
      <c r="B80" s="569" t="s">
        <v>195</v>
      </c>
      <c r="C80" s="203">
        <v>95.3</v>
      </c>
      <c r="D80" s="203">
        <v>93.2</v>
      </c>
      <c r="E80" s="203">
        <v>91.9</v>
      </c>
      <c r="F80" s="203">
        <v>93.9</v>
      </c>
      <c r="G80" s="206">
        <v>94.4</v>
      </c>
      <c r="H80" s="206">
        <v>93</v>
      </c>
      <c r="I80" s="215">
        <v>95.8</v>
      </c>
      <c r="J80" s="215">
        <v>96.4</v>
      </c>
      <c r="K80" s="215">
        <v>95.4</v>
      </c>
      <c r="L80" s="215">
        <v>95.4</v>
      </c>
      <c r="M80" s="215">
        <v>95.5</v>
      </c>
      <c r="N80" s="215">
        <v>96.1</v>
      </c>
      <c r="O80" s="215">
        <v>97.230700213151295</v>
      </c>
      <c r="P80" s="215">
        <v>97.030219378540494</v>
      </c>
      <c r="Q80" s="215">
        <v>97.022169388789465</v>
      </c>
      <c r="R80" s="568">
        <v>97.025496484428274</v>
      </c>
      <c r="S80" s="568">
        <v>97</v>
      </c>
      <c r="T80" s="568">
        <v>97.353312840668096</v>
      </c>
      <c r="U80" s="568">
        <v>96.58990239501324</v>
      </c>
      <c r="V80" s="568">
        <v>97.122798172147412</v>
      </c>
      <c r="W80" s="568">
        <v>97.143710549816547</v>
      </c>
      <c r="X80" s="568">
        <v>97.708063427183504</v>
      </c>
    </row>
    <row r="81" spans="2:24" s="581" customFormat="1" ht="12" customHeight="1">
      <c r="B81" s="19" t="s">
        <v>13</v>
      </c>
      <c r="C81" s="206"/>
      <c r="D81" s="206"/>
      <c r="E81" s="206"/>
      <c r="F81" s="206"/>
      <c r="G81" s="206"/>
      <c r="H81" s="206"/>
      <c r="I81" s="215"/>
      <c r="J81" s="215"/>
      <c r="K81" s="215"/>
      <c r="L81" s="215"/>
      <c r="M81" s="215"/>
      <c r="N81" s="215"/>
      <c r="O81" s="215"/>
      <c r="P81" s="215"/>
      <c r="Q81" s="215"/>
      <c r="R81" s="568"/>
      <c r="S81" s="568"/>
      <c r="T81" s="568"/>
      <c r="U81" s="568"/>
      <c r="V81" s="568"/>
      <c r="W81" s="568"/>
      <c r="X81" s="568"/>
    </row>
    <row r="82" spans="2:24" s="581" customFormat="1" ht="12" customHeight="1">
      <c r="B82" s="569" t="s">
        <v>194</v>
      </c>
      <c r="C82" s="203">
        <v>85.9</v>
      </c>
      <c r="D82" s="203">
        <v>87.3</v>
      </c>
      <c r="E82" s="203">
        <v>85</v>
      </c>
      <c r="F82" s="203">
        <v>85.2</v>
      </c>
      <c r="G82" s="212">
        <v>88.2</v>
      </c>
      <c r="H82" s="212">
        <v>89.8</v>
      </c>
      <c r="I82" s="212">
        <v>85.9</v>
      </c>
      <c r="J82" s="212">
        <v>88.4</v>
      </c>
      <c r="K82" s="212">
        <v>88.7</v>
      </c>
      <c r="L82" s="212">
        <v>88.1</v>
      </c>
      <c r="M82" s="212">
        <v>89.8</v>
      </c>
      <c r="N82" s="212">
        <v>90.9</v>
      </c>
      <c r="O82" s="212">
        <v>91.378728664422596</v>
      </c>
      <c r="P82" s="212">
        <v>91.784682386010573</v>
      </c>
      <c r="Q82" s="568">
        <v>90.558271782120556</v>
      </c>
      <c r="R82" s="568">
        <v>92.126286984042096</v>
      </c>
      <c r="S82" s="568">
        <v>92.4</v>
      </c>
      <c r="T82" s="568">
        <v>92.398009667523667</v>
      </c>
      <c r="U82" s="568">
        <v>90.627428917807208</v>
      </c>
      <c r="V82" s="568">
        <v>92.873860148983525</v>
      </c>
      <c r="W82" s="568">
        <v>92.862313269771889</v>
      </c>
      <c r="X82" s="568">
        <v>93.052543721715537</v>
      </c>
    </row>
    <row r="83" spans="2:24" s="581" customFormat="1" ht="12" customHeight="1">
      <c r="B83" s="569" t="s">
        <v>195</v>
      </c>
      <c r="C83" s="203">
        <v>90.6</v>
      </c>
      <c r="D83" s="203">
        <v>94</v>
      </c>
      <c r="E83" s="203">
        <v>91.4</v>
      </c>
      <c r="F83" s="203">
        <v>94.4</v>
      </c>
      <c r="G83" s="206">
        <v>94.7</v>
      </c>
      <c r="H83" s="206">
        <v>95.9</v>
      </c>
      <c r="I83" s="215">
        <v>93.4</v>
      </c>
      <c r="J83" s="215">
        <v>94.8</v>
      </c>
      <c r="K83" s="215">
        <v>94.8</v>
      </c>
      <c r="L83" s="215">
        <v>95.4</v>
      </c>
      <c r="M83" s="215">
        <v>94.4</v>
      </c>
      <c r="N83" s="215">
        <v>96.4</v>
      </c>
      <c r="O83" s="215">
        <v>96.30126152251465</v>
      </c>
      <c r="P83" s="215">
        <v>96.704331370901798</v>
      </c>
      <c r="Q83" s="215">
        <v>96.738281315280432</v>
      </c>
      <c r="R83" s="568">
        <v>95.866722235571757</v>
      </c>
      <c r="S83" s="568">
        <v>95.4</v>
      </c>
      <c r="T83" s="568">
        <v>97.322414068512131</v>
      </c>
      <c r="U83" s="568">
        <v>97.120546027631804</v>
      </c>
      <c r="V83" s="568">
        <v>97.57480647192537</v>
      </c>
      <c r="W83" s="568">
        <v>96.935514088947002</v>
      </c>
      <c r="X83" s="568">
        <v>97.531680591982806</v>
      </c>
    </row>
    <row r="84" spans="2:24" s="581" customFormat="1" ht="12" hidden="1" customHeight="1">
      <c r="B84" s="19" t="s">
        <v>271</v>
      </c>
      <c r="C84" s="27"/>
      <c r="D84" s="206"/>
      <c r="E84" s="206"/>
      <c r="F84" s="206"/>
      <c r="G84" s="206"/>
      <c r="H84" s="206"/>
      <c r="I84" s="206"/>
      <c r="J84" s="215"/>
      <c r="K84" s="215"/>
      <c r="L84" s="215"/>
      <c r="M84" s="215"/>
      <c r="N84" s="215"/>
      <c r="O84" s="215"/>
      <c r="P84" s="215"/>
      <c r="Q84" s="215"/>
      <c r="R84" s="568"/>
      <c r="S84" s="568"/>
      <c r="T84" s="568"/>
      <c r="U84" s="568"/>
      <c r="V84" s="568"/>
      <c r="W84" s="568"/>
      <c r="X84" s="568"/>
    </row>
    <row r="85" spans="2:24" s="581" customFormat="1" ht="12" hidden="1" customHeight="1">
      <c r="B85" s="569" t="s">
        <v>194</v>
      </c>
      <c r="C85" s="569" t="s">
        <v>6</v>
      </c>
      <c r="D85" s="203" t="s">
        <v>6</v>
      </c>
      <c r="E85" s="203" t="s">
        <v>6</v>
      </c>
      <c r="F85" s="203" t="s">
        <v>6</v>
      </c>
      <c r="G85" s="203" t="s">
        <v>6</v>
      </c>
      <c r="H85" s="206" t="s">
        <v>6</v>
      </c>
      <c r="I85" s="212">
        <v>94.4</v>
      </c>
      <c r="J85" s="212">
        <v>94.5</v>
      </c>
      <c r="K85" s="212">
        <v>94.8</v>
      </c>
      <c r="L85" s="212">
        <v>95.1</v>
      </c>
      <c r="M85" s="212">
        <v>95.4</v>
      </c>
      <c r="N85" s="212">
        <v>96.5</v>
      </c>
      <c r="O85" s="212">
        <v>96.237623383893123</v>
      </c>
      <c r="P85" s="212">
        <v>96.556744074404889</v>
      </c>
      <c r="Q85" s="568">
        <v>96.469241538931243</v>
      </c>
      <c r="R85" s="568">
        <v>96.953694187808566</v>
      </c>
      <c r="S85" s="568">
        <v>97</v>
      </c>
      <c r="T85" s="568">
        <v>96.863154549253295</v>
      </c>
      <c r="U85" s="568">
        <v>96.926177959857256</v>
      </c>
      <c r="V85" s="568"/>
      <c r="W85" s="568"/>
      <c r="X85" s="568"/>
    </row>
    <row r="86" spans="2:24" s="581" customFormat="1" ht="12" hidden="1" customHeight="1">
      <c r="B86" s="569" t="s">
        <v>195</v>
      </c>
      <c r="C86" s="569" t="s">
        <v>6</v>
      </c>
      <c r="D86" s="203" t="s">
        <v>6</v>
      </c>
      <c r="E86" s="203" t="s">
        <v>6</v>
      </c>
      <c r="F86" s="203" t="s">
        <v>6</v>
      </c>
      <c r="G86" s="203" t="s">
        <v>6</v>
      </c>
      <c r="H86" s="206" t="s">
        <v>6</v>
      </c>
      <c r="I86" s="215">
        <v>98.6</v>
      </c>
      <c r="J86" s="215">
        <v>97.9</v>
      </c>
      <c r="K86" s="215">
        <v>98.5</v>
      </c>
      <c r="L86" s="215">
        <v>98.4</v>
      </c>
      <c r="M86" s="215">
        <v>98.3</v>
      </c>
      <c r="N86" s="215">
        <v>99</v>
      </c>
      <c r="O86" s="215">
        <v>98.790827031387735</v>
      </c>
      <c r="P86" s="215">
        <v>98.981635072487691</v>
      </c>
      <c r="Q86" s="215">
        <v>98.971040712627527</v>
      </c>
      <c r="R86" s="568">
        <v>99.010065954168581</v>
      </c>
      <c r="S86" s="568">
        <v>99.1</v>
      </c>
      <c r="T86" s="568">
        <v>98.608313035734298</v>
      </c>
      <c r="U86" s="568">
        <v>98.804547735021131</v>
      </c>
      <c r="V86" s="568"/>
      <c r="W86" s="568"/>
      <c r="X86" s="568"/>
    </row>
    <row r="87" spans="2:24" s="581" customFormat="1" ht="12" customHeight="1">
      <c r="B87" s="19" t="s">
        <v>120</v>
      </c>
      <c r="C87" s="459"/>
      <c r="D87" s="460"/>
      <c r="E87" s="459"/>
      <c r="F87" s="459"/>
      <c r="G87" s="459"/>
      <c r="H87" s="459"/>
      <c r="I87" s="460"/>
      <c r="J87" s="460"/>
      <c r="K87" s="461"/>
      <c r="L87" s="461"/>
      <c r="M87" s="461"/>
      <c r="N87" s="336"/>
      <c r="O87" s="336"/>
      <c r="P87" s="336"/>
      <c r="Q87" s="336"/>
      <c r="R87" s="568"/>
      <c r="S87" s="568"/>
      <c r="T87" s="568"/>
      <c r="U87" s="568"/>
      <c r="V87" s="568"/>
      <c r="W87" s="568"/>
      <c r="X87" s="568"/>
    </row>
    <row r="88" spans="2:24" s="581" customFormat="1" ht="12" customHeight="1">
      <c r="B88" s="307" t="s">
        <v>194</v>
      </c>
      <c r="C88" s="569" t="s">
        <v>6</v>
      </c>
      <c r="D88" s="203" t="s">
        <v>6</v>
      </c>
      <c r="E88" s="203" t="s">
        <v>6</v>
      </c>
      <c r="F88" s="203" t="s">
        <v>6</v>
      </c>
      <c r="G88" s="203" t="s">
        <v>6</v>
      </c>
      <c r="H88" s="206" t="s">
        <v>6</v>
      </c>
      <c r="I88" s="451">
        <v>95.021015445392379</v>
      </c>
      <c r="J88" s="453">
        <v>95.211859143260625</v>
      </c>
      <c r="K88" s="452">
        <v>95.400428718378123</v>
      </c>
      <c r="L88" s="452">
        <v>95.63509946090997</v>
      </c>
      <c r="M88" s="452">
        <v>95.842582249827572</v>
      </c>
      <c r="N88" s="322">
        <v>96.875405047595123</v>
      </c>
      <c r="O88" s="322">
        <v>96.237623383893123</v>
      </c>
      <c r="P88" s="322">
        <v>96.895915136485414</v>
      </c>
      <c r="Q88" s="322">
        <v>96.814057418033698</v>
      </c>
      <c r="R88" s="568">
        <v>97.126641029479359</v>
      </c>
      <c r="S88" s="568">
        <v>97.3</v>
      </c>
      <c r="T88" s="568">
        <v>97.165569046105546</v>
      </c>
      <c r="U88" s="568">
        <v>97.233714625328588</v>
      </c>
      <c r="V88" s="568">
        <v>96.832019224898303</v>
      </c>
      <c r="W88" s="568">
        <v>97.16664867046569</v>
      </c>
      <c r="X88" s="568">
        <v>97.142690897606741</v>
      </c>
    </row>
    <row r="89" spans="2:24" s="581" customFormat="1" ht="12" customHeight="1">
      <c r="B89" s="307" t="s">
        <v>195</v>
      </c>
      <c r="C89" s="569" t="s">
        <v>6</v>
      </c>
      <c r="D89" s="203" t="s">
        <v>6</v>
      </c>
      <c r="E89" s="203" t="s">
        <v>6</v>
      </c>
      <c r="F89" s="203" t="s">
        <v>6</v>
      </c>
      <c r="G89" s="203" t="s">
        <v>6</v>
      </c>
      <c r="H89" s="206" t="s">
        <v>6</v>
      </c>
      <c r="I89" s="450">
        <v>98.736821093984219</v>
      </c>
      <c r="J89" s="450">
        <v>98.285080991312029</v>
      </c>
      <c r="K89" s="454">
        <v>98.698248595396365</v>
      </c>
      <c r="L89" s="454">
        <v>98.568700039596948</v>
      </c>
      <c r="M89" s="454">
        <v>98.522996858998013</v>
      </c>
      <c r="N89" s="336">
        <v>99.040354284026179</v>
      </c>
      <c r="O89" s="336">
        <v>98.885486007140599</v>
      </c>
      <c r="P89" s="336">
        <v>99.08215115093769</v>
      </c>
      <c r="Q89" s="336">
        <v>99.133334973635385</v>
      </c>
      <c r="R89" s="568">
        <v>99.047609593154419</v>
      </c>
      <c r="S89" s="568">
        <v>99.3</v>
      </c>
      <c r="T89" s="568">
        <v>98.714007361309626</v>
      </c>
      <c r="U89" s="568">
        <v>98.920865813800589</v>
      </c>
      <c r="V89" s="568">
        <v>99.130491021616436</v>
      </c>
      <c r="W89" s="568">
        <v>98.930018565156445</v>
      </c>
      <c r="X89" s="568">
        <v>98.816321635420564</v>
      </c>
    </row>
    <row r="90" spans="2:24" s="581" customFormat="1" ht="12" customHeight="1">
      <c r="B90" s="19" t="s">
        <v>296</v>
      </c>
      <c r="C90" s="459"/>
      <c r="D90" s="460"/>
      <c r="E90" s="459"/>
      <c r="F90" s="459"/>
      <c r="G90" s="459"/>
      <c r="H90" s="459"/>
      <c r="I90" s="460"/>
      <c r="J90" s="460"/>
      <c r="K90" s="461"/>
      <c r="L90" s="461"/>
      <c r="M90" s="461"/>
      <c r="N90" s="336"/>
      <c r="O90" s="336"/>
      <c r="P90" s="336"/>
      <c r="Q90" s="336"/>
      <c r="R90" s="568"/>
      <c r="S90" s="568"/>
      <c r="T90" s="568"/>
      <c r="U90" s="568"/>
      <c r="V90" s="568"/>
      <c r="W90" s="568"/>
      <c r="X90" s="568"/>
    </row>
    <row r="91" spans="2:24" s="581" customFormat="1" ht="12" customHeight="1">
      <c r="B91" s="307" t="s">
        <v>194</v>
      </c>
      <c r="C91" s="569" t="s">
        <v>6</v>
      </c>
      <c r="D91" s="203" t="s">
        <v>6</v>
      </c>
      <c r="E91" s="203" t="s">
        <v>6</v>
      </c>
      <c r="F91" s="203" t="s">
        <v>6</v>
      </c>
      <c r="G91" s="203" t="s">
        <v>6</v>
      </c>
      <c r="H91" s="206" t="s">
        <v>6</v>
      </c>
      <c r="I91" s="455">
        <v>88.665386657581251</v>
      </c>
      <c r="J91" s="484">
        <v>87.158613457715745</v>
      </c>
      <c r="K91" s="452">
        <v>88.859447745689195</v>
      </c>
      <c r="L91" s="452">
        <v>89.472963462839502</v>
      </c>
      <c r="M91" s="452">
        <v>90.686159957528446</v>
      </c>
      <c r="N91" s="570">
        <v>92.941968380146989</v>
      </c>
      <c r="O91" s="570">
        <v>93.146047556793093</v>
      </c>
      <c r="P91" s="570">
        <v>93.00191414660982</v>
      </c>
      <c r="Q91" s="570">
        <v>92.795010411719744</v>
      </c>
      <c r="R91" s="568">
        <v>93.066400762922399</v>
      </c>
      <c r="S91" s="568">
        <v>93.7</v>
      </c>
      <c r="T91" s="568">
        <v>93.622046278842447</v>
      </c>
      <c r="U91" s="568">
        <v>93.673774065536762</v>
      </c>
      <c r="V91" s="568">
        <v>94.403864490446196</v>
      </c>
      <c r="W91" s="568">
        <v>92.701051876541641</v>
      </c>
      <c r="X91" s="568">
        <v>93.856846742420473</v>
      </c>
    </row>
    <row r="92" spans="2:24" s="581" customFormat="1" ht="12" customHeight="1">
      <c r="B92" s="307" t="s">
        <v>195</v>
      </c>
      <c r="C92" s="569" t="s">
        <v>6</v>
      </c>
      <c r="D92" s="203" t="s">
        <v>6</v>
      </c>
      <c r="E92" s="203" t="s">
        <v>6</v>
      </c>
      <c r="F92" s="203" t="s">
        <v>6</v>
      </c>
      <c r="G92" s="203" t="s">
        <v>6</v>
      </c>
      <c r="H92" s="206" t="s">
        <v>6</v>
      </c>
      <c r="I92" s="455">
        <v>97.223282567026416</v>
      </c>
      <c r="J92" s="484">
        <v>94.661491033704394</v>
      </c>
      <c r="K92" s="452">
        <v>96.696907444002676</v>
      </c>
      <c r="L92" s="452">
        <v>96.58405870015288</v>
      </c>
      <c r="M92" s="452">
        <v>96.188113726434736</v>
      </c>
      <c r="N92" s="322">
        <v>98.076960374234275</v>
      </c>
      <c r="O92" s="322">
        <v>97.893810513859933</v>
      </c>
      <c r="P92" s="322">
        <v>98.0178043341662</v>
      </c>
      <c r="Q92" s="322">
        <v>97.356562008682886</v>
      </c>
      <c r="R92" s="568">
        <v>97.895917600417761</v>
      </c>
      <c r="S92" s="568">
        <v>97.6</v>
      </c>
      <c r="T92" s="568">
        <v>97.554468013839042</v>
      </c>
      <c r="U92" s="568">
        <v>97.585577476248233</v>
      </c>
      <c r="V92" s="568">
        <v>97.869309418055266</v>
      </c>
      <c r="W92" s="568">
        <v>97.018721428110567</v>
      </c>
      <c r="X92" s="568">
        <v>97.330662149529729</v>
      </c>
    </row>
    <row r="93" spans="2:24" s="581" customFormat="1" ht="12" customHeight="1">
      <c r="B93" s="19" t="s">
        <v>14</v>
      </c>
      <c r="C93" s="27"/>
      <c r="D93" s="27"/>
      <c r="E93" s="27"/>
      <c r="F93" s="27"/>
      <c r="G93" s="367"/>
      <c r="H93" s="367"/>
      <c r="I93" s="215"/>
      <c r="J93" s="215"/>
      <c r="K93" s="215"/>
      <c r="L93" s="215"/>
      <c r="M93" s="215"/>
      <c r="N93" s="215"/>
      <c r="O93" s="215"/>
      <c r="P93" s="215"/>
      <c r="Q93" s="215"/>
      <c r="R93" s="568"/>
      <c r="S93" s="568"/>
      <c r="T93" s="568"/>
      <c r="U93" s="568"/>
      <c r="V93" s="568"/>
      <c r="W93" s="568"/>
      <c r="X93" s="568"/>
    </row>
    <row r="94" spans="2:24" s="581" customFormat="1" ht="12" customHeight="1">
      <c r="B94" s="569" t="s">
        <v>194</v>
      </c>
      <c r="C94" s="572">
        <v>88.9</v>
      </c>
      <c r="D94" s="572">
        <v>91</v>
      </c>
      <c r="E94" s="572">
        <v>89.8</v>
      </c>
      <c r="F94" s="572">
        <v>91.2</v>
      </c>
      <c r="G94" s="212">
        <v>90.8</v>
      </c>
      <c r="H94" s="212">
        <v>89.3</v>
      </c>
      <c r="I94" s="212">
        <v>87.8</v>
      </c>
      <c r="J94" s="212">
        <v>88.5</v>
      </c>
      <c r="K94" s="212">
        <v>88.4</v>
      </c>
      <c r="L94" s="212">
        <v>91.9</v>
      </c>
      <c r="M94" s="212">
        <v>89.9</v>
      </c>
      <c r="N94" s="212">
        <v>92.3</v>
      </c>
      <c r="O94" s="212">
        <v>92.792279089335651</v>
      </c>
      <c r="P94" s="212">
        <v>88.965942023492119</v>
      </c>
      <c r="Q94" s="212">
        <v>90.037483221609222</v>
      </c>
      <c r="R94" s="568">
        <v>89.315425619052988</v>
      </c>
      <c r="S94" s="568">
        <v>90.6</v>
      </c>
      <c r="T94" s="568">
        <v>91.556345744046027</v>
      </c>
      <c r="U94" s="568">
        <v>91.178444984863603</v>
      </c>
      <c r="V94" s="568">
        <v>92.202981652665372</v>
      </c>
      <c r="W94" s="568">
        <v>92.014754959507712</v>
      </c>
      <c r="X94" s="568">
        <v>92.9398097506391</v>
      </c>
    </row>
    <row r="95" spans="2:24" s="581" customFormat="1" ht="12" customHeight="1">
      <c r="B95" s="569" t="s">
        <v>195</v>
      </c>
      <c r="C95" s="572">
        <v>96.3</v>
      </c>
      <c r="D95" s="572">
        <v>95.4</v>
      </c>
      <c r="E95" s="572">
        <v>95.8</v>
      </c>
      <c r="F95" s="572">
        <v>97.1</v>
      </c>
      <c r="G95" s="206">
        <v>96.5</v>
      </c>
      <c r="H95" s="206">
        <v>96.5</v>
      </c>
      <c r="I95" s="215">
        <v>94.9</v>
      </c>
      <c r="J95" s="215">
        <v>94.9</v>
      </c>
      <c r="K95" s="215">
        <v>95.7</v>
      </c>
      <c r="L95" s="215">
        <v>96.3</v>
      </c>
      <c r="M95" s="215">
        <v>95.5</v>
      </c>
      <c r="N95" s="215">
        <v>96.6</v>
      </c>
      <c r="O95" s="215">
        <v>96.293660823602195</v>
      </c>
      <c r="P95" s="215">
        <v>95.253561005662519</v>
      </c>
      <c r="Q95" s="215">
        <v>96.20010875316305</v>
      </c>
      <c r="R95" s="568">
        <v>95.63348588937734</v>
      </c>
      <c r="S95" s="568">
        <v>96.2</v>
      </c>
      <c r="T95" s="568">
        <v>95.355710577810427</v>
      </c>
      <c r="U95" s="568">
        <v>96.392334508114004</v>
      </c>
      <c r="V95" s="568">
        <v>97.074088768574399</v>
      </c>
      <c r="W95" s="568">
        <v>96.898727299501104</v>
      </c>
      <c r="X95" s="568">
        <v>97.356598157861242</v>
      </c>
    </row>
    <row r="96" spans="2:24" s="581" customFormat="1" ht="12" customHeight="1">
      <c r="B96" s="19" t="s">
        <v>15</v>
      </c>
      <c r="C96" s="363"/>
      <c r="D96" s="363"/>
      <c r="E96" s="363"/>
      <c r="F96" s="363"/>
      <c r="G96" s="206"/>
      <c r="H96" s="206"/>
      <c r="I96" s="215"/>
      <c r="J96" s="215"/>
      <c r="K96" s="215"/>
      <c r="L96" s="215"/>
      <c r="M96" s="215"/>
      <c r="N96" s="215"/>
      <c r="O96" s="215"/>
      <c r="P96" s="215"/>
      <c r="Q96" s="215"/>
      <c r="R96" s="568"/>
      <c r="S96" s="568"/>
      <c r="T96" s="568"/>
      <c r="U96" s="568"/>
      <c r="V96" s="568"/>
      <c r="W96" s="568"/>
      <c r="X96" s="568"/>
    </row>
    <row r="97" spans="2:24" s="581" customFormat="1" ht="12" customHeight="1">
      <c r="B97" s="569" t="s">
        <v>194</v>
      </c>
      <c r="C97" s="572">
        <v>90.4</v>
      </c>
      <c r="D97" s="572">
        <v>93.5</v>
      </c>
      <c r="E97" s="572">
        <v>91.2</v>
      </c>
      <c r="F97" s="572">
        <v>91.5</v>
      </c>
      <c r="G97" s="212">
        <v>92.3</v>
      </c>
      <c r="H97" s="212">
        <v>91.8</v>
      </c>
      <c r="I97" s="212">
        <v>92.6</v>
      </c>
      <c r="J97" s="212">
        <v>93.2</v>
      </c>
      <c r="K97" s="212">
        <v>93.6</v>
      </c>
      <c r="L97" s="212">
        <v>91.9</v>
      </c>
      <c r="M97" s="212">
        <v>93</v>
      </c>
      <c r="N97" s="212">
        <v>93</v>
      </c>
      <c r="O97" s="212">
        <v>93.285565220971534</v>
      </c>
      <c r="P97" s="212">
        <v>93.629532856889512</v>
      </c>
      <c r="Q97" s="212">
        <v>92.172364255472999</v>
      </c>
      <c r="R97" s="568">
        <v>93.578197267026113</v>
      </c>
      <c r="S97" s="568">
        <v>92.4</v>
      </c>
      <c r="T97" s="568">
        <v>94.158287156535522</v>
      </c>
      <c r="U97" s="568">
        <v>92.745108214801036</v>
      </c>
      <c r="V97" s="568">
        <v>94.543301334482663</v>
      </c>
      <c r="W97" s="568">
        <v>94.446475915998207</v>
      </c>
      <c r="X97" s="568">
        <v>94.353475159577414</v>
      </c>
    </row>
    <row r="98" spans="2:24" s="581" customFormat="1" ht="12" customHeight="1">
      <c r="B98" s="569" t="s">
        <v>195</v>
      </c>
      <c r="C98" s="572">
        <v>98</v>
      </c>
      <c r="D98" s="572">
        <v>97.3</v>
      </c>
      <c r="E98" s="572">
        <v>96.5</v>
      </c>
      <c r="F98" s="572">
        <v>96.9</v>
      </c>
      <c r="G98" s="206">
        <v>98.1</v>
      </c>
      <c r="H98" s="206">
        <v>96.9</v>
      </c>
      <c r="I98" s="215">
        <v>98.4</v>
      </c>
      <c r="J98" s="215">
        <v>97.8</v>
      </c>
      <c r="K98" s="215">
        <v>98.2</v>
      </c>
      <c r="L98" s="215">
        <v>97.8</v>
      </c>
      <c r="M98" s="215">
        <v>97.7</v>
      </c>
      <c r="N98" s="215">
        <v>98.5</v>
      </c>
      <c r="O98" s="215">
        <v>97.517354601661779</v>
      </c>
      <c r="P98" s="215">
        <v>97.967815009177244</v>
      </c>
      <c r="Q98" s="215">
        <v>98.374875633745347</v>
      </c>
      <c r="R98" s="568">
        <v>97.136853330640236</v>
      </c>
      <c r="S98" s="568">
        <v>97.9</v>
      </c>
      <c r="T98" s="568">
        <v>98.095183182282895</v>
      </c>
      <c r="U98" s="568">
        <v>96.602826006425104</v>
      </c>
      <c r="V98" s="568">
        <v>97.884957925067454</v>
      </c>
      <c r="W98" s="568">
        <v>98.239317427731109</v>
      </c>
      <c r="X98" s="568">
        <v>97.880006148976975</v>
      </c>
    </row>
    <row r="99" spans="2:24" s="581" customFormat="1" ht="12" customHeight="1">
      <c r="B99" s="19" t="s">
        <v>16</v>
      </c>
      <c r="C99" s="363"/>
      <c r="D99" s="363"/>
      <c r="E99" s="363"/>
      <c r="F99" s="363"/>
      <c r="G99" s="206"/>
      <c r="H99" s="206"/>
      <c r="I99" s="215"/>
      <c r="J99" s="215"/>
      <c r="K99" s="215"/>
      <c r="L99" s="215"/>
      <c r="M99" s="215"/>
      <c r="N99" s="215"/>
      <c r="O99" s="215"/>
      <c r="P99" s="215"/>
      <c r="Q99" s="215"/>
      <c r="R99" s="568"/>
      <c r="S99" s="568"/>
      <c r="T99" s="568"/>
      <c r="U99" s="568"/>
      <c r="V99" s="568"/>
      <c r="W99" s="568"/>
      <c r="X99" s="568"/>
    </row>
    <row r="100" spans="2:24" s="581" customFormat="1" ht="12" customHeight="1">
      <c r="B100" s="569" t="s">
        <v>194</v>
      </c>
      <c r="C100" s="572">
        <v>89.9</v>
      </c>
      <c r="D100" s="572">
        <v>85.9</v>
      </c>
      <c r="E100" s="572">
        <v>85.2</v>
      </c>
      <c r="F100" s="572">
        <v>86.3</v>
      </c>
      <c r="G100" s="212">
        <v>85.9</v>
      </c>
      <c r="H100" s="212">
        <v>88.2</v>
      </c>
      <c r="I100" s="212">
        <v>87.2</v>
      </c>
      <c r="J100" s="212">
        <v>88.9</v>
      </c>
      <c r="K100" s="212">
        <v>91.5</v>
      </c>
      <c r="L100" s="212">
        <v>91.1</v>
      </c>
      <c r="M100" s="212">
        <v>91.1</v>
      </c>
      <c r="N100" s="212">
        <v>92.1</v>
      </c>
      <c r="O100" s="212">
        <v>91.216541768647204</v>
      </c>
      <c r="P100" s="212">
        <v>91.7907958763263</v>
      </c>
      <c r="Q100" s="212">
        <v>92.13821434642739</v>
      </c>
      <c r="R100" s="568">
        <v>92.951142814622969</v>
      </c>
      <c r="S100" s="568">
        <v>92.3</v>
      </c>
      <c r="T100" s="568">
        <v>91.908806265049137</v>
      </c>
      <c r="U100" s="568">
        <v>93.508214155009526</v>
      </c>
      <c r="V100" s="568">
        <v>93.240832820770066</v>
      </c>
      <c r="W100" s="568">
        <v>94.57546922280288</v>
      </c>
      <c r="X100" s="568">
        <v>96.082252906192664</v>
      </c>
    </row>
    <row r="101" spans="2:24" s="581" customFormat="1" ht="12" customHeight="1">
      <c r="B101" s="569" t="s">
        <v>195</v>
      </c>
      <c r="C101" s="572">
        <v>98.4</v>
      </c>
      <c r="D101" s="572">
        <v>97.2</v>
      </c>
      <c r="E101" s="572">
        <v>97.2</v>
      </c>
      <c r="F101" s="572">
        <v>96</v>
      </c>
      <c r="G101" s="206">
        <v>95.8</v>
      </c>
      <c r="H101" s="206">
        <v>97.4</v>
      </c>
      <c r="I101" s="215">
        <v>97</v>
      </c>
      <c r="J101" s="215">
        <v>97.4</v>
      </c>
      <c r="K101" s="215">
        <v>97.4</v>
      </c>
      <c r="L101" s="215">
        <v>97.6</v>
      </c>
      <c r="M101" s="215">
        <v>97.3</v>
      </c>
      <c r="N101" s="215">
        <v>97.9</v>
      </c>
      <c r="O101" s="215">
        <v>98.44470443483911</v>
      </c>
      <c r="P101" s="215">
        <v>98.106017991510896</v>
      </c>
      <c r="Q101" s="215">
        <v>98.283617280454536</v>
      </c>
      <c r="R101" s="568">
        <v>98.22422515750668</v>
      </c>
      <c r="S101" s="568">
        <v>98.1</v>
      </c>
      <c r="T101" s="568">
        <v>98.855370788912111</v>
      </c>
      <c r="U101" s="568">
        <v>98.222961801544528</v>
      </c>
      <c r="V101" s="568">
        <v>98.989722332581522</v>
      </c>
      <c r="W101" s="568">
        <v>98.48199507422845</v>
      </c>
      <c r="X101" s="568">
        <v>99.367336674748358</v>
      </c>
    </row>
    <row r="102" spans="2:24" s="581" customFormat="1" ht="12" customHeight="1">
      <c r="B102" s="19" t="s">
        <v>17</v>
      </c>
      <c r="C102" s="363"/>
      <c r="D102" s="363"/>
      <c r="E102" s="363"/>
      <c r="F102" s="363"/>
      <c r="G102" s="206"/>
      <c r="H102" s="206"/>
      <c r="I102" s="215"/>
      <c r="J102" s="215"/>
      <c r="K102" s="215"/>
      <c r="L102" s="215"/>
      <c r="M102" s="215"/>
      <c r="N102" s="215"/>
      <c r="O102" s="215"/>
      <c r="P102" s="215"/>
      <c r="Q102" s="215"/>
      <c r="R102" s="568"/>
      <c r="S102" s="568"/>
      <c r="T102" s="568"/>
      <c r="U102" s="568"/>
      <c r="V102" s="568"/>
      <c r="W102" s="568"/>
      <c r="X102" s="568"/>
    </row>
    <row r="103" spans="2:24" s="581" customFormat="1" ht="12" customHeight="1">
      <c r="B103" s="569" t="s">
        <v>194</v>
      </c>
      <c r="C103" s="572">
        <v>84.1</v>
      </c>
      <c r="D103" s="572">
        <v>81</v>
      </c>
      <c r="E103" s="572">
        <v>85.6</v>
      </c>
      <c r="F103" s="572">
        <v>81.8</v>
      </c>
      <c r="G103" s="212">
        <v>82.2</v>
      </c>
      <c r="H103" s="212">
        <v>85.4</v>
      </c>
      <c r="I103" s="212">
        <v>82.5</v>
      </c>
      <c r="J103" s="212">
        <v>85</v>
      </c>
      <c r="K103" s="212">
        <v>85.4</v>
      </c>
      <c r="L103" s="212">
        <v>88.1</v>
      </c>
      <c r="M103" s="212">
        <v>88.9</v>
      </c>
      <c r="N103" s="212">
        <v>89.7</v>
      </c>
      <c r="O103" s="212">
        <v>90.056957926795576</v>
      </c>
      <c r="P103" s="212">
        <v>89.597216973724557</v>
      </c>
      <c r="Q103" s="212">
        <v>90.340894596948672</v>
      </c>
      <c r="R103" s="568">
        <v>89.753507410203511</v>
      </c>
      <c r="S103" s="568">
        <v>89.7</v>
      </c>
      <c r="T103" s="568">
        <v>90.010187538010328</v>
      </c>
      <c r="U103" s="568">
        <v>90.84554494380447</v>
      </c>
      <c r="V103" s="568">
        <v>92.818016945912419</v>
      </c>
      <c r="W103" s="568">
        <v>90.352941739720563</v>
      </c>
      <c r="X103" s="568">
        <v>93.482269432888955</v>
      </c>
    </row>
    <row r="104" spans="2:24" s="581" customFormat="1" ht="12" customHeight="1">
      <c r="B104" s="569" t="s">
        <v>195</v>
      </c>
      <c r="C104" s="572">
        <v>95.6</v>
      </c>
      <c r="D104" s="572">
        <v>95.8</v>
      </c>
      <c r="E104" s="572">
        <v>96.3</v>
      </c>
      <c r="F104" s="572">
        <v>94.6</v>
      </c>
      <c r="G104" s="206">
        <v>95.9</v>
      </c>
      <c r="H104" s="206">
        <v>95</v>
      </c>
      <c r="I104" s="215">
        <v>94.3</v>
      </c>
      <c r="J104" s="215">
        <v>94.9</v>
      </c>
      <c r="K104" s="215">
        <v>96.3</v>
      </c>
      <c r="L104" s="215">
        <v>96.3</v>
      </c>
      <c r="M104" s="215">
        <v>97</v>
      </c>
      <c r="N104" s="215">
        <v>97.3</v>
      </c>
      <c r="O104" s="215">
        <v>96.825855416592503</v>
      </c>
      <c r="P104" s="215">
        <v>97.039451743012364</v>
      </c>
      <c r="Q104" s="215">
        <v>96.586130397900206</v>
      </c>
      <c r="R104" s="568">
        <v>95.173165417235353</v>
      </c>
      <c r="S104" s="568">
        <v>97.1</v>
      </c>
      <c r="T104" s="568">
        <v>97.442108416420339</v>
      </c>
      <c r="U104" s="568">
        <v>97.674876708989686</v>
      </c>
      <c r="V104" s="568">
        <v>97.458074657989926</v>
      </c>
      <c r="W104" s="568">
        <v>96.618580664624119</v>
      </c>
      <c r="X104" s="568">
        <v>96.1269560007498</v>
      </c>
    </row>
    <row r="105" spans="2:24" s="581" customFormat="1" ht="12" customHeight="1">
      <c r="B105" s="19" t="s">
        <v>18</v>
      </c>
      <c r="C105" s="363"/>
      <c r="D105" s="363"/>
      <c r="E105" s="363"/>
      <c r="F105" s="363"/>
      <c r="G105" s="206"/>
      <c r="H105" s="206"/>
      <c r="I105" s="215"/>
      <c r="J105" s="215"/>
      <c r="K105" s="215"/>
      <c r="L105" s="215"/>
      <c r="M105" s="215"/>
      <c r="N105" s="215"/>
      <c r="O105" s="215"/>
      <c r="P105" s="215"/>
      <c r="Q105" s="215"/>
      <c r="R105" s="568"/>
      <c r="S105" s="568"/>
      <c r="T105" s="568"/>
      <c r="U105" s="568"/>
      <c r="V105" s="568"/>
      <c r="W105" s="568"/>
      <c r="X105" s="568"/>
    </row>
    <row r="106" spans="2:24" s="581" customFormat="1" ht="12" customHeight="1">
      <c r="B106" s="569" t="s">
        <v>194</v>
      </c>
      <c r="C106" s="572">
        <v>80.8</v>
      </c>
      <c r="D106" s="572">
        <v>80.099999999999994</v>
      </c>
      <c r="E106" s="572">
        <v>80.5</v>
      </c>
      <c r="F106" s="572">
        <v>81.099999999999994</v>
      </c>
      <c r="G106" s="212">
        <v>83.2</v>
      </c>
      <c r="H106" s="212">
        <v>84.8</v>
      </c>
      <c r="I106" s="212">
        <v>85.8</v>
      </c>
      <c r="J106" s="212">
        <v>87.4</v>
      </c>
      <c r="K106" s="212">
        <v>87.2</v>
      </c>
      <c r="L106" s="212">
        <v>86.7</v>
      </c>
      <c r="M106" s="212">
        <v>89.2</v>
      </c>
      <c r="N106" s="212">
        <v>89.6</v>
      </c>
      <c r="O106" s="212">
        <v>89.444740507222022</v>
      </c>
      <c r="P106" s="212">
        <v>89.324820997266144</v>
      </c>
      <c r="Q106" s="212">
        <v>89.586559242205865</v>
      </c>
      <c r="R106" s="568">
        <v>89.451431872960015</v>
      </c>
      <c r="S106" s="568">
        <v>89.6</v>
      </c>
      <c r="T106" s="568">
        <v>90.659726704483433</v>
      </c>
      <c r="U106" s="568">
        <v>90.477988675176434</v>
      </c>
      <c r="V106" s="568">
        <v>91.625066091322708</v>
      </c>
      <c r="W106" s="568">
        <v>92.097733204919663</v>
      </c>
      <c r="X106" s="568">
        <v>91.982641820267574</v>
      </c>
    </row>
    <row r="107" spans="2:24" s="581" customFormat="1" ht="12" customHeight="1">
      <c r="B107" s="569" t="s">
        <v>195</v>
      </c>
      <c r="C107" s="572">
        <v>90.8</v>
      </c>
      <c r="D107" s="572">
        <v>91.2</v>
      </c>
      <c r="E107" s="572">
        <v>90.6</v>
      </c>
      <c r="F107" s="572">
        <v>91.9</v>
      </c>
      <c r="G107" s="206">
        <v>92</v>
      </c>
      <c r="H107" s="206">
        <v>93</v>
      </c>
      <c r="I107" s="215">
        <v>92.5</v>
      </c>
      <c r="J107" s="215">
        <v>93.8</v>
      </c>
      <c r="K107" s="215">
        <v>94.8</v>
      </c>
      <c r="L107" s="215">
        <v>94.5</v>
      </c>
      <c r="M107" s="215">
        <v>95</v>
      </c>
      <c r="N107" s="215">
        <v>94.7</v>
      </c>
      <c r="O107" s="215">
        <v>95.077321248973803</v>
      </c>
      <c r="P107" s="215">
        <v>95.459419069802863</v>
      </c>
      <c r="Q107" s="215">
        <v>94.612227722545214</v>
      </c>
      <c r="R107" s="568">
        <v>95.401968737839837</v>
      </c>
      <c r="S107" s="568">
        <v>94.5</v>
      </c>
      <c r="T107" s="568">
        <v>95.139444764745392</v>
      </c>
      <c r="U107" s="568">
        <v>95.25041416494868</v>
      </c>
      <c r="V107" s="568">
        <v>95.293384180690012</v>
      </c>
      <c r="W107" s="568">
        <v>95.976025559645308</v>
      </c>
      <c r="X107" s="568">
        <v>95.450554652911165</v>
      </c>
    </row>
    <row r="108" spans="2:24" s="581" customFormat="1" ht="12" customHeight="1">
      <c r="B108" s="19" t="s">
        <v>19</v>
      </c>
      <c r="C108" s="363"/>
      <c r="D108" s="363"/>
      <c r="E108" s="363"/>
      <c r="F108" s="363"/>
      <c r="G108" s="206"/>
      <c r="H108" s="206"/>
      <c r="I108" s="215"/>
      <c r="J108" s="215"/>
      <c r="K108" s="215"/>
      <c r="L108" s="215"/>
      <c r="M108" s="215"/>
      <c r="N108" s="215"/>
      <c r="O108" s="215"/>
      <c r="P108" s="215"/>
      <c r="Q108" s="215"/>
      <c r="R108" s="568"/>
      <c r="S108" s="568"/>
      <c r="T108" s="568"/>
      <c r="U108" s="568"/>
      <c r="V108" s="568"/>
      <c r="W108" s="568"/>
      <c r="X108" s="568"/>
    </row>
    <row r="109" spans="2:24" s="581" customFormat="1" ht="12" customHeight="1">
      <c r="B109" s="569" t="s">
        <v>194</v>
      </c>
      <c r="C109" s="572">
        <v>70.2</v>
      </c>
      <c r="D109" s="572">
        <v>67.7</v>
      </c>
      <c r="E109" s="572">
        <v>67.599999999999994</v>
      </c>
      <c r="F109" s="572">
        <v>72.3</v>
      </c>
      <c r="G109" s="212">
        <v>74.8</v>
      </c>
      <c r="H109" s="212">
        <v>77.3</v>
      </c>
      <c r="I109" s="212">
        <v>79.2</v>
      </c>
      <c r="J109" s="212">
        <v>76.2</v>
      </c>
      <c r="K109" s="212">
        <v>77.7</v>
      </c>
      <c r="L109" s="212">
        <v>80.099999999999994</v>
      </c>
      <c r="M109" s="212">
        <v>81.099999999999994</v>
      </c>
      <c r="N109" s="212">
        <v>83</v>
      </c>
      <c r="O109" s="212">
        <v>81.734529998258893</v>
      </c>
      <c r="P109" s="212">
        <v>84.460988921201846</v>
      </c>
      <c r="Q109" s="212">
        <v>84.611976757977047</v>
      </c>
      <c r="R109" s="568">
        <v>84.505964329925007</v>
      </c>
      <c r="S109" s="568">
        <v>85.7</v>
      </c>
      <c r="T109" s="568">
        <v>85.810207189676234</v>
      </c>
      <c r="U109" s="568">
        <v>84.603339063730246</v>
      </c>
      <c r="V109" s="568">
        <v>87.494943484169823</v>
      </c>
      <c r="W109" s="568">
        <v>87.447710544689571</v>
      </c>
      <c r="X109" s="568">
        <v>89.728169122931632</v>
      </c>
    </row>
    <row r="110" spans="2:24" s="581" customFormat="1" ht="12" customHeight="1">
      <c r="B110" s="569" t="s">
        <v>195</v>
      </c>
      <c r="C110" s="572">
        <v>93.5</v>
      </c>
      <c r="D110" s="572">
        <v>91.2</v>
      </c>
      <c r="E110" s="572">
        <v>89.6</v>
      </c>
      <c r="F110" s="572">
        <v>92.4</v>
      </c>
      <c r="G110" s="206">
        <v>95.1</v>
      </c>
      <c r="H110" s="206">
        <v>95</v>
      </c>
      <c r="I110" s="215">
        <v>95.1</v>
      </c>
      <c r="J110" s="215">
        <v>95.5</v>
      </c>
      <c r="K110" s="215">
        <v>95.8</v>
      </c>
      <c r="L110" s="215">
        <v>96.5</v>
      </c>
      <c r="M110" s="215">
        <v>96.4</v>
      </c>
      <c r="N110" s="215">
        <v>96.8</v>
      </c>
      <c r="O110" s="215">
        <v>97.001918501809484</v>
      </c>
      <c r="P110" s="215">
        <v>96.559169063679988</v>
      </c>
      <c r="Q110" s="215">
        <v>96.782494600008022</v>
      </c>
      <c r="R110" s="568">
        <v>96.428234484029261</v>
      </c>
      <c r="S110" s="568">
        <v>96.7</v>
      </c>
      <c r="T110" s="568">
        <v>96.897475171422911</v>
      </c>
      <c r="U110" s="568">
        <v>95.728714661845288</v>
      </c>
      <c r="V110" s="568">
        <v>97.610449623902824</v>
      </c>
      <c r="W110" s="568">
        <v>97.789790894346922</v>
      </c>
      <c r="X110" s="568">
        <v>97.54752241582888</v>
      </c>
    </row>
    <row r="111" spans="2:24" s="581" customFormat="1" ht="12" customHeight="1">
      <c r="B111" s="19" t="s">
        <v>20</v>
      </c>
      <c r="C111" s="363"/>
      <c r="D111" s="363"/>
      <c r="E111" s="363"/>
      <c r="F111" s="363"/>
      <c r="G111" s="206"/>
      <c r="H111" s="206"/>
      <c r="I111" s="215"/>
      <c r="J111" s="215"/>
      <c r="K111" s="215"/>
      <c r="L111" s="215"/>
      <c r="M111" s="215"/>
      <c r="N111" s="215"/>
      <c r="O111" s="215"/>
      <c r="P111" s="215"/>
      <c r="Q111" s="215"/>
      <c r="R111" s="568"/>
      <c r="S111" s="568"/>
      <c r="T111" s="568"/>
      <c r="U111" s="568"/>
      <c r="V111" s="568"/>
      <c r="W111" s="568"/>
      <c r="X111" s="568"/>
    </row>
    <row r="112" spans="2:24" s="581" customFormat="1" ht="12" customHeight="1">
      <c r="B112" s="569" t="s">
        <v>194</v>
      </c>
      <c r="C112" s="572">
        <v>83.7</v>
      </c>
      <c r="D112" s="572">
        <v>85.4</v>
      </c>
      <c r="E112" s="572">
        <v>84.4</v>
      </c>
      <c r="F112" s="572">
        <v>85.9</v>
      </c>
      <c r="G112" s="212">
        <v>86</v>
      </c>
      <c r="H112" s="212">
        <v>87.1</v>
      </c>
      <c r="I112" s="212">
        <v>86.4</v>
      </c>
      <c r="J112" s="212">
        <v>88.8</v>
      </c>
      <c r="K112" s="212">
        <v>88.8</v>
      </c>
      <c r="L112" s="212">
        <v>90.6</v>
      </c>
      <c r="M112" s="212">
        <v>89.5</v>
      </c>
      <c r="N112" s="212">
        <v>89.6</v>
      </c>
      <c r="O112" s="212">
        <v>88.630159854032129</v>
      </c>
      <c r="P112" s="212">
        <v>91.16106541555915</v>
      </c>
      <c r="Q112" s="212">
        <v>87.965033545573618</v>
      </c>
      <c r="R112" s="568">
        <v>87.563738490237839</v>
      </c>
      <c r="S112" s="568">
        <v>89.4</v>
      </c>
      <c r="T112" s="568">
        <v>89.700554969762663</v>
      </c>
      <c r="U112" s="568">
        <v>89.769387760699985</v>
      </c>
      <c r="V112" s="568">
        <v>88.019911890467228</v>
      </c>
      <c r="W112" s="568">
        <v>88.787722511730351</v>
      </c>
      <c r="X112" s="568">
        <v>91.871080265455802</v>
      </c>
    </row>
    <row r="113" spans="1:24" s="581" customFormat="1" ht="12" customHeight="1">
      <c r="B113" s="569" t="s">
        <v>195</v>
      </c>
      <c r="C113" s="572">
        <v>95.1</v>
      </c>
      <c r="D113" s="572">
        <v>94.1</v>
      </c>
      <c r="E113" s="572">
        <v>95.1</v>
      </c>
      <c r="F113" s="572">
        <v>94.7</v>
      </c>
      <c r="G113" s="206">
        <v>94.4</v>
      </c>
      <c r="H113" s="206">
        <v>95</v>
      </c>
      <c r="I113" s="215">
        <v>95.3</v>
      </c>
      <c r="J113" s="215">
        <v>95</v>
      </c>
      <c r="K113" s="215">
        <v>95.2</v>
      </c>
      <c r="L113" s="215">
        <v>94.9</v>
      </c>
      <c r="M113" s="215">
        <v>95.9</v>
      </c>
      <c r="N113" s="215">
        <v>94.4</v>
      </c>
      <c r="O113" s="215">
        <v>94.444324276436419</v>
      </c>
      <c r="P113" s="215">
        <v>94.78020575383232</v>
      </c>
      <c r="Q113" s="215">
        <v>96.734305941835103</v>
      </c>
      <c r="R113" s="568">
        <v>94.846620226691442</v>
      </c>
      <c r="S113" s="568">
        <v>95.4</v>
      </c>
      <c r="T113" s="568">
        <v>95.002165961639051</v>
      </c>
      <c r="U113" s="568">
        <v>96.828643422648923</v>
      </c>
      <c r="V113" s="568">
        <v>95.650113149830673</v>
      </c>
      <c r="W113" s="568">
        <v>95.543985443197599</v>
      </c>
      <c r="X113" s="568">
        <v>95.565513943140814</v>
      </c>
    </row>
    <row r="114" spans="1:24" s="581" customFormat="1" ht="12" customHeight="1">
      <c r="B114" s="19" t="s">
        <v>21</v>
      </c>
      <c r="C114" s="363"/>
      <c r="D114" s="363"/>
      <c r="E114" s="363"/>
      <c r="F114" s="363"/>
      <c r="G114" s="206"/>
      <c r="H114" s="206"/>
      <c r="I114" s="215"/>
      <c r="J114" s="215"/>
      <c r="K114" s="215"/>
      <c r="L114" s="215"/>
      <c r="M114" s="215"/>
      <c r="N114" s="215"/>
      <c r="O114" s="215"/>
      <c r="P114" s="215"/>
      <c r="Q114" s="215"/>
      <c r="R114" s="568"/>
      <c r="S114" s="568"/>
      <c r="T114" s="568"/>
      <c r="U114" s="568"/>
      <c r="V114" s="568"/>
      <c r="W114" s="568"/>
      <c r="X114" s="568"/>
    </row>
    <row r="115" spans="1:24" s="581" customFormat="1" ht="12" customHeight="1">
      <c r="B115" s="569" t="s">
        <v>194</v>
      </c>
      <c r="C115" s="572">
        <v>90.8</v>
      </c>
      <c r="D115" s="572">
        <v>87.9</v>
      </c>
      <c r="E115" s="572">
        <v>91.3</v>
      </c>
      <c r="F115" s="572">
        <v>91.3</v>
      </c>
      <c r="G115" s="212">
        <v>91.2</v>
      </c>
      <c r="H115" s="212">
        <v>90.8</v>
      </c>
      <c r="I115" s="212">
        <v>93</v>
      </c>
      <c r="J115" s="212">
        <v>94.1</v>
      </c>
      <c r="K115" s="212">
        <v>94.3</v>
      </c>
      <c r="L115" s="212">
        <v>93.5</v>
      </c>
      <c r="M115" s="212">
        <v>91.2</v>
      </c>
      <c r="N115" s="212">
        <v>94.1</v>
      </c>
      <c r="O115" s="212">
        <v>94.359127334290221</v>
      </c>
      <c r="P115" s="212">
        <v>93.624469014635153</v>
      </c>
      <c r="Q115" s="212">
        <v>92.24052004563913</v>
      </c>
      <c r="R115" s="568">
        <v>93.846294569356203</v>
      </c>
      <c r="S115" s="568">
        <v>94.4</v>
      </c>
      <c r="T115" s="568">
        <v>94.665986169993744</v>
      </c>
      <c r="U115" s="568">
        <v>95.480788300303715</v>
      </c>
      <c r="V115" s="568">
        <v>95.49616950637504</v>
      </c>
      <c r="W115" s="568">
        <v>95.189307271094364</v>
      </c>
      <c r="X115" s="568">
        <v>94.568686194277348</v>
      </c>
    </row>
    <row r="116" spans="1:24" s="581" customFormat="1" ht="12" customHeight="1">
      <c r="B116" s="569" t="s">
        <v>195</v>
      </c>
      <c r="C116" s="572">
        <v>97.3</v>
      </c>
      <c r="D116" s="572">
        <v>96.8</v>
      </c>
      <c r="E116" s="572">
        <v>98.8</v>
      </c>
      <c r="F116" s="572">
        <v>97.9</v>
      </c>
      <c r="G116" s="206">
        <v>98.5</v>
      </c>
      <c r="H116" s="206">
        <v>97.9</v>
      </c>
      <c r="I116" s="215">
        <v>99</v>
      </c>
      <c r="J116" s="215">
        <v>98.9</v>
      </c>
      <c r="K116" s="215">
        <v>98.4</v>
      </c>
      <c r="L116" s="215">
        <v>98.3</v>
      </c>
      <c r="M116" s="215">
        <v>97.7</v>
      </c>
      <c r="N116" s="215">
        <v>98.7</v>
      </c>
      <c r="O116" s="215">
        <v>98.585156870401221</v>
      </c>
      <c r="P116" s="215">
        <v>98.405552024629245</v>
      </c>
      <c r="Q116" s="215">
        <v>98.574532762150099</v>
      </c>
      <c r="R116" s="568">
        <v>99.11097840754752</v>
      </c>
      <c r="S116" s="568">
        <v>99</v>
      </c>
      <c r="T116" s="568">
        <v>98.58030343967387</v>
      </c>
      <c r="U116" s="568">
        <v>98.230292811128294</v>
      </c>
      <c r="V116" s="568">
        <v>97.920826214061009</v>
      </c>
      <c r="W116" s="568">
        <v>98.946960775631325</v>
      </c>
      <c r="X116" s="568">
        <v>98.421501601361328</v>
      </c>
    </row>
    <row r="117" spans="1:24" s="581" customFormat="1" ht="12" customHeight="1">
      <c r="B117" s="19" t="s">
        <v>22</v>
      </c>
      <c r="C117" s="363"/>
      <c r="D117" s="363"/>
      <c r="E117" s="363"/>
      <c r="F117" s="363"/>
      <c r="G117" s="206"/>
      <c r="H117" s="206"/>
      <c r="I117" s="215"/>
      <c r="J117" s="215"/>
      <c r="K117" s="215"/>
      <c r="L117" s="215"/>
      <c r="M117" s="215"/>
      <c r="N117" s="215"/>
      <c r="O117" s="215"/>
      <c r="P117" s="215"/>
      <c r="Q117" s="215"/>
      <c r="R117" s="568"/>
      <c r="S117" s="568"/>
      <c r="T117" s="568"/>
      <c r="U117" s="568"/>
      <c r="V117" s="568"/>
      <c r="W117" s="568"/>
      <c r="X117" s="568"/>
    </row>
    <row r="118" spans="1:24" s="581" customFormat="1" ht="12" customHeight="1">
      <c r="B118" s="569" t="s">
        <v>194</v>
      </c>
      <c r="C118" s="572">
        <v>94.1</v>
      </c>
      <c r="D118" s="572">
        <v>96.1</v>
      </c>
      <c r="E118" s="572">
        <v>94.7</v>
      </c>
      <c r="F118" s="572">
        <v>94.8</v>
      </c>
      <c r="G118" s="212">
        <v>93.8</v>
      </c>
      <c r="H118" s="212">
        <v>94.3</v>
      </c>
      <c r="I118" s="212">
        <v>93.5</v>
      </c>
      <c r="J118" s="212">
        <v>95.7</v>
      </c>
      <c r="K118" s="212">
        <v>95.5</v>
      </c>
      <c r="L118" s="212">
        <v>94.7</v>
      </c>
      <c r="M118" s="212">
        <v>95.4</v>
      </c>
      <c r="N118" s="212">
        <v>96.1</v>
      </c>
      <c r="O118" s="212">
        <v>95.79841851787728</v>
      </c>
      <c r="P118" s="212">
        <v>96.625793590266852</v>
      </c>
      <c r="Q118" s="212">
        <v>96.482145235355645</v>
      </c>
      <c r="R118" s="568">
        <v>96.757859547548662</v>
      </c>
      <c r="S118" s="568">
        <v>96.7</v>
      </c>
      <c r="T118" s="568">
        <v>96.739113531779793</v>
      </c>
      <c r="U118" s="568">
        <v>95.536357109260209</v>
      </c>
      <c r="V118" s="568">
        <v>94.725820004591441</v>
      </c>
      <c r="W118" s="568">
        <v>94.404596547507126</v>
      </c>
      <c r="X118" s="568">
        <v>95.881698395821275</v>
      </c>
    </row>
    <row r="119" spans="1:24" s="581" customFormat="1" ht="12" customHeight="1">
      <c r="B119" s="569" t="s">
        <v>195</v>
      </c>
      <c r="C119" s="572">
        <v>95.3</v>
      </c>
      <c r="D119" s="572">
        <v>95.9</v>
      </c>
      <c r="E119" s="572">
        <v>95.7</v>
      </c>
      <c r="F119" s="572">
        <v>94.1</v>
      </c>
      <c r="G119" s="206">
        <v>96.8</v>
      </c>
      <c r="H119" s="206">
        <v>96.2</v>
      </c>
      <c r="I119" s="215">
        <v>95.8</v>
      </c>
      <c r="J119" s="215">
        <v>97.2</v>
      </c>
      <c r="K119" s="215">
        <v>96.6</v>
      </c>
      <c r="L119" s="215">
        <v>96.7</v>
      </c>
      <c r="M119" s="215">
        <v>96.2</v>
      </c>
      <c r="N119" s="215">
        <v>96.9</v>
      </c>
      <c r="O119" s="215">
        <v>96.649111994022988</v>
      </c>
      <c r="P119" s="215">
        <v>97.285069177901988</v>
      </c>
      <c r="Q119" s="215">
        <v>97.365199874417627</v>
      </c>
      <c r="R119" s="568">
        <v>96.012315143832524</v>
      </c>
      <c r="S119" s="568">
        <v>97.3</v>
      </c>
      <c r="T119" s="568">
        <v>96.321055612887108</v>
      </c>
      <c r="U119" s="568">
        <v>96.537931082494481</v>
      </c>
      <c r="V119" s="568">
        <v>94.531473507283934</v>
      </c>
      <c r="W119" s="568">
        <v>97.095730273914654</v>
      </c>
      <c r="X119" s="568">
        <v>95.578871532392796</v>
      </c>
    </row>
    <row r="120" spans="1:24" s="581" customFormat="1" ht="12" customHeight="1">
      <c r="B120" s="19" t="s">
        <v>23</v>
      </c>
      <c r="C120" s="363"/>
      <c r="D120" s="363"/>
      <c r="E120" s="363"/>
      <c r="F120" s="363"/>
      <c r="G120" s="206"/>
      <c r="H120" s="206"/>
      <c r="I120" s="215"/>
      <c r="J120" s="215"/>
      <c r="K120" s="215"/>
      <c r="L120" s="215"/>
      <c r="M120" s="215"/>
      <c r="N120" s="215"/>
      <c r="O120" s="215"/>
      <c r="P120" s="215"/>
      <c r="Q120" s="215"/>
      <c r="R120" s="568"/>
      <c r="S120" s="568"/>
      <c r="T120" s="568"/>
      <c r="U120" s="568"/>
      <c r="V120" s="568"/>
      <c r="W120" s="568"/>
      <c r="X120" s="568"/>
    </row>
    <row r="121" spans="1:24" s="581" customFormat="1" ht="12" customHeight="1">
      <c r="B121" s="569" t="s">
        <v>194</v>
      </c>
      <c r="C121" s="572">
        <v>89.5</v>
      </c>
      <c r="D121" s="572">
        <v>93.5</v>
      </c>
      <c r="E121" s="572">
        <v>88.5</v>
      </c>
      <c r="F121" s="572">
        <v>90.7</v>
      </c>
      <c r="G121" s="212">
        <v>91.9</v>
      </c>
      <c r="H121" s="212">
        <v>89</v>
      </c>
      <c r="I121" s="212">
        <v>89.5</v>
      </c>
      <c r="J121" s="212">
        <v>91.6</v>
      </c>
      <c r="K121" s="212">
        <v>92.8</v>
      </c>
      <c r="L121" s="212">
        <v>91.8</v>
      </c>
      <c r="M121" s="212">
        <v>91.8</v>
      </c>
      <c r="N121" s="212">
        <v>92.1</v>
      </c>
      <c r="O121" s="212">
        <v>91.647841909585509</v>
      </c>
      <c r="P121" s="212">
        <v>93.083462027407691</v>
      </c>
      <c r="Q121" s="212">
        <v>92.78416002784715</v>
      </c>
      <c r="R121" s="568">
        <v>94.146003107968511</v>
      </c>
      <c r="S121" s="568">
        <v>94.2</v>
      </c>
      <c r="T121" s="568">
        <v>92.25207789905771</v>
      </c>
      <c r="U121" s="568">
        <v>95.349453018210383</v>
      </c>
      <c r="V121" s="568">
        <v>92.214082403600841</v>
      </c>
      <c r="W121" s="568">
        <v>94.16330279700982</v>
      </c>
      <c r="X121" s="568">
        <v>94.111722125723304</v>
      </c>
    </row>
    <row r="122" spans="1:24" s="581" customFormat="1" ht="12" customHeight="1">
      <c r="B122" s="569" t="s">
        <v>195</v>
      </c>
      <c r="C122" s="572">
        <v>95.2</v>
      </c>
      <c r="D122" s="572">
        <v>97</v>
      </c>
      <c r="E122" s="572">
        <v>94.2</v>
      </c>
      <c r="F122" s="572">
        <v>96</v>
      </c>
      <c r="G122" s="206">
        <v>95.8</v>
      </c>
      <c r="H122" s="206">
        <v>95.2</v>
      </c>
      <c r="I122" s="215">
        <v>95.4</v>
      </c>
      <c r="J122" s="215">
        <v>95.8</v>
      </c>
      <c r="K122" s="215">
        <v>95.9</v>
      </c>
      <c r="L122" s="215">
        <v>96.9</v>
      </c>
      <c r="M122" s="215">
        <v>97</v>
      </c>
      <c r="N122" s="215">
        <v>96.3</v>
      </c>
      <c r="O122" s="215">
        <v>95.893060915587895</v>
      </c>
      <c r="P122" s="215">
        <v>97.325230524869696</v>
      </c>
      <c r="Q122" s="215">
        <v>97.323146125367614</v>
      </c>
      <c r="R122" s="568">
        <v>96.578698744007156</v>
      </c>
      <c r="S122" s="568">
        <v>96.6</v>
      </c>
      <c r="T122" s="568">
        <v>97.800876739548173</v>
      </c>
      <c r="U122" s="568">
        <v>98.265807383134103</v>
      </c>
      <c r="V122" s="568">
        <v>97.47428372063861</v>
      </c>
      <c r="W122" s="568">
        <v>97.090045386078415</v>
      </c>
      <c r="X122" s="568">
        <v>96.670401117595361</v>
      </c>
    </row>
    <row r="123" spans="1:24" customFormat="1" ht="3.75" customHeight="1" thickBot="1">
      <c r="B123" s="743"/>
      <c r="C123" s="743"/>
      <c r="D123" s="743"/>
      <c r="E123" s="743"/>
      <c r="F123" s="743"/>
      <c r="G123" s="743"/>
      <c r="H123" s="743"/>
      <c r="I123" s="743"/>
      <c r="J123" s="743"/>
      <c r="K123" s="743"/>
      <c r="L123" s="743"/>
      <c r="M123" s="743"/>
      <c r="N123" s="743"/>
      <c r="O123" s="743"/>
      <c r="P123" s="743"/>
      <c r="Q123" s="743"/>
      <c r="R123" s="744"/>
      <c r="S123" s="744"/>
      <c r="T123" s="744"/>
      <c r="U123" s="739"/>
      <c r="V123" s="739"/>
      <c r="W123" s="739"/>
      <c r="X123" s="739"/>
    </row>
    <row r="124" spans="1:24" ht="23.25" customHeight="1">
      <c r="A124" s="70"/>
      <c r="B124" s="890" t="s">
        <v>297</v>
      </c>
      <c r="C124" s="890"/>
      <c r="D124" s="890"/>
      <c r="E124" s="890"/>
      <c r="F124" s="890"/>
      <c r="G124" s="890"/>
      <c r="H124" s="890"/>
      <c r="I124" s="890"/>
      <c r="J124" s="890"/>
      <c r="K124" s="890"/>
      <c r="L124" s="890"/>
      <c r="M124" s="890"/>
      <c r="N124" s="890"/>
      <c r="O124" s="890"/>
      <c r="P124" s="890"/>
      <c r="Q124" s="890"/>
      <c r="R124" s="890"/>
      <c r="S124" s="890"/>
      <c r="T124" s="890"/>
      <c r="U124" s="890"/>
      <c r="V124" s="890"/>
      <c r="W124" s="890"/>
      <c r="X124" s="890"/>
    </row>
    <row r="125" spans="1:24" ht="21.75" customHeight="1">
      <c r="A125" s="70"/>
      <c r="B125" s="888" t="s">
        <v>298</v>
      </c>
      <c r="C125" s="888"/>
      <c r="D125" s="888"/>
      <c r="E125" s="888"/>
      <c r="F125" s="888"/>
      <c r="G125" s="888"/>
      <c r="H125" s="888"/>
      <c r="I125" s="888"/>
      <c r="J125" s="888"/>
      <c r="K125" s="888"/>
      <c r="L125" s="888"/>
      <c r="M125" s="888"/>
      <c r="N125" s="888"/>
      <c r="O125" s="888"/>
      <c r="P125" s="888"/>
      <c r="Q125" s="888"/>
      <c r="R125" s="888"/>
      <c r="S125" s="888"/>
      <c r="T125" s="888"/>
      <c r="U125" s="888"/>
      <c r="V125" s="888"/>
      <c r="W125" s="888"/>
      <c r="X125" s="888"/>
    </row>
    <row r="126" spans="1:24" ht="12" customHeight="1">
      <c r="B126" s="886" t="s">
        <v>24</v>
      </c>
      <c r="C126" s="886"/>
      <c r="D126" s="886"/>
      <c r="E126" s="886"/>
      <c r="F126" s="886"/>
      <c r="G126" s="886"/>
      <c r="H126" s="886"/>
      <c r="I126" s="886"/>
      <c r="J126" s="886"/>
      <c r="K126" s="886"/>
      <c r="L126" s="886"/>
      <c r="M126" s="886"/>
      <c r="N126" s="886"/>
      <c r="O126" s="886"/>
      <c r="P126" s="886"/>
      <c r="Q126" s="886"/>
      <c r="R126" s="886"/>
      <c r="S126" s="886"/>
      <c r="T126" s="886"/>
      <c r="U126" s="886"/>
      <c r="V126" s="886"/>
    </row>
    <row r="128" spans="1:24">
      <c r="N128" s="944"/>
      <c r="O128" s="944"/>
      <c r="P128" s="944"/>
      <c r="Q128" s="944"/>
      <c r="R128" s="945"/>
      <c r="S128" s="945"/>
    </row>
    <row r="129" spans="14:19">
      <c r="N129" s="944"/>
      <c r="O129" s="944"/>
      <c r="P129" s="944"/>
      <c r="Q129" s="944"/>
      <c r="R129" s="945"/>
      <c r="S129" s="945"/>
    </row>
    <row r="130" spans="14:19">
      <c r="N130" s="944"/>
      <c r="O130" s="944"/>
      <c r="P130" s="944"/>
      <c r="Q130" s="944"/>
      <c r="R130" s="573"/>
      <c r="S130" s="573"/>
    </row>
    <row r="131" spans="14:19">
      <c r="N131" s="946"/>
      <c r="O131" s="946"/>
      <c r="P131" s="946"/>
      <c r="Q131" s="574"/>
      <c r="R131" s="575"/>
      <c r="S131" s="576"/>
    </row>
    <row r="132" spans="14:19">
      <c r="N132" s="946"/>
      <c r="O132" s="946"/>
      <c r="P132" s="946"/>
      <c r="Q132" s="577"/>
      <c r="R132" s="578"/>
      <c r="S132" s="579"/>
    </row>
    <row r="133" spans="14:19">
      <c r="N133" s="946"/>
      <c r="O133" s="946"/>
      <c r="P133" s="946"/>
      <c r="Q133" s="577"/>
      <c r="R133" s="578"/>
      <c r="S133" s="579"/>
    </row>
    <row r="134" spans="14:19">
      <c r="N134" s="946"/>
      <c r="O134" s="946"/>
      <c r="P134" s="946"/>
      <c r="Q134" s="574"/>
      <c r="R134" s="575"/>
      <c r="S134" s="576"/>
    </row>
    <row r="135" spans="14:19">
      <c r="N135" s="946"/>
      <c r="O135" s="946"/>
      <c r="P135" s="946"/>
      <c r="Q135" s="577"/>
      <c r="R135" s="578"/>
      <c r="S135" s="579"/>
    </row>
    <row r="136" spans="14:19">
      <c r="N136" s="946"/>
      <c r="O136" s="946"/>
      <c r="P136" s="946"/>
      <c r="Q136" s="577"/>
      <c r="R136" s="578"/>
      <c r="S136" s="579"/>
    </row>
  </sheetData>
  <mergeCells count="13">
    <mergeCell ref="B1:X1"/>
    <mergeCell ref="B2:X2"/>
    <mergeCell ref="B126:V126"/>
    <mergeCell ref="B124:X124"/>
    <mergeCell ref="B125:X125"/>
    <mergeCell ref="N128:Q130"/>
    <mergeCell ref="R128:S128"/>
    <mergeCell ref="R129:S129"/>
    <mergeCell ref="N131:N136"/>
    <mergeCell ref="O131:O133"/>
    <mergeCell ref="P131:P133"/>
    <mergeCell ref="O134:O136"/>
    <mergeCell ref="P134:P136"/>
  </mergeCells>
  <printOptions horizontalCentered="1"/>
  <pageMargins left="0.59055118110236227" right="0.35433070866141736" top="0.98425196850393704" bottom="0.98425196850393704" header="0" footer="0"/>
  <pageSetup paperSize="9" scale="66" orientation="portrait" r:id="rId1"/>
  <headerFooter alignWithMargins="0"/>
  <rowBreaks count="1" manualBreakCount="1">
    <brk id="68" max="17" man="1"/>
  </rowBreaks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Hoja38"/>
  <dimension ref="A1:X134"/>
  <sheetViews>
    <sheetView showGridLines="0" tabSelected="1" zoomScaleNormal="100" zoomScaleSheetLayoutView="90" workbookViewId="0">
      <selection activeCell="AE32" sqref="AE32"/>
    </sheetView>
  </sheetViews>
  <sheetFormatPr baseColWidth="10" defaultColWidth="5.7109375" defaultRowHeight="12.75"/>
  <cols>
    <col min="1" max="1" width="4.28515625" style="59" customWidth="1"/>
    <col min="2" max="2" width="19" style="59" customWidth="1"/>
    <col min="3" max="5" width="5.42578125" style="59" hidden="1" customWidth="1"/>
    <col min="6" max="6" width="6.7109375" style="59" hidden="1" customWidth="1"/>
    <col min="7" max="7" width="5.42578125" style="59" hidden="1" customWidth="1"/>
    <col min="8" max="8" width="6.85546875" style="59" hidden="1" customWidth="1"/>
    <col min="9" max="13" width="6.7109375" style="59" hidden="1" customWidth="1"/>
    <col min="14" max="24" width="6.7109375" style="59" customWidth="1"/>
    <col min="25" max="194" width="11.42578125" style="59" customWidth="1"/>
    <col min="195" max="195" width="22" style="59" customWidth="1"/>
    <col min="196" max="16384" width="5.7109375" style="59"/>
  </cols>
  <sheetData>
    <row r="1" spans="1:24" ht="66" customHeight="1">
      <c r="A1" s="397"/>
      <c r="B1" s="884" t="s">
        <v>500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</row>
    <row r="2" spans="1:24" ht="15" customHeight="1">
      <c r="A2" s="32"/>
      <c r="B2" s="892" t="s">
        <v>27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  <c r="U2" s="892"/>
      <c r="V2" s="892"/>
      <c r="W2" s="892"/>
      <c r="X2" s="892"/>
    </row>
    <row r="3" spans="1:24" ht="7.5" customHeight="1" thickBot="1">
      <c r="A3" s="32"/>
      <c r="B3" s="32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</row>
    <row r="4" spans="1:24" s="60" customFormat="1" ht="26.25" customHeight="1" thickBot="1">
      <c r="A4" s="70"/>
      <c r="B4" s="702" t="s">
        <v>256</v>
      </c>
      <c r="C4" s="702">
        <v>2001</v>
      </c>
      <c r="D4" s="702">
        <v>2002</v>
      </c>
      <c r="E4" s="702">
        <v>2003</v>
      </c>
      <c r="F4" s="702">
        <v>2004</v>
      </c>
      <c r="G4" s="702">
        <v>2005</v>
      </c>
      <c r="H4" s="702">
        <v>2006</v>
      </c>
      <c r="I4" s="702">
        <v>2007</v>
      </c>
      <c r="J4" s="702">
        <v>2008</v>
      </c>
      <c r="K4" s="702">
        <v>2009</v>
      </c>
      <c r="L4" s="702">
        <v>2010</v>
      </c>
      <c r="M4" s="702">
        <v>2011</v>
      </c>
      <c r="N4" s="733">
        <v>2013</v>
      </c>
      <c r="O4" s="733">
        <v>2014</v>
      </c>
      <c r="P4" s="733">
        <v>2015</v>
      </c>
      <c r="Q4" s="733">
        <v>2016</v>
      </c>
      <c r="R4" s="733">
        <v>2017</v>
      </c>
      <c r="S4" s="733">
        <v>2018</v>
      </c>
      <c r="T4" s="733">
        <v>2019</v>
      </c>
      <c r="U4" s="733">
        <v>2020</v>
      </c>
      <c r="V4" s="733">
        <v>2021</v>
      </c>
      <c r="W4" s="733">
        <v>2022</v>
      </c>
      <c r="X4" s="733">
        <v>2023</v>
      </c>
    </row>
    <row r="5" spans="1:24" ht="14.2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4" ht="14.25" customHeight="1">
      <c r="A6" s="70"/>
      <c r="B6" s="19" t="s">
        <v>104</v>
      </c>
      <c r="C6" s="19"/>
      <c r="D6" s="19"/>
      <c r="E6" s="19"/>
      <c r="F6" s="19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</row>
    <row r="7" spans="1:24" ht="10.5" customHeight="1">
      <c r="A7" s="70"/>
      <c r="B7" s="101" t="s">
        <v>194</v>
      </c>
      <c r="C7" s="203">
        <v>95.7</v>
      </c>
      <c r="D7" s="203">
        <v>96.1</v>
      </c>
      <c r="E7" s="203">
        <v>95.5</v>
      </c>
      <c r="F7" s="203">
        <v>96.1</v>
      </c>
      <c r="G7" s="211">
        <v>96.7</v>
      </c>
      <c r="H7" s="210">
        <v>97.2</v>
      </c>
      <c r="I7" s="211">
        <v>96.9</v>
      </c>
      <c r="J7" s="211">
        <v>97.4</v>
      </c>
      <c r="K7" s="211">
        <v>97.8</v>
      </c>
      <c r="L7" s="211">
        <v>98</v>
      </c>
      <c r="M7" s="211">
        <v>98.2</v>
      </c>
      <c r="N7" s="211">
        <v>98.8</v>
      </c>
      <c r="O7" s="211">
        <v>98.789657781738796</v>
      </c>
      <c r="P7" s="211">
        <v>98.816725402196539</v>
      </c>
      <c r="Q7" s="211">
        <v>98.713427969358804</v>
      </c>
      <c r="R7" s="211">
        <v>98.853084032778781</v>
      </c>
      <c r="S7" s="211">
        <v>98.966972907027184</v>
      </c>
      <c r="T7" s="211">
        <v>99.09697218674593</v>
      </c>
      <c r="U7" s="211">
        <v>99.351490267266428</v>
      </c>
      <c r="V7" s="211">
        <v>99.106286676647414</v>
      </c>
      <c r="W7" s="211">
        <v>99.197623929210053</v>
      </c>
      <c r="X7" s="211">
        <v>99.394600566287494</v>
      </c>
    </row>
    <row r="8" spans="1:24" ht="12" customHeight="1">
      <c r="A8" s="35"/>
      <c r="B8" s="101" t="s">
        <v>195</v>
      </c>
      <c r="C8" s="203">
        <v>97.5</v>
      </c>
      <c r="D8" s="203">
        <v>98.3</v>
      </c>
      <c r="E8" s="203">
        <v>97.5</v>
      </c>
      <c r="F8" s="203">
        <v>98.3</v>
      </c>
      <c r="G8" s="211">
        <v>98</v>
      </c>
      <c r="H8" s="211">
        <v>98.6</v>
      </c>
      <c r="I8" s="211">
        <v>98.1</v>
      </c>
      <c r="J8" s="211">
        <v>98.2</v>
      </c>
      <c r="K8" s="211">
        <v>98.7</v>
      </c>
      <c r="L8" s="211">
        <v>98.6</v>
      </c>
      <c r="M8" s="211">
        <v>98.7</v>
      </c>
      <c r="N8" s="211">
        <v>98.9</v>
      </c>
      <c r="O8" s="211">
        <v>99.157060930809365</v>
      </c>
      <c r="P8" s="211">
        <v>99.246711998423493</v>
      </c>
      <c r="Q8" s="211">
        <v>99.088945003072851</v>
      </c>
      <c r="R8" s="211">
        <v>99.255981509229443</v>
      </c>
      <c r="S8" s="211">
        <v>99.079200108149948</v>
      </c>
      <c r="T8" s="211">
        <v>99.072325853326873</v>
      </c>
      <c r="U8" s="211">
        <v>99.517783877394834</v>
      </c>
      <c r="V8" s="211">
        <v>99.058253051508075</v>
      </c>
      <c r="W8" s="211">
        <v>99.209607549077631</v>
      </c>
      <c r="X8" s="211">
        <v>99.24514246623599</v>
      </c>
    </row>
    <row r="9" spans="1:24" ht="12.75" customHeight="1">
      <c r="A9" s="35"/>
      <c r="B9" s="101"/>
      <c r="C9" s="203"/>
      <c r="D9" s="203"/>
      <c r="E9" s="203"/>
      <c r="F9" s="203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ht="13.5" hidden="1" customHeight="1">
      <c r="A10" s="35"/>
      <c r="B10" s="39" t="s">
        <v>112</v>
      </c>
      <c r="C10" s="204"/>
      <c r="D10" s="204"/>
      <c r="E10" s="204"/>
      <c r="F10" s="204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ht="13.5" hidden="1" customHeight="1">
      <c r="A11" s="70"/>
      <c r="B11" s="101" t="s">
        <v>194</v>
      </c>
      <c r="C11" s="203">
        <v>99.5</v>
      </c>
      <c r="D11" s="203">
        <v>99</v>
      </c>
      <c r="E11" s="203">
        <v>99.4</v>
      </c>
      <c r="F11" s="203">
        <v>99</v>
      </c>
      <c r="G11" s="28">
        <v>99.5</v>
      </c>
      <c r="H11" s="276">
        <v>99.6</v>
      </c>
      <c r="I11" s="28">
        <v>99.1</v>
      </c>
      <c r="J11" s="28">
        <v>99.2</v>
      </c>
      <c r="K11" s="28">
        <v>99</v>
      </c>
      <c r="L11" s="28">
        <v>99.1</v>
      </c>
      <c r="M11" s="28">
        <v>99.1</v>
      </c>
      <c r="N11" s="28">
        <v>99.7</v>
      </c>
      <c r="O11" s="28">
        <v>98.983041664415211</v>
      </c>
      <c r="P11" s="28">
        <v>99.230998999193105</v>
      </c>
      <c r="Q11" s="28">
        <v>99.237096998422132</v>
      </c>
      <c r="R11" s="28">
        <v>99.698709272698238</v>
      </c>
      <c r="S11" s="28"/>
      <c r="T11" s="28"/>
      <c r="U11" s="28"/>
      <c r="V11" s="28"/>
      <c r="W11" s="28"/>
      <c r="X11" s="28"/>
    </row>
    <row r="12" spans="1:24" ht="12.75" hidden="1" customHeight="1">
      <c r="A12" s="58"/>
      <c r="B12" s="101" t="s">
        <v>195</v>
      </c>
      <c r="C12" s="203">
        <v>98.4</v>
      </c>
      <c r="D12" s="203">
        <v>99.3</v>
      </c>
      <c r="E12" s="203">
        <v>99.2</v>
      </c>
      <c r="F12" s="203">
        <v>99.3</v>
      </c>
      <c r="G12" s="28">
        <v>98.7</v>
      </c>
      <c r="H12" s="28">
        <v>99.6</v>
      </c>
      <c r="I12" s="28">
        <v>98.9</v>
      </c>
      <c r="J12" s="28">
        <v>99.4</v>
      </c>
      <c r="K12" s="28">
        <v>99.3</v>
      </c>
      <c r="L12" s="28">
        <v>99.2</v>
      </c>
      <c r="M12" s="28">
        <v>99.6</v>
      </c>
      <c r="N12" s="28">
        <v>99.5</v>
      </c>
      <c r="O12" s="28">
        <v>99.223663117037347</v>
      </c>
      <c r="P12" s="28">
        <v>99.698463687058208</v>
      </c>
      <c r="Q12" s="28">
        <v>99.451791162065476</v>
      </c>
      <c r="R12" s="28">
        <v>99.676034559347187</v>
      </c>
      <c r="S12" s="28"/>
      <c r="T12" s="28"/>
      <c r="U12" s="28"/>
      <c r="V12" s="28"/>
      <c r="W12" s="28"/>
      <c r="X12" s="28"/>
    </row>
    <row r="13" spans="1:24" ht="12.75" hidden="1" customHeight="1">
      <c r="A13" s="58"/>
      <c r="B13" s="39" t="s">
        <v>133</v>
      </c>
      <c r="C13" s="205"/>
      <c r="D13" s="205"/>
      <c r="E13" s="205"/>
      <c r="F13" s="205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spans="1:24" ht="14.25" hidden="1" customHeight="1">
      <c r="A14" s="70"/>
      <c r="B14" s="101" t="s">
        <v>194</v>
      </c>
      <c r="C14" s="203">
        <v>94.1</v>
      </c>
      <c r="D14" s="203">
        <v>94.8</v>
      </c>
      <c r="E14" s="203">
        <v>93.9</v>
      </c>
      <c r="F14" s="203">
        <v>94.8</v>
      </c>
      <c r="G14" s="28">
        <v>95.6</v>
      </c>
      <c r="H14" s="276">
        <v>96.2</v>
      </c>
      <c r="I14" s="28">
        <v>96</v>
      </c>
      <c r="J14" s="28">
        <v>96.6</v>
      </c>
      <c r="K14" s="28">
        <v>97.3</v>
      </c>
      <c r="L14" s="28">
        <v>97.4</v>
      </c>
      <c r="M14" s="28">
        <v>97.8</v>
      </c>
      <c r="N14" s="28">
        <v>98.5</v>
      </c>
      <c r="O14" s="28">
        <v>98.701006298773166</v>
      </c>
      <c r="P14" s="28">
        <v>98.623742133763827</v>
      </c>
      <c r="Q14" s="28">
        <v>98.46632413102644</v>
      </c>
      <c r="R14" s="28">
        <v>98.435927098534279</v>
      </c>
      <c r="S14" s="28"/>
      <c r="T14" s="28"/>
      <c r="U14" s="28"/>
      <c r="V14" s="28"/>
      <c r="W14" s="28"/>
      <c r="X14" s="28"/>
    </row>
    <row r="15" spans="1:24" ht="14.25" hidden="1" customHeight="1">
      <c r="A15" s="33"/>
      <c r="B15" s="101" t="s">
        <v>195</v>
      </c>
      <c r="C15" s="203">
        <v>97.2</v>
      </c>
      <c r="D15" s="203">
        <v>97.9</v>
      </c>
      <c r="E15" s="203">
        <v>96.8</v>
      </c>
      <c r="F15" s="203">
        <v>97.9</v>
      </c>
      <c r="G15" s="28">
        <v>97.8</v>
      </c>
      <c r="H15" s="28">
        <v>98.2</v>
      </c>
      <c r="I15" s="28">
        <v>97.8</v>
      </c>
      <c r="J15" s="28">
        <v>97.7</v>
      </c>
      <c r="K15" s="28">
        <v>98.5</v>
      </c>
      <c r="L15" s="28">
        <v>98.4</v>
      </c>
      <c r="M15" s="28">
        <v>98.3</v>
      </c>
      <c r="N15" s="28">
        <v>98.7</v>
      </c>
      <c r="O15" s="28">
        <v>99.12774474937531</v>
      </c>
      <c r="P15" s="28">
        <v>99.051140192575474</v>
      </c>
      <c r="Q15" s="28">
        <v>98.927993199279442</v>
      </c>
      <c r="R15" s="28">
        <v>99.070784528725738</v>
      </c>
      <c r="S15" s="28"/>
      <c r="T15" s="28"/>
      <c r="U15" s="28"/>
      <c r="V15" s="28"/>
      <c r="W15" s="28"/>
      <c r="X15" s="28"/>
    </row>
    <row r="16" spans="1:24" ht="15" hidden="1" customHeight="1">
      <c r="A16" s="33"/>
      <c r="B16" s="101"/>
      <c r="C16" s="203"/>
      <c r="D16" s="203"/>
      <c r="E16" s="203"/>
      <c r="F16" s="203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</row>
    <row r="17" spans="1:24" ht="9.75" customHeight="1">
      <c r="A17" s="33"/>
      <c r="B17" s="19" t="s">
        <v>257</v>
      </c>
      <c r="C17" s="203"/>
      <c r="D17" s="203"/>
      <c r="E17" s="203"/>
      <c r="F17" s="203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</row>
    <row r="18" spans="1:24" ht="13.5" customHeight="1">
      <c r="A18" s="33"/>
      <c r="B18" s="39" t="s">
        <v>134</v>
      </c>
      <c r="C18" s="204"/>
      <c r="D18" s="204"/>
      <c r="E18" s="204"/>
      <c r="F18" s="204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</row>
    <row r="19" spans="1:24" ht="10.5" customHeight="1">
      <c r="A19" s="70"/>
      <c r="B19" s="101" t="s">
        <v>194</v>
      </c>
      <c r="C19" s="203">
        <v>98.8</v>
      </c>
      <c r="D19" s="203">
        <v>98.9</v>
      </c>
      <c r="E19" s="203">
        <v>98.9</v>
      </c>
      <c r="F19" s="203">
        <v>98.9</v>
      </c>
      <c r="G19" s="28">
        <v>99.1</v>
      </c>
      <c r="H19" s="28">
        <v>99.1</v>
      </c>
      <c r="I19" s="28">
        <v>98.5</v>
      </c>
      <c r="J19" s="28">
        <v>99</v>
      </c>
      <c r="K19" s="28">
        <v>99</v>
      </c>
      <c r="L19" s="28">
        <v>99.1</v>
      </c>
      <c r="M19" s="28">
        <v>99.1</v>
      </c>
      <c r="N19" s="28">
        <v>99.4</v>
      </c>
      <c r="O19" s="28">
        <v>99.190112707662735</v>
      </c>
      <c r="P19" s="28">
        <v>99.279212131235766</v>
      </c>
      <c r="Q19" s="28">
        <v>99.250616062192421</v>
      </c>
      <c r="R19" s="28">
        <v>99.378479633698916</v>
      </c>
      <c r="S19" s="28">
        <v>99.338035263132383</v>
      </c>
      <c r="T19" s="28">
        <v>99.397488679392453</v>
      </c>
      <c r="U19" s="28">
        <v>99.504229851245142</v>
      </c>
      <c r="V19" s="28">
        <v>99.334246978862225</v>
      </c>
      <c r="W19" s="28">
        <v>99.421145734642067</v>
      </c>
      <c r="X19" s="28">
        <v>99.51622053940595</v>
      </c>
    </row>
    <row r="20" spans="1:24" ht="10.5" customHeight="1">
      <c r="A20" s="58"/>
      <c r="B20" s="101" t="s">
        <v>195</v>
      </c>
      <c r="C20" s="203">
        <v>98.4</v>
      </c>
      <c r="D20" s="203">
        <v>99.1</v>
      </c>
      <c r="E20" s="203">
        <v>98.5</v>
      </c>
      <c r="F20" s="203">
        <v>99.1</v>
      </c>
      <c r="G20" s="276">
        <v>98.8</v>
      </c>
      <c r="H20" s="276">
        <v>99.2</v>
      </c>
      <c r="I20" s="28">
        <v>98.7</v>
      </c>
      <c r="J20" s="28">
        <v>98.8</v>
      </c>
      <c r="K20" s="28">
        <v>99</v>
      </c>
      <c r="L20" s="28">
        <v>99.1</v>
      </c>
      <c r="M20" s="28">
        <v>99.1</v>
      </c>
      <c r="N20" s="28">
        <v>99.2</v>
      </c>
      <c r="O20" s="28">
        <v>99.353583976187551</v>
      </c>
      <c r="P20" s="28">
        <v>99.434610325688993</v>
      </c>
      <c r="Q20" s="28">
        <v>99.344419190094015</v>
      </c>
      <c r="R20" s="28">
        <v>99.475165392083696</v>
      </c>
      <c r="S20" s="28">
        <v>99.266946232414782</v>
      </c>
      <c r="T20" s="28">
        <v>99.268961247989381</v>
      </c>
      <c r="U20" s="28">
        <v>99.668928418416044</v>
      </c>
      <c r="V20" s="28">
        <v>99.150308207098874</v>
      </c>
      <c r="W20" s="28">
        <v>99.363114522459881</v>
      </c>
      <c r="X20" s="28">
        <v>99.337421349046835</v>
      </c>
    </row>
    <row r="21" spans="1:24" ht="10.5" customHeight="1">
      <c r="A21" s="58"/>
      <c r="B21" s="39" t="s">
        <v>135</v>
      </c>
      <c r="C21" s="204"/>
      <c r="D21" s="204"/>
      <c r="E21" s="204"/>
      <c r="F21" s="204"/>
      <c r="G21" s="276"/>
      <c r="H21" s="276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</row>
    <row r="22" spans="1:24" ht="10.5" customHeight="1">
      <c r="A22" s="70"/>
      <c r="B22" s="101" t="s">
        <v>194</v>
      </c>
      <c r="C22" s="203">
        <v>88</v>
      </c>
      <c r="D22" s="203">
        <v>89</v>
      </c>
      <c r="E22" s="203">
        <v>87.2</v>
      </c>
      <c r="F22" s="203">
        <v>89</v>
      </c>
      <c r="G22" s="28">
        <v>90.9</v>
      </c>
      <c r="H22" s="28">
        <v>92.3</v>
      </c>
      <c r="I22" s="28">
        <v>92.5</v>
      </c>
      <c r="J22" s="28">
        <v>92.7</v>
      </c>
      <c r="K22" s="28">
        <v>94.5</v>
      </c>
      <c r="L22" s="28">
        <v>94.5</v>
      </c>
      <c r="M22" s="28">
        <v>95.4</v>
      </c>
      <c r="N22" s="28">
        <v>97.1</v>
      </c>
      <c r="O22" s="28">
        <v>97.446137268699289</v>
      </c>
      <c r="P22" s="28">
        <v>97.239970788988813</v>
      </c>
      <c r="Q22" s="28">
        <v>96.783721538824423</v>
      </c>
      <c r="R22" s="28">
        <v>96.884976021987981</v>
      </c>
      <c r="S22" s="666">
        <v>97.513584328450449</v>
      </c>
      <c r="T22" s="666">
        <v>97.91459923550876</v>
      </c>
      <c r="U22" s="666">
        <v>98.741588487310779</v>
      </c>
      <c r="V22" s="666">
        <v>98.186564624333883</v>
      </c>
      <c r="W22" s="666">
        <v>98.286664337795955</v>
      </c>
      <c r="X22" s="666">
        <v>98.900227827790232</v>
      </c>
    </row>
    <row r="23" spans="1:24" ht="10.5" customHeight="1">
      <c r="A23" s="58"/>
      <c r="B23" s="101" t="s">
        <v>195</v>
      </c>
      <c r="C23" s="203">
        <v>95.6</v>
      </c>
      <c r="D23" s="203">
        <v>96.6</v>
      </c>
      <c r="E23" s="203">
        <v>95.2</v>
      </c>
      <c r="F23" s="203">
        <v>96.6</v>
      </c>
      <c r="G23" s="276">
        <v>96.3</v>
      </c>
      <c r="H23" s="276">
        <v>97</v>
      </c>
      <c r="I23" s="28">
        <v>96.6</v>
      </c>
      <c r="J23" s="28">
        <v>96.7</v>
      </c>
      <c r="K23" s="28">
        <v>98</v>
      </c>
      <c r="L23" s="28">
        <v>97.3</v>
      </c>
      <c r="M23" s="28">
        <v>97.5</v>
      </c>
      <c r="N23" s="28">
        <v>98.2</v>
      </c>
      <c r="O23" s="28">
        <v>98.574199490955621</v>
      </c>
      <c r="P23" s="28">
        <v>98.683287849008565</v>
      </c>
      <c r="Q23" s="28">
        <v>98.281049708582174</v>
      </c>
      <c r="R23" s="28">
        <v>98.546904664201492</v>
      </c>
      <c r="S23" s="666">
        <v>98.450805704560466</v>
      </c>
      <c r="T23" s="666">
        <v>98.392565561187325</v>
      </c>
      <c r="U23" s="666">
        <v>98.985939554740781</v>
      </c>
      <c r="V23" s="666">
        <v>98.728519687694615</v>
      </c>
      <c r="W23" s="666">
        <v>98.666528443274657</v>
      </c>
      <c r="X23" s="666">
        <v>98.914673127126235</v>
      </c>
    </row>
    <row r="24" spans="1:24" ht="10.5" customHeight="1">
      <c r="A24" s="58"/>
      <c r="B24" s="101"/>
      <c r="C24" s="203"/>
      <c r="D24" s="203"/>
      <c r="E24" s="203"/>
      <c r="F24" s="203"/>
      <c r="G24" s="276"/>
      <c r="H24" s="276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</row>
    <row r="25" spans="1:24" ht="10.5" customHeight="1">
      <c r="A25" s="58"/>
      <c r="B25" s="19" t="s">
        <v>188</v>
      </c>
      <c r="C25" s="203"/>
      <c r="D25" s="203"/>
      <c r="E25" s="203"/>
      <c r="F25" s="203"/>
      <c r="G25" s="276"/>
      <c r="H25" s="276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</row>
    <row r="26" spans="1:24" ht="10.5" customHeight="1">
      <c r="A26" s="58"/>
      <c r="B26" s="39" t="s">
        <v>136</v>
      </c>
      <c r="C26" s="204"/>
      <c r="D26" s="204"/>
      <c r="E26" s="204"/>
      <c r="F26" s="204"/>
      <c r="G26" s="276"/>
      <c r="H26" s="276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</row>
    <row r="27" spans="1:24" ht="10.5" customHeight="1">
      <c r="A27" s="70"/>
      <c r="B27" s="101" t="s">
        <v>194</v>
      </c>
      <c r="C27" s="203">
        <v>98.5</v>
      </c>
      <c r="D27" s="203">
        <v>98.7</v>
      </c>
      <c r="E27" s="203">
        <v>98.6</v>
      </c>
      <c r="F27" s="203">
        <v>98.7</v>
      </c>
      <c r="G27" s="28">
        <v>99</v>
      </c>
      <c r="H27" s="28">
        <v>99.2</v>
      </c>
      <c r="I27" s="28">
        <v>98.3</v>
      </c>
      <c r="J27" s="28">
        <v>98.8</v>
      </c>
      <c r="K27" s="28">
        <v>98.9</v>
      </c>
      <c r="L27" s="28">
        <v>98.9</v>
      </c>
      <c r="M27" s="28">
        <v>99.1</v>
      </c>
      <c r="N27" s="28">
        <v>99.3</v>
      </c>
      <c r="O27" s="28">
        <v>99.061044876928037</v>
      </c>
      <c r="P27" s="28">
        <v>99.179066876984564</v>
      </c>
      <c r="Q27" s="28">
        <v>98.985855525295534</v>
      </c>
      <c r="R27" s="28">
        <v>99.306384927656211</v>
      </c>
      <c r="S27" s="666">
        <v>99.167064695539466</v>
      </c>
      <c r="T27" s="666">
        <v>99.41468862928258</v>
      </c>
      <c r="U27" s="666">
        <v>99.540564908210214</v>
      </c>
      <c r="V27" s="666">
        <v>99.453784141391992</v>
      </c>
      <c r="W27" s="666">
        <v>99.333562249599709</v>
      </c>
      <c r="X27" s="666">
        <v>99.464048131842262</v>
      </c>
    </row>
    <row r="28" spans="1:24" ht="10.5" customHeight="1">
      <c r="A28" s="58"/>
      <c r="B28" s="101" t="s">
        <v>195</v>
      </c>
      <c r="C28" s="203">
        <v>98.1</v>
      </c>
      <c r="D28" s="203">
        <v>98.8</v>
      </c>
      <c r="E28" s="203">
        <v>98.3</v>
      </c>
      <c r="F28" s="203">
        <v>98.8</v>
      </c>
      <c r="G28" s="276">
        <v>98.5</v>
      </c>
      <c r="H28" s="276">
        <v>99</v>
      </c>
      <c r="I28" s="28">
        <v>98.3</v>
      </c>
      <c r="J28" s="28">
        <v>98.5</v>
      </c>
      <c r="K28" s="28">
        <v>99</v>
      </c>
      <c r="L28" s="28">
        <v>99</v>
      </c>
      <c r="M28" s="28">
        <v>99.1</v>
      </c>
      <c r="N28" s="28">
        <v>99</v>
      </c>
      <c r="O28" s="28">
        <v>99.301011680776355</v>
      </c>
      <c r="P28" s="28">
        <v>99.490655421585387</v>
      </c>
      <c r="Q28" s="28">
        <v>99.327192229831084</v>
      </c>
      <c r="R28" s="28">
        <v>99.464598778410164</v>
      </c>
      <c r="S28" s="666">
        <v>99.205769805644124</v>
      </c>
      <c r="T28" s="666">
        <v>99.242811286719444</v>
      </c>
      <c r="U28" s="666">
        <v>99.56228663287358</v>
      </c>
      <c r="V28" s="666">
        <v>99.129700279065659</v>
      </c>
      <c r="W28" s="666">
        <v>99.447651435664625</v>
      </c>
      <c r="X28" s="666">
        <v>99.094767403217702</v>
      </c>
    </row>
    <row r="29" spans="1:24" ht="10.5" customHeight="1">
      <c r="A29" s="58"/>
      <c r="B29" s="39" t="s">
        <v>137</v>
      </c>
      <c r="C29" s="204"/>
      <c r="D29" s="204"/>
      <c r="E29" s="204"/>
      <c r="F29" s="204"/>
      <c r="G29" s="276"/>
      <c r="H29" s="276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</row>
    <row r="30" spans="1:24" ht="10.5" customHeight="1">
      <c r="A30" s="70"/>
      <c r="B30" s="101" t="s">
        <v>194</v>
      </c>
      <c r="C30" s="203">
        <v>91.6</v>
      </c>
      <c r="D30" s="203">
        <v>92.2</v>
      </c>
      <c r="E30" s="203">
        <v>90.6</v>
      </c>
      <c r="F30" s="203">
        <v>92.2</v>
      </c>
      <c r="G30" s="28">
        <v>93.7</v>
      </c>
      <c r="H30" s="28">
        <v>94.9</v>
      </c>
      <c r="I30" s="28">
        <v>95.7</v>
      </c>
      <c r="J30" s="28">
        <v>95.4</v>
      </c>
      <c r="K30" s="28">
        <v>96.5</v>
      </c>
      <c r="L30" s="28">
        <v>97</v>
      </c>
      <c r="M30" s="28">
        <v>97.2</v>
      </c>
      <c r="N30" s="28">
        <v>98.6</v>
      </c>
      <c r="O30" s="28">
        <v>98.527948353657692</v>
      </c>
      <c r="P30" s="28">
        <v>98.794116985705557</v>
      </c>
      <c r="Q30" s="28">
        <v>98.721664545497248</v>
      </c>
      <c r="R30" s="28">
        <v>98.715540080935781</v>
      </c>
      <c r="S30" s="666">
        <v>98.90851940155612</v>
      </c>
      <c r="T30" s="666">
        <v>98.855983551583876</v>
      </c>
      <c r="U30" s="666">
        <v>99.119352165437974</v>
      </c>
      <c r="V30" s="666">
        <v>98.989241214307327</v>
      </c>
      <c r="W30" s="666">
        <v>99.227522220035866</v>
      </c>
      <c r="X30" s="666">
        <v>99.524739367344921</v>
      </c>
    </row>
    <row r="31" spans="1:24" ht="10.5" customHeight="1">
      <c r="A31" s="58"/>
      <c r="B31" s="101" t="s">
        <v>195</v>
      </c>
      <c r="C31" s="203">
        <v>96.9</v>
      </c>
      <c r="D31" s="203">
        <v>97.6</v>
      </c>
      <c r="E31" s="203">
        <v>96.3</v>
      </c>
      <c r="F31" s="203">
        <v>97.6</v>
      </c>
      <c r="G31" s="276">
        <v>97.5</v>
      </c>
      <c r="H31" s="276">
        <v>98.1</v>
      </c>
      <c r="I31" s="28">
        <v>98.1</v>
      </c>
      <c r="J31" s="28">
        <v>98.3</v>
      </c>
      <c r="K31" s="28">
        <v>98.7</v>
      </c>
      <c r="L31" s="28">
        <v>98.3</v>
      </c>
      <c r="M31" s="28">
        <v>98.3</v>
      </c>
      <c r="N31" s="28">
        <v>99</v>
      </c>
      <c r="O31" s="28">
        <v>99.208201326968478</v>
      </c>
      <c r="P31" s="28">
        <v>99.132929225249867</v>
      </c>
      <c r="Q31" s="28">
        <v>99.057943785099823</v>
      </c>
      <c r="R31" s="28">
        <v>99.271800275082597</v>
      </c>
      <c r="S31" s="666">
        <v>99.239582171978839</v>
      </c>
      <c r="T31" s="666">
        <v>99.100262607123426</v>
      </c>
      <c r="U31" s="666">
        <v>99.53937879146018</v>
      </c>
      <c r="V31" s="666">
        <v>99.195193948363055</v>
      </c>
      <c r="W31" s="666">
        <v>99.379448520696059</v>
      </c>
      <c r="X31" s="666">
        <v>99.45902137259273</v>
      </c>
    </row>
    <row r="32" spans="1:24" ht="10.5" customHeight="1">
      <c r="A32" s="58"/>
      <c r="B32" s="39" t="s">
        <v>138</v>
      </c>
      <c r="C32" s="204"/>
      <c r="D32" s="204"/>
      <c r="E32" s="204"/>
      <c r="F32" s="204"/>
      <c r="G32" s="276"/>
      <c r="H32" s="276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</row>
    <row r="33" spans="1:24" ht="12.75" customHeight="1">
      <c r="A33" s="70"/>
      <c r="B33" s="101" t="s">
        <v>194</v>
      </c>
      <c r="C33" s="203">
        <v>94.8</v>
      </c>
      <c r="D33" s="203">
        <v>95.8</v>
      </c>
      <c r="E33" s="203">
        <v>95.9</v>
      </c>
      <c r="F33" s="203">
        <v>95.8</v>
      </c>
      <c r="G33" s="28">
        <v>96</v>
      </c>
      <c r="H33" s="28">
        <v>95.4</v>
      </c>
      <c r="I33" s="28">
        <v>94.4</v>
      </c>
      <c r="J33" s="28">
        <v>96.7</v>
      </c>
      <c r="K33" s="28">
        <v>96.6</v>
      </c>
      <c r="L33" s="28">
        <v>96.7</v>
      </c>
      <c r="M33" s="28">
        <v>97.2</v>
      </c>
      <c r="N33" s="28">
        <v>97.7</v>
      </c>
      <c r="O33" s="28">
        <v>98.283346573409219</v>
      </c>
      <c r="P33" s="28">
        <v>97.238401202684059</v>
      </c>
      <c r="Q33" s="28">
        <v>97.450277280088855</v>
      </c>
      <c r="R33" s="28">
        <v>97.094706819485992</v>
      </c>
      <c r="S33" s="666">
        <v>98.182024169166411</v>
      </c>
      <c r="T33" s="666">
        <v>98.263993485107761</v>
      </c>
      <c r="U33" s="666">
        <v>99.090512183533292</v>
      </c>
      <c r="V33" s="666">
        <v>97.776265065124193</v>
      </c>
      <c r="W33" s="666">
        <v>98.509216154844694</v>
      </c>
      <c r="X33" s="666">
        <v>98.739823666768842</v>
      </c>
    </row>
    <row r="34" spans="1:24" ht="10.5" customHeight="1">
      <c r="A34" s="58"/>
      <c r="B34" s="101" t="s">
        <v>195</v>
      </c>
      <c r="C34" s="203">
        <v>97.2</v>
      </c>
      <c r="D34" s="203">
        <v>98</v>
      </c>
      <c r="E34" s="203">
        <v>97.3</v>
      </c>
      <c r="F34" s="203">
        <v>98</v>
      </c>
      <c r="G34" s="276">
        <v>97.7</v>
      </c>
      <c r="H34" s="276">
        <v>98.1</v>
      </c>
      <c r="I34" s="28">
        <v>97.5</v>
      </c>
      <c r="J34" s="28">
        <v>96.9</v>
      </c>
      <c r="K34" s="28">
        <v>97.9</v>
      </c>
      <c r="L34" s="28">
        <v>98</v>
      </c>
      <c r="M34" s="28">
        <v>97.9</v>
      </c>
      <c r="N34" s="28">
        <v>98.2</v>
      </c>
      <c r="O34" s="28">
        <v>98.46080339090021</v>
      </c>
      <c r="P34" s="28">
        <v>98.561526600067978</v>
      </c>
      <c r="Q34" s="28">
        <v>98.174763082081057</v>
      </c>
      <c r="R34" s="28">
        <v>98.336464391975753</v>
      </c>
      <c r="S34" s="666">
        <v>98.177366213179965</v>
      </c>
      <c r="T34" s="666">
        <v>98.289675736276294</v>
      </c>
      <c r="U34" s="666">
        <v>99.277077247777257</v>
      </c>
      <c r="V34" s="666">
        <v>98.437890237528265</v>
      </c>
      <c r="W34" s="666">
        <v>97.835648414752441</v>
      </c>
      <c r="X34" s="666">
        <v>99.320736347332442</v>
      </c>
    </row>
    <row r="35" spans="1:24" ht="10.5" customHeight="1">
      <c r="A35" s="58"/>
      <c r="B35" s="101"/>
      <c r="C35" s="203"/>
      <c r="D35" s="203"/>
      <c r="E35" s="203"/>
      <c r="F35" s="203"/>
      <c r="G35" s="276"/>
      <c r="H35" s="276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</row>
    <row r="36" spans="1:24" ht="10.5" customHeight="1">
      <c r="A36" s="71"/>
      <c r="B36" s="277"/>
      <c r="C36" s="360"/>
      <c r="D36" s="360"/>
      <c r="E36" s="360"/>
      <c r="F36" s="360"/>
      <c r="G36" s="278"/>
      <c r="H36" s="278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664"/>
      <c r="T36" s="664"/>
      <c r="U36" s="664"/>
      <c r="V36" s="664"/>
      <c r="W36" s="664"/>
    </row>
    <row r="37" spans="1:24" ht="10.5" customHeight="1">
      <c r="B37" s="19" t="s">
        <v>132</v>
      </c>
      <c r="C37" s="205"/>
      <c r="D37" s="205"/>
      <c r="E37" s="205"/>
      <c r="F37" s="205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</row>
    <row r="38" spans="1:24" ht="10.5" customHeight="1">
      <c r="B38" s="19" t="s">
        <v>0</v>
      </c>
      <c r="C38" s="206"/>
      <c r="D38" s="206"/>
      <c r="E38" s="206"/>
      <c r="F38" s="20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</row>
    <row r="39" spans="1:24" ht="10.5" customHeight="1">
      <c r="B39" s="101" t="s">
        <v>194</v>
      </c>
      <c r="C39" s="361">
        <v>95.5</v>
      </c>
      <c r="D39" s="361">
        <v>94.3</v>
      </c>
      <c r="E39" s="361">
        <v>95.8</v>
      </c>
      <c r="F39" s="361">
        <v>94.3</v>
      </c>
      <c r="G39" s="28">
        <v>94.6</v>
      </c>
      <c r="H39" s="28">
        <v>94.1</v>
      </c>
      <c r="I39" s="28">
        <v>94.1</v>
      </c>
      <c r="J39" s="28">
        <v>95.5</v>
      </c>
      <c r="K39" s="28">
        <v>95.6</v>
      </c>
      <c r="L39" s="28">
        <v>95</v>
      </c>
      <c r="M39" s="28">
        <v>95.8</v>
      </c>
      <c r="N39" s="28">
        <v>95.9</v>
      </c>
      <c r="O39" s="28">
        <v>98.646461512734561</v>
      </c>
      <c r="P39" s="28">
        <v>96.90508825655958</v>
      </c>
      <c r="Q39" s="28">
        <v>97.456969464193293</v>
      </c>
      <c r="R39" s="28">
        <v>98.456649288072271</v>
      </c>
      <c r="S39" s="666">
        <v>98.062055039335434</v>
      </c>
      <c r="T39" s="666">
        <v>97.57380079849959</v>
      </c>
      <c r="U39" s="666">
        <v>96.730204964165836</v>
      </c>
      <c r="V39" s="666">
        <v>98.526675795297606</v>
      </c>
      <c r="W39" s="666">
        <v>99.136985864405418</v>
      </c>
      <c r="X39" s="666">
        <v>98.601542408298968</v>
      </c>
    </row>
    <row r="40" spans="1:24" ht="10.5" customHeight="1">
      <c r="B40" s="101" t="s">
        <v>195</v>
      </c>
      <c r="C40" s="361">
        <v>94.6</v>
      </c>
      <c r="D40" s="361">
        <v>95.3</v>
      </c>
      <c r="E40" s="361">
        <v>98</v>
      </c>
      <c r="F40" s="361">
        <v>95.3</v>
      </c>
      <c r="G40" s="31">
        <v>97.2</v>
      </c>
      <c r="H40" s="31">
        <v>97.8</v>
      </c>
      <c r="I40" s="281">
        <v>97.2</v>
      </c>
      <c r="J40" s="281">
        <v>97.7</v>
      </c>
      <c r="K40" s="281">
        <v>97.8</v>
      </c>
      <c r="L40" s="281">
        <v>98.6</v>
      </c>
      <c r="M40" s="281">
        <v>97.9</v>
      </c>
      <c r="N40" s="281">
        <v>97.9</v>
      </c>
      <c r="O40" s="281">
        <v>98.930308997540095</v>
      </c>
      <c r="P40" s="281">
        <v>97.973499514636359</v>
      </c>
      <c r="Q40" s="281">
        <v>98.793875313605398</v>
      </c>
      <c r="R40" s="28">
        <v>99.172656339422034</v>
      </c>
      <c r="S40" s="666">
        <v>97.48733199081785</v>
      </c>
      <c r="T40" s="666">
        <v>98.065529694910651</v>
      </c>
      <c r="U40" s="666">
        <v>99.0842133150134</v>
      </c>
      <c r="V40" s="666">
        <v>99.581484907365947</v>
      </c>
      <c r="W40" s="666">
        <v>98.989731307233214</v>
      </c>
      <c r="X40" s="666">
        <v>99.284869216037066</v>
      </c>
    </row>
    <row r="41" spans="1:24" ht="10.5" customHeight="1">
      <c r="B41" s="19" t="s">
        <v>1</v>
      </c>
      <c r="C41" s="206"/>
      <c r="D41" s="206"/>
      <c r="E41" s="206"/>
      <c r="F41" s="206"/>
      <c r="G41" s="31"/>
      <c r="H41" s="31"/>
      <c r="I41" s="281"/>
      <c r="J41" s="281"/>
      <c r="K41" s="281"/>
      <c r="L41" s="281"/>
      <c r="M41" s="281"/>
      <c r="N41" s="281"/>
      <c r="O41" s="281"/>
      <c r="P41" s="281"/>
      <c r="Q41" s="281"/>
      <c r="R41" s="28"/>
      <c r="S41" s="28"/>
      <c r="T41" s="28"/>
      <c r="U41" s="28"/>
      <c r="V41" s="28"/>
      <c r="W41" s="28"/>
      <c r="X41" s="28"/>
    </row>
    <row r="42" spans="1:24" ht="10.5" customHeight="1">
      <c r="B42" s="101" t="s">
        <v>194</v>
      </c>
      <c r="C42" s="361">
        <v>95.5</v>
      </c>
      <c r="D42" s="361">
        <v>90.3</v>
      </c>
      <c r="E42" s="361">
        <v>87</v>
      </c>
      <c r="F42" s="361">
        <v>90.3</v>
      </c>
      <c r="G42" s="28">
        <v>92</v>
      </c>
      <c r="H42" s="28">
        <v>93.2</v>
      </c>
      <c r="I42" s="28">
        <v>96.3</v>
      </c>
      <c r="J42" s="28">
        <v>94.9</v>
      </c>
      <c r="K42" s="28">
        <v>97.2</v>
      </c>
      <c r="L42" s="28">
        <v>97.1</v>
      </c>
      <c r="M42" s="28">
        <v>98.3</v>
      </c>
      <c r="N42" s="28">
        <v>97.3</v>
      </c>
      <c r="O42" s="28">
        <v>97.890764297876515</v>
      </c>
      <c r="P42" s="28">
        <v>97.085525081977323</v>
      </c>
      <c r="Q42" s="28">
        <v>98.22631022446599</v>
      </c>
      <c r="R42" s="28">
        <v>97.047480115657478</v>
      </c>
      <c r="S42" s="666">
        <v>97.49819269483217</v>
      </c>
      <c r="T42" s="666">
        <v>97.949937346948147</v>
      </c>
      <c r="U42" s="666">
        <v>98.424814224127516</v>
      </c>
      <c r="V42" s="666">
        <v>99.796782105230676</v>
      </c>
      <c r="W42" s="666">
        <v>98.603041017942488</v>
      </c>
      <c r="X42" s="666">
        <v>99.427190188441429</v>
      </c>
    </row>
    <row r="43" spans="1:24" ht="10.5" customHeight="1">
      <c r="B43" s="101" t="s">
        <v>195</v>
      </c>
      <c r="C43" s="361">
        <v>97.5</v>
      </c>
      <c r="D43" s="361">
        <v>97.9</v>
      </c>
      <c r="E43" s="361">
        <v>97.9</v>
      </c>
      <c r="F43" s="361">
        <v>97.9</v>
      </c>
      <c r="G43" s="31">
        <v>96.2</v>
      </c>
      <c r="H43" s="31">
        <v>98.6</v>
      </c>
      <c r="I43" s="281">
        <v>99</v>
      </c>
      <c r="J43" s="281">
        <v>97.3</v>
      </c>
      <c r="K43" s="281">
        <v>98.8</v>
      </c>
      <c r="L43" s="281">
        <v>98.2</v>
      </c>
      <c r="M43" s="281">
        <v>98.2</v>
      </c>
      <c r="N43" s="281">
        <v>99.3</v>
      </c>
      <c r="O43" s="281">
        <v>99.418253398337157</v>
      </c>
      <c r="P43" s="281">
        <v>98.91896032759719</v>
      </c>
      <c r="Q43" s="281">
        <v>99.797069133217917</v>
      </c>
      <c r="R43" s="28">
        <v>98.997684079500743</v>
      </c>
      <c r="S43" s="666">
        <v>99.492621084718948</v>
      </c>
      <c r="T43" s="666">
        <v>98.764895237888666</v>
      </c>
      <c r="U43" s="666">
        <v>98.426743696746854</v>
      </c>
      <c r="V43" s="666">
        <v>99.822446653253195</v>
      </c>
      <c r="W43" s="666">
        <v>99.600465200641267</v>
      </c>
      <c r="X43" s="666">
        <v>99.126449766890431</v>
      </c>
    </row>
    <row r="44" spans="1:24" ht="10.5" customHeight="1">
      <c r="B44" s="19" t="s">
        <v>2</v>
      </c>
      <c r="C44" s="206"/>
      <c r="D44" s="206"/>
      <c r="E44" s="206"/>
      <c r="F44" s="206"/>
      <c r="G44" s="31"/>
      <c r="H44" s="31"/>
      <c r="I44" s="281"/>
      <c r="J44" s="281"/>
      <c r="K44" s="281"/>
      <c r="L44" s="281"/>
      <c r="M44" s="281"/>
      <c r="N44" s="281"/>
      <c r="O44" s="281"/>
      <c r="P44" s="281"/>
      <c r="Q44" s="281"/>
      <c r="R44" s="28"/>
      <c r="S44" s="28"/>
      <c r="T44" s="28"/>
      <c r="U44" s="28"/>
      <c r="V44" s="28"/>
      <c r="W44" s="28"/>
      <c r="X44" s="28"/>
    </row>
    <row r="45" spans="1:24" ht="10.5" customHeight="1">
      <c r="B45" s="101" t="s">
        <v>194</v>
      </c>
      <c r="C45" s="361">
        <v>93.3</v>
      </c>
      <c r="D45" s="361">
        <v>95.8</v>
      </c>
      <c r="E45" s="361">
        <v>93.7</v>
      </c>
      <c r="F45" s="361">
        <v>95.8</v>
      </c>
      <c r="G45" s="28">
        <v>95.6</v>
      </c>
      <c r="H45" s="28">
        <v>99.4</v>
      </c>
      <c r="I45" s="28">
        <v>99.1</v>
      </c>
      <c r="J45" s="28">
        <v>98.1</v>
      </c>
      <c r="K45" s="28">
        <v>96.9</v>
      </c>
      <c r="L45" s="28">
        <v>98</v>
      </c>
      <c r="M45" s="28">
        <v>97.6</v>
      </c>
      <c r="N45" s="28">
        <v>97.8</v>
      </c>
      <c r="O45" s="28">
        <v>99.050626934187704</v>
      </c>
      <c r="P45" s="28">
        <v>99.121932686608446</v>
      </c>
      <c r="Q45" s="28">
        <v>97.78007732601796</v>
      </c>
      <c r="R45" s="28">
        <v>98.890217230360548</v>
      </c>
      <c r="S45" s="666">
        <v>99.642331172750602</v>
      </c>
      <c r="T45" s="666">
        <v>99.620676194915845</v>
      </c>
      <c r="U45" s="666">
        <v>98.66170222612628</v>
      </c>
      <c r="V45" s="666">
        <v>99.260084057632028</v>
      </c>
      <c r="W45" s="666">
        <v>99.706567537558271</v>
      </c>
      <c r="X45" s="666">
        <v>98.843085779199072</v>
      </c>
    </row>
    <row r="46" spans="1:24" ht="10.5" customHeight="1">
      <c r="B46" s="101" t="s">
        <v>195</v>
      </c>
      <c r="C46" s="361">
        <v>98.7</v>
      </c>
      <c r="D46" s="361">
        <v>98.4</v>
      </c>
      <c r="E46" s="361">
        <v>98</v>
      </c>
      <c r="F46" s="361">
        <v>98.4</v>
      </c>
      <c r="G46" s="31">
        <v>97.4</v>
      </c>
      <c r="H46" s="31">
        <v>98.9</v>
      </c>
      <c r="I46" s="281">
        <v>99.2</v>
      </c>
      <c r="J46" s="281">
        <v>99.2</v>
      </c>
      <c r="K46" s="281">
        <v>97.9</v>
      </c>
      <c r="L46" s="281">
        <v>98.4</v>
      </c>
      <c r="M46" s="281">
        <v>99.1</v>
      </c>
      <c r="N46" s="281">
        <v>100</v>
      </c>
      <c r="O46" s="281">
        <v>98.666868567737993</v>
      </c>
      <c r="P46" s="281">
        <v>99.425144870765052</v>
      </c>
      <c r="Q46" s="281">
        <v>98.694526553648871</v>
      </c>
      <c r="R46" s="28">
        <v>99.067249805672276</v>
      </c>
      <c r="S46" s="666">
        <v>100</v>
      </c>
      <c r="T46" s="666">
        <v>99.385665351121943</v>
      </c>
      <c r="U46" s="666">
        <v>100</v>
      </c>
      <c r="V46" s="666">
        <v>98.943764833312329</v>
      </c>
      <c r="W46" s="666">
        <v>99.307807219353293</v>
      </c>
      <c r="X46" s="666">
        <v>99.103566422736236</v>
      </c>
    </row>
    <row r="47" spans="1:24" ht="10.5" customHeight="1">
      <c r="B47" s="19" t="s">
        <v>3</v>
      </c>
      <c r="C47" s="206"/>
      <c r="D47" s="206"/>
      <c r="E47" s="206"/>
      <c r="F47" s="206"/>
      <c r="G47" s="31"/>
      <c r="H47" s="31"/>
      <c r="I47" s="281"/>
      <c r="J47" s="281"/>
      <c r="K47" s="281"/>
      <c r="L47" s="281"/>
      <c r="M47" s="281"/>
      <c r="N47" s="281"/>
      <c r="O47" s="281"/>
      <c r="P47" s="281"/>
      <c r="Q47" s="281"/>
      <c r="R47" s="28"/>
      <c r="S47" s="28"/>
      <c r="T47" s="28"/>
      <c r="U47" s="28"/>
      <c r="V47" s="28"/>
      <c r="W47" s="28"/>
      <c r="X47" s="28"/>
    </row>
    <row r="48" spans="1:24" ht="10.5" customHeight="1">
      <c r="B48" s="101" t="s">
        <v>194</v>
      </c>
      <c r="C48" s="361">
        <v>98.9</v>
      </c>
      <c r="D48" s="361">
        <v>99.6</v>
      </c>
      <c r="E48" s="361">
        <v>99.5</v>
      </c>
      <c r="F48" s="361">
        <v>99.6</v>
      </c>
      <c r="G48" s="28">
        <v>100</v>
      </c>
      <c r="H48" s="28">
        <v>99.5</v>
      </c>
      <c r="I48" s="28">
        <v>99.4</v>
      </c>
      <c r="J48" s="28">
        <v>99.8</v>
      </c>
      <c r="K48" s="28">
        <v>99.7</v>
      </c>
      <c r="L48" s="28">
        <v>99.5</v>
      </c>
      <c r="M48" s="28">
        <v>99</v>
      </c>
      <c r="N48" s="28">
        <v>99.3</v>
      </c>
      <c r="O48" s="28">
        <v>99.615641742476242</v>
      </c>
      <c r="P48" s="28">
        <v>99.604792493181122</v>
      </c>
      <c r="Q48" s="28">
        <v>99.848332863102385</v>
      </c>
      <c r="R48" s="28">
        <v>99.498305933663957</v>
      </c>
      <c r="S48" s="666">
        <v>99.56765099979259</v>
      </c>
      <c r="T48" s="666">
        <v>100</v>
      </c>
      <c r="U48" s="666">
        <v>100</v>
      </c>
      <c r="V48" s="666">
        <v>99.623151647083347</v>
      </c>
      <c r="W48" s="666">
        <v>99.462375909867987</v>
      </c>
      <c r="X48" s="666">
        <v>99.939950220807049</v>
      </c>
    </row>
    <row r="49" spans="2:24" ht="10.5" customHeight="1">
      <c r="B49" s="101" t="s">
        <v>195</v>
      </c>
      <c r="C49" s="361">
        <v>98.7</v>
      </c>
      <c r="D49" s="361">
        <v>99.7</v>
      </c>
      <c r="E49" s="361">
        <v>99.3</v>
      </c>
      <c r="F49" s="361">
        <v>99.7</v>
      </c>
      <c r="G49" s="31">
        <v>99.3</v>
      </c>
      <c r="H49" s="31">
        <v>99.8</v>
      </c>
      <c r="I49" s="281">
        <v>99.9</v>
      </c>
      <c r="J49" s="281">
        <v>99</v>
      </c>
      <c r="K49" s="281">
        <v>99</v>
      </c>
      <c r="L49" s="281">
        <v>99.1</v>
      </c>
      <c r="M49" s="281">
        <v>98.3</v>
      </c>
      <c r="N49" s="281">
        <v>99.1</v>
      </c>
      <c r="O49" s="281">
        <v>100</v>
      </c>
      <c r="P49" s="281">
        <v>99.207393546696366</v>
      </c>
      <c r="Q49" s="281">
        <v>99.068561331110061</v>
      </c>
      <c r="R49" s="28">
        <v>99.786505814537691</v>
      </c>
      <c r="S49" s="666">
        <v>99.8244329663233</v>
      </c>
      <c r="T49" s="666">
        <v>99.304393770403834</v>
      </c>
      <c r="U49" s="666">
        <v>100</v>
      </c>
      <c r="V49" s="666">
        <v>99.494383837268416</v>
      </c>
      <c r="W49" s="666">
        <v>99.459862837690551</v>
      </c>
      <c r="X49" s="666">
        <v>99.603153429573254</v>
      </c>
    </row>
    <row r="50" spans="2:24" ht="10.5" customHeight="1">
      <c r="B50" s="19" t="s">
        <v>4</v>
      </c>
      <c r="C50" s="206"/>
      <c r="D50" s="206"/>
      <c r="E50" s="206"/>
      <c r="F50" s="206"/>
      <c r="G50" s="31"/>
      <c r="H50" s="31"/>
      <c r="I50" s="281"/>
      <c r="J50" s="281"/>
      <c r="K50" s="281"/>
      <c r="L50" s="281"/>
      <c r="M50" s="281"/>
      <c r="N50" s="281"/>
      <c r="O50" s="281"/>
      <c r="P50" s="281"/>
      <c r="Q50" s="281"/>
      <c r="R50" s="28"/>
      <c r="S50" s="28"/>
      <c r="T50" s="28"/>
      <c r="U50" s="28"/>
      <c r="V50" s="28"/>
      <c r="W50" s="28"/>
      <c r="X50" s="28"/>
    </row>
    <row r="51" spans="2:24" ht="10.5" customHeight="1">
      <c r="B51" s="101" t="s">
        <v>194</v>
      </c>
      <c r="C51" s="361">
        <v>91.5</v>
      </c>
      <c r="D51" s="361">
        <v>95.3</v>
      </c>
      <c r="E51" s="361">
        <v>98.1</v>
      </c>
      <c r="F51" s="361">
        <v>95.3</v>
      </c>
      <c r="G51" s="28">
        <v>96.7</v>
      </c>
      <c r="H51" s="28">
        <v>96.4</v>
      </c>
      <c r="I51" s="28">
        <v>98.6</v>
      </c>
      <c r="J51" s="28">
        <v>98.4</v>
      </c>
      <c r="K51" s="28">
        <v>98.1</v>
      </c>
      <c r="L51" s="28">
        <v>97.9</v>
      </c>
      <c r="M51" s="28">
        <v>99.1</v>
      </c>
      <c r="N51" s="28">
        <v>97.7</v>
      </c>
      <c r="O51" s="28">
        <v>99.042098694838259</v>
      </c>
      <c r="P51" s="28">
        <v>99.435506791120702</v>
      </c>
      <c r="Q51" s="28">
        <v>99.433465387169591</v>
      </c>
      <c r="R51" s="28">
        <v>99.041620521756215</v>
      </c>
      <c r="S51" s="666">
        <v>99.454661168958111</v>
      </c>
      <c r="T51" s="666">
        <v>98.904822042767961</v>
      </c>
      <c r="U51" s="666">
        <v>98.839897251566967</v>
      </c>
      <c r="V51" s="666">
        <v>99.234839554536777</v>
      </c>
      <c r="W51" s="666">
        <v>99.127491761915465</v>
      </c>
      <c r="X51" s="666">
        <v>100</v>
      </c>
    </row>
    <row r="52" spans="2:24" ht="10.5" customHeight="1">
      <c r="B52" s="101" t="s">
        <v>195</v>
      </c>
      <c r="C52" s="361">
        <v>98.6</v>
      </c>
      <c r="D52" s="361">
        <v>98.9</v>
      </c>
      <c r="E52" s="361">
        <v>99</v>
      </c>
      <c r="F52" s="361">
        <v>98.9</v>
      </c>
      <c r="G52" s="31">
        <v>97</v>
      </c>
      <c r="H52" s="31">
        <v>98.4</v>
      </c>
      <c r="I52" s="281">
        <v>97.1</v>
      </c>
      <c r="J52" s="281">
        <v>98.6</v>
      </c>
      <c r="K52" s="281">
        <v>98.6</v>
      </c>
      <c r="L52" s="281">
        <v>98.2</v>
      </c>
      <c r="M52" s="281">
        <v>98.3</v>
      </c>
      <c r="N52" s="281">
        <v>99.2</v>
      </c>
      <c r="O52" s="281">
        <v>99.848217202221207</v>
      </c>
      <c r="P52" s="281">
        <v>100</v>
      </c>
      <c r="Q52" s="281">
        <v>98.55298027483326</v>
      </c>
      <c r="R52" s="28">
        <v>99.49510594411629</v>
      </c>
      <c r="S52" s="666">
        <v>99.31413298050154</v>
      </c>
      <c r="T52" s="666">
        <v>98.916296534270415</v>
      </c>
      <c r="U52" s="666">
        <v>98.346639010489724</v>
      </c>
      <c r="V52" s="666">
        <v>99.534686576891474</v>
      </c>
      <c r="W52" s="666">
        <v>99.127311605092814</v>
      </c>
      <c r="X52" s="666">
        <v>100</v>
      </c>
    </row>
    <row r="53" spans="2:24" ht="10.5" customHeight="1">
      <c r="B53" s="19" t="s">
        <v>5</v>
      </c>
      <c r="C53" s="206"/>
      <c r="D53" s="206"/>
      <c r="E53" s="206"/>
      <c r="F53" s="206"/>
      <c r="G53" s="31"/>
      <c r="H53" s="31"/>
      <c r="I53" s="281"/>
      <c r="J53" s="281"/>
      <c r="K53" s="281"/>
      <c r="L53" s="281"/>
      <c r="M53" s="281"/>
      <c r="N53" s="281"/>
      <c r="O53" s="281"/>
      <c r="P53" s="281"/>
      <c r="Q53" s="281"/>
      <c r="R53" s="28"/>
      <c r="S53" s="28"/>
      <c r="T53" s="28"/>
      <c r="U53" s="28"/>
      <c r="V53" s="28"/>
      <c r="W53" s="28"/>
      <c r="X53" s="28"/>
    </row>
    <row r="54" spans="2:24" ht="10.5" customHeight="1">
      <c r="B54" s="101" t="s">
        <v>194</v>
      </c>
      <c r="C54" s="361">
        <v>88.2</v>
      </c>
      <c r="D54" s="361">
        <v>90.1</v>
      </c>
      <c r="E54" s="361">
        <v>84.1</v>
      </c>
      <c r="F54" s="361">
        <v>90.1</v>
      </c>
      <c r="G54" s="28">
        <v>93.3</v>
      </c>
      <c r="H54" s="28">
        <v>94.9</v>
      </c>
      <c r="I54" s="28">
        <v>93.2</v>
      </c>
      <c r="J54" s="28">
        <v>91.5</v>
      </c>
      <c r="K54" s="28">
        <v>95</v>
      </c>
      <c r="L54" s="28">
        <v>92.2</v>
      </c>
      <c r="M54" s="28">
        <v>94.5</v>
      </c>
      <c r="N54" s="28">
        <v>97.6</v>
      </c>
      <c r="O54" s="28">
        <v>98.392141304843889</v>
      </c>
      <c r="P54" s="28">
        <v>98.403789646576286</v>
      </c>
      <c r="Q54" s="28">
        <v>98.01128143910492</v>
      </c>
      <c r="R54" s="28">
        <v>97.764748090836207</v>
      </c>
      <c r="S54" s="666">
        <v>98.158333756760541</v>
      </c>
      <c r="T54" s="666">
        <v>97.786874817769089</v>
      </c>
      <c r="U54" s="666">
        <v>100</v>
      </c>
      <c r="V54" s="666">
        <v>98.869274449003967</v>
      </c>
      <c r="W54" s="666">
        <v>99.197814067371795</v>
      </c>
      <c r="X54" s="666">
        <v>100</v>
      </c>
    </row>
    <row r="55" spans="2:24" ht="10.5" customHeight="1">
      <c r="B55" s="101" t="s">
        <v>195</v>
      </c>
      <c r="C55" s="361">
        <v>97</v>
      </c>
      <c r="D55" s="361">
        <v>96.2</v>
      </c>
      <c r="E55" s="361">
        <v>94.4</v>
      </c>
      <c r="F55" s="361">
        <v>96.2</v>
      </c>
      <c r="G55" s="31">
        <v>97.7</v>
      </c>
      <c r="H55" s="31">
        <v>98.2</v>
      </c>
      <c r="I55" s="281">
        <v>96.2</v>
      </c>
      <c r="J55" s="281">
        <v>95.1</v>
      </c>
      <c r="K55" s="281">
        <v>98.6</v>
      </c>
      <c r="L55" s="281">
        <v>97.9</v>
      </c>
      <c r="M55" s="281">
        <v>98.2</v>
      </c>
      <c r="N55" s="281">
        <v>96.9</v>
      </c>
      <c r="O55" s="281">
        <v>98.972777992389425</v>
      </c>
      <c r="P55" s="281">
        <v>97.882133482775686</v>
      </c>
      <c r="Q55" s="281">
        <v>97.749399825835425</v>
      </c>
      <c r="R55" s="28">
        <v>99.458357080974196</v>
      </c>
      <c r="S55" s="666">
        <v>99.2981071293881</v>
      </c>
      <c r="T55" s="666">
        <v>98.430668649495317</v>
      </c>
      <c r="U55" s="666">
        <v>100</v>
      </c>
      <c r="V55" s="666">
        <v>98.618375903746923</v>
      </c>
      <c r="W55" s="666">
        <v>96.485820443141947</v>
      </c>
      <c r="X55" s="666">
        <v>99.023605904503412</v>
      </c>
    </row>
    <row r="56" spans="2:24" ht="10.5" customHeight="1">
      <c r="B56" s="19" t="s">
        <v>274</v>
      </c>
      <c r="C56" s="206"/>
      <c r="D56" s="206"/>
      <c r="E56" s="206"/>
      <c r="F56" s="206"/>
      <c r="G56" s="31"/>
      <c r="H56" s="31"/>
      <c r="I56" s="281"/>
      <c r="J56" s="281"/>
      <c r="K56" s="281"/>
      <c r="L56" s="281"/>
      <c r="M56" s="281"/>
      <c r="N56" s="281"/>
      <c r="O56" s="281"/>
      <c r="P56" s="281"/>
      <c r="Q56" s="281"/>
      <c r="R56" s="28"/>
      <c r="S56" s="28"/>
      <c r="T56" s="28"/>
      <c r="U56" s="28"/>
      <c r="V56" s="28"/>
      <c r="W56" s="28"/>
      <c r="X56" s="28"/>
    </row>
    <row r="57" spans="2:24" ht="10.5" customHeight="1">
      <c r="B57" s="101" t="s">
        <v>194</v>
      </c>
      <c r="C57" s="361" t="s">
        <v>6</v>
      </c>
      <c r="D57" s="361" t="s">
        <v>6</v>
      </c>
      <c r="E57" s="361" t="s">
        <v>6</v>
      </c>
      <c r="F57" s="361" t="s">
        <v>6</v>
      </c>
      <c r="G57" s="31" t="s">
        <v>6</v>
      </c>
      <c r="H57" s="31" t="s">
        <v>6</v>
      </c>
      <c r="I57" s="28">
        <v>99.6</v>
      </c>
      <c r="J57" s="28">
        <v>98.3</v>
      </c>
      <c r="K57" s="28">
        <v>98.5</v>
      </c>
      <c r="L57" s="28">
        <v>98.6</v>
      </c>
      <c r="M57" s="28">
        <v>98.5</v>
      </c>
      <c r="N57" s="28">
        <v>99.1</v>
      </c>
      <c r="O57" s="28">
        <v>98.854761372376515</v>
      </c>
      <c r="P57" s="28">
        <v>98.920106248557488</v>
      </c>
      <c r="Q57" s="28">
        <v>99.459761436925149</v>
      </c>
      <c r="R57" s="28">
        <v>100</v>
      </c>
      <c r="S57" s="666">
        <v>100</v>
      </c>
      <c r="T57" s="666">
        <v>99.617033952738566</v>
      </c>
      <c r="U57" s="666">
        <v>99.311677848343351</v>
      </c>
      <c r="V57" s="666">
        <v>100</v>
      </c>
      <c r="W57" s="666">
        <v>99.348664800658227</v>
      </c>
      <c r="X57" s="666">
        <v>100</v>
      </c>
    </row>
    <row r="58" spans="2:24" ht="10.5" customHeight="1">
      <c r="B58" s="101" t="s">
        <v>195</v>
      </c>
      <c r="C58" s="361" t="s">
        <v>6</v>
      </c>
      <c r="D58" s="361" t="s">
        <v>6</v>
      </c>
      <c r="E58" s="361" t="s">
        <v>6</v>
      </c>
      <c r="F58" s="361" t="s">
        <v>6</v>
      </c>
      <c r="G58" s="31" t="s">
        <v>6</v>
      </c>
      <c r="H58" s="31" t="s">
        <v>6</v>
      </c>
      <c r="I58" s="281">
        <v>99</v>
      </c>
      <c r="J58" s="281">
        <v>99.5</v>
      </c>
      <c r="K58" s="281">
        <v>99.2</v>
      </c>
      <c r="L58" s="281">
        <v>99.5</v>
      </c>
      <c r="M58" s="281">
        <v>99.6</v>
      </c>
      <c r="N58" s="281">
        <v>99.4</v>
      </c>
      <c r="O58" s="281">
        <v>99.766087582296606</v>
      </c>
      <c r="P58" s="281">
        <v>99.0743982738434</v>
      </c>
      <c r="Q58" s="281">
        <v>99.352491533275497</v>
      </c>
      <c r="R58" s="28">
        <v>99.388669512658296</v>
      </c>
      <c r="S58" s="666">
        <v>99.550785682774816</v>
      </c>
      <c r="T58" s="666">
        <v>99.211383776669336</v>
      </c>
      <c r="U58" s="666">
        <v>99.060694157275051</v>
      </c>
      <c r="V58" s="666">
        <v>99.264857792894347</v>
      </c>
      <c r="W58" s="666">
        <v>99.348714241803052</v>
      </c>
      <c r="X58" s="666">
        <v>99.639835599662163</v>
      </c>
    </row>
    <row r="59" spans="2:24" ht="10.5" customHeight="1">
      <c r="B59" s="19" t="s">
        <v>7</v>
      </c>
      <c r="C59" s="206"/>
      <c r="D59" s="206"/>
      <c r="E59" s="206"/>
      <c r="F59" s="206"/>
      <c r="G59" s="31"/>
      <c r="H59" s="31"/>
      <c r="I59" s="281"/>
      <c r="J59" s="281"/>
      <c r="K59" s="281"/>
      <c r="L59" s="281"/>
      <c r="M59" s="281"/>
      <c r="N59" s="281"/>
      <c r="O59" s="281"/>
      <c r="P59" s="281"/>
      <c r="Q59" s="281"/>
      <c r="R59" s="28"/>
      <c r="S59" s="28"/>
      <c r="T59" s="28"/>
      <c r="U59" s="28"/>
      <c r="V59" s="28"/>
      <c r="W59" s="28"/>
      <c r="X59" s="28"/>
    </row>
    <row r="60" spans="2:24" ht="10.5" customHeight="1">
      <c r="B60" s="101" t="s">
        <v>194</v>
      </c>
      <c r="C60" s="361">
        <v>88.3</v>
      </c>
      <c r="D60" s="361">
        <v>91.9</v>
      </c>
      <c r="E60" s="361">
        <v>87.4</v>
      </c>
      <c r="F60" s="361">
        <v>91.9</v>
      </c>
      <c r="G60" s="29">
        <v>91</v>
      </c>
      <c r="H60" s="29">
        <v>95.6</v>
      </c>
      <c r="I60" s="28">
        <v>96</v>
      </c>
      <c r="J60" s="28">
        <v>96.9</v>
      </c>
      <c r="K60" s="28">
        <v>98</v>
      </c>
      <c r="L60" s="28">
        <v>99.2</v>
      </c>
      <c r="M60" s="28">
        <v>99.3</v>
      </c>
      <c r="N60" s="28">
        <v>99.4</v>
      </c>
      <c r="O60" s="28">
        <v>99.376974287666201</v>
      </c>
      <c r="P60" s="28">
        <v>99.182172299273944</v>
      </c>
      <c r="Q60" s="28">
        <v>99.125926383179163</v>
      </c>
      <c r="R60" s="28">
        <v>99.639689187617748</v>
      </c>
      <c r="S60" s="666">
        <v>98.983194703590584</v>
      </c>
      <c r="T60" s="666">
        <v>99.788216671449604</v>
      </c>
      <c r="U60" s="666">
        <v>99.591708136185332</v>
      </c>
      <c r="V60" s="666">
        <v>99.660668511303541</v>
      </c>
      <c r="W60" s="666">
        <v>99.740541673453933</v>
      </c>
      <c r="X60" s="666">
        <v>99.693945767649382</v>
      </c>
    </row>
    <row r="61" spans="2:24" ht="10.5" customHeight="1">
      <c r="B61" s="101" t="s">
        <v>195</v>
      </c>
      <c r="C61" s="361">
        <v>97</v>
      </c>
      <c r="D61" s="361">
        <v>98.4</v>
      </c>
      <c r="E61" s="361">
        <v>93.3</v>
      </c>
      <c r="F61" s="361">
        <v>98.4</v>
      </c>
      <c r="G61" s="29">
        <v>97.8</v>
      </c>
      <c r="H61" s="29">
        <v>98.6</v>
      </c>
      <c r="I61" s="281">
        <v>99.4</v>
      </c>
      <c r="J61" s="281">
        <v>98.6</v>
      </c>
      <c r="K61" s="281">
        <v>98.6</v>
      </c>
      <c r="L61" s="281">
        <v>98.5</v>
      </c>
      <c r="M61" s="281">
        <v>99</v>
      </c>
      <c r="N61" s="281">
        <v>99.8</v>
      </c>
      <c r="O61" s="281">
        <v>100</v>
      </c>
      <c r="P61" s="281">
        <v>99.566193658777735</v>
      </c>
      <c r="Q61" s="281">
        <v>99.241220013991764</v>
      </c>
      <c r="R61" s="28">
        <v>98.18334328841074</v>
      </c>
      <c r="S61" s="666">
        <v>98.387885145897457</v>
      </c>
      <c r="T61" s="666">
        <v>99.574807678881029</v>
      </c>
      <c r="U61" s="666">
        <v>99.204627940249196</v>
      </c>
      <c r="V61" s="666">
        <v>98.28399645721322</v>
      </c>
      <c r="W61" s="666">
        <v>99.00765754296188</v>
      </c>
      <c r="X61" s="666">
        <v>99.757317232074996</v>
      </c>
    </row>
    <row r="62" spans="2:24" ht="10.5" customHeight="1">
      <c r="B62" s="19" t="s">
        <v>8</v>
      </c>
      <c r="C62" s="206"/>
      <c r="D62" s="206"/>
      <c r="E62" s="206"/>
      <c r="F62" s="206"/>
      <c r="G62" s="29"/>
      <c r="H62" s="29"/>
      <c r="I62" s="281"/>
      <c r="J62" s="281"/>
      <c r="K62" s="281"/>
      <c r="L62" s="281"/>
      <c r="M62" s="281"/>
      <c r="N62" s="281"/>
      <c r="O62" s="281"/>
      <c r="P62" s="281"/>
      <c r="Q62" s="281"/>
      <c r="R62" s="28"/>
      <c r="S62" s="28"/>
      <c r="T62" s="28"/>
      <c r="U62" s="28"/>
      <c r="V62" s="28"/>
      <c r="W62" s="28"/>
      <c r="X62" s="28"/>
    </row>
    <row r="63" spans="2:24" ht="10.5" customHeight="1">
      <c r="B63" s="101" t="s">
        <v>194</v>
      </c>
      <c r="C63" s="361">
        <v>88.7</v>
      </c>
      <c r="D63" s="361">
        <v>90.5</v>
      </c>
      <c r="E63" s="361">
        <v>91.5</v>
      </c>
      <c r="F63" s="361">
        <v>90.5</v>
      </c>
      <c r="G63" s="28">
        <v>93.3</v>
      </c>
      <c r="H63" s="28">
        <v>93.6</v>
      </c>
      <c r="I63" s="28">
        <v>96.5</v>
      </c>
      <c r="J63" s="28">
        <v>96.3</v>
      </c>
      <c r="K63" s="28">
        <v>97</v>
      </c>
      <c r="L63" s="28">
        <v>97.4</v>
      </c>
      <c r="M63" s="28">
        <v>98.3</v>
      </c>
      <c r="N63" s="28">
        <v>98.8</v>
      </c>
      <c r="O63" s="28">
        <v>98.324354125449815</v>
      </c>
      <c r="P63" s="28">
        <v>100</v>
      </c>
      <c r="Q63" s="28">
        <v>99.080858711522978</v>
      </c>
      <c r="R63" s="28">
        <v>99.036349364558475</v>
      </c>
      <c r="S63" s="666">
        <v>98.872633040015117</v>
      </c>
      <c r="T63" s="666">
        <v>99.49761444006009</v>
      </c>
      <c r="U63" s="666">
        <v>99.15201579454444</v>
      </c>
      <c r="V63" s="666">
        <v>100</v>
      </c>
      <c r="W63" s="666">
        <v>100</v>
      </c>
      <c r="X63" s="666">
        <v>98.76645374508746</v>
      </c>
    </row>
    <row r="64" spans="2:24" ht="10.5" customHeight="1">
      <c r="B64" s="101" t="s">
        <v>195</v>
      </c>
      <c r="C64" s="361">
        <v>97</v>
      </c>
      <c r="D64" s="361">
        <v>98.6</v>
      </c>
      <c r="E64" s="361">
        <v>98.4</v>
      </c>
      <c r="F64" s="361">
        <v>98.6</v>
      </c>
      <c r="G64" s="31">
        <v>99.3</v>
      </c>
      <c r="H64" s="31">
        <v>97.9</v>
      </c>
      <c r="I64" s="281">
        <v>99.1</v>
      </c>
      <c r="J64" s="281">
        <v>100</v>
      </c>
      <c r="K64" s="281">
        <v>99.6</v>
      </c>
      <c r="L64" s="281">
        <v>98.6</v>
      </c>
      <c r="M64" s="281">
        <v>98.6</v>
      </c>
      <c r="N64" s="281">
        <v>99.7</v>
      </c>
      <c r="O64" s="281">
        <v>98.973219195676677</v>
      </c>
      <c r="P64" s="281">
        <v>98.707659783366637</v>
      </c>
      <c r="Q64" s="281">
        <v>99.398532884700828</v>
      </c>
      <c r="R64" s="28">
        <v>99.68292509568434</v>
      </c>
      <c r="S64" s="666">
        <v>98.868369435379961</v>
      </c>
      <c r="T64" s="666">
        <v>98.790616256967439</v>
      </c>
      <c r="U64" s="666">
        <v>99.355587364841568</v>
      </c>
      <c r="V64" s="666">
        <v>98.985662023047894</v>
      </c>
      <c r="W64" s="666">
        <v>99.782257833861337</v>
      </c>
      <c r="X64" s="666">
        <v>99.744930801011122</v>
      </c>
    </row>
    <row r="65" spans="1:24" ht="11.25" customHeight="1">
      <c r="B65" s="19" t="s">
        <v>9</v>
      </c>
      <c r="C65" s="27"/>
      <c r="D65" s="27"/>
      <c r="E65" s="27"/>
      <c r="F65" s="27"/>
      <c r="G65" s="31"/>
      <c r="H65" s="31"/>
      <c r="I65" s="281"/>
      <c r="J65" s="281"/>
      <c r="K65" s="281"/>
      <c r="L65" s="281"/>
      <c r="M65" s="281"/>
      <c r="N65" s="281"/>
      <c r="O65" s="281"/>
      <c r="P65" s="281"/>
      <c r="Q65" s="281"/>
      <c r="R65" s="28"/>
      <c r="S65" s="28"/>
      <c r="T65" s="28"/>
      <c r="U65" s="28"/>
      <c r="V65" s="28"/>
      <c r="W65" s="28"/>
      <c r="X65" s="28"/>
    </row>
    <row r="66" spans="1:24" ht="11.25" customHeight="1">
      <c r="B66" s="101" t="s">
        <v>194</v>
      </c>
      <c r="C66" s="361">
        <v>89</v>
      </c>
      <c r="D66" s="361">
        <v>87.8</v>
      </c>
      <c r="E66" s="361">
        <v>84.9</v>
      </c>
      <c r="F66" s="361">
        <v>87.8</v>
      </c>
      <c r="G66" s="28">
        <v>90.7</v>
      </c>
      <c r="H66" s="28">
        <v>89.6</v>
      </c>
      <c r="I66" s="28">
        <v>91.3</v>
      </c>
      <c r="J66" s="28">
        <v>94</v>
      </c>
      <c r="K66" s="28">
        <v>93.7</v>
      </c>
      <c r="L66" s="28">
        <v>93.2</v>
      </c>
      <c r="M66" s="28">
        <v>93.9</v>
      </c>
      <c r="N66" s="28">
        <v>97.7</v>
      </c>
      <c r="O66" s="28">
        <v>96.415582945547982</v>
      </c>
      <c r="P66" s="28">
        <v>97.559323801617566</v>
      </c>
      <c r="Q66" s="28">
        <v>97.752782631230232</v>
      </c>
      <c r="R66" s="28">
        <v>98.133980706652835</v>
      </c>
      <c r="S66" s="666">
        <v>99.102568261096991</v>
      </c>
      <c r="T66" s="666">
        <v>98.139879274512452</v>
      </c>
      <c r="U66" s="666">
        <v>98.808063960234023</v>
      </c>
      <c r="V66" s="666">
        <v>98.211857435170771</v>
      </c>
      <c r="W66" s="666">
        <v>97.06484289204127</v>
      </c>
      <c r="X66" s="666">
        <v>96.969139695550808</v>
      </c>
    </row>
    <row r="67" spans="1:24" ht="11.25" customHeight="1">
      <c r="B67" s="101" t="s">
        <v>195</v>
      </c>
      <c r="C67" s="361">
        <v>95.5</v>
      </c>
      <c r="D67" s="361">
        <v>95.6</v>
      </c>
      <c r="E67" s="361">
        <v>91.8</v>
      </c>
      <c r="F67" s="361">
        <v>95.6</v>
      </c>
      <c r="G67" s="31">
        <v>96</v>
      </c>
      <c r="H67" s="31">
        <v>95.7</v>
      </c>
      <c r="I67" s="281">
        <v>96.1</v>
      </c>
      <c r="J67" s="281">
        <v>97.6</v>
      </c>
      <c r="K67" s="281">
        <v>97.2</v>
      </c>
      <c r="L67" s="281">
        <v>96.9</v>
      </c>
      <c r="M67" s="281">
        <v>95.9</v>
      </c>
      <c r="N67" s="281">
        <v>98.4</v>
      </c>
      <c r="O67" s="281">
        <v>98.409655218252013</v>
      </c>
      <c r="P67" s="281">
        <v>98.720215853460857</v>
      </c>
      <c r="Q67" s="281">
        <v>98.055064635698685</v>
      </c>
      <c r="R67" s="28">
        <v>98.170823829898922</v>
      </c>
      <c r="S67" s="666">
        <v>97.732730791323476</v>
      </c>
      <c r="T67" s="666">
        <v>98.074610128479947</v>
      </c>
      <c r="U67" s="666">
        <v>99.432469293023303</v>
      </c>
      <c r="V67" s="666">
        <v>99.299347795862275</v>
      </c>
      <c r="W67" s="666">
        <v>98.445874723755182</v>
      </c>
      <c r="X67" s="666">
        <v>99.500945600142941</v>
      </c>
    </row>
    <row r="68" spans="1:24" ht="14.25" customHeight="1" thickBot="1">
      <c r="B68" s="693"/>
      <c r="C68" s="693"/>
      <c r="D68" s="693"/>
      <c r="E68" s="693"/>
      <c r="F68" s="693"/>
      <c r="G68" s="705"/>
      <c r="H68" s="705"/>
      <c r="I68" s="745"/>
      <c r="J68" s="745"/>
      <c r="K68" s="745"/>
      <c r="L68" s="745"/>
      <c r="M68" s="745"/>
      <c r="N68" s="745"/>
      <c r="O68" s="745"/>
      <c r="P68" s="745"/>
      <c r="Q68" s="745"/>
      <c r="R68" s="745"/>
      <c r="S68" s="745"/>
      <c r="T68" s="745"/>
      <c r="U68" s="689"/>
      <c r="V68" s="689"/>
      <c r="W68" s="689"/>
      <c r="X68" s="689"/>
    </row>
    <row r="69" spans="1:24" ht="12.75" customHeight="1">
      <c r="B69" s="280"/>
      <c r="C69" s="280"/>
      <c r="D69" s="280"/>
      <c r="E69" s="280"/>
      <c r="F69" s="280"/>
      <c r="G69" s="31"/>
      <c r="H69" s="31"/>
      <c r="I69" s="281"/>
      <c r="J69" s="281"/>
      <c r="K69" s="281"/>
      <c r="L69" s="281"/>
      <c r="M69" s="281"/>
      <c r="N69" s="281"/>
      <c r="O69" s="103"/>
      <c r="P69" s="103"/>
      <c r="Q69" s="103"/>
      <c r="R69" s="103"/>
      <c r="S69" s="607"/>
      <c r="U69" s="674"/>
      <c r="X69" s="716" t="s">
        <v>175</v>
      </c>
    </row>
    <row r="70" spans="1:24" ht="14.25" customHeight="1" thickBot="1">
      <c r="A70" s="32"/>
      <c r="B70" s="32"/>
      <c r="C70" s="32"/>
      <c r="D70" s="32"/>
      <c r="E70" s="32"/>
      <c r="F70" s="32"/>
      <c r="G70" s="199"/>
      <c r="H70" s="199"/>
      <c r="I70" s="199"/>
      <c r="J70" s="199"/>
      <c r="K70" s="199"/>
      <c r="L70" s="199"/>
      <c r="M70" s="199"/>
      <c r="N70" s="199"/>
      <c r="O70" s="103"/>
      <c r="P70" s="103"/>
      <c r="Q70" s="103"/>
      <c r="R70" s="103"/>
      <c r="S70" s="607"/>
      <c r="U70" s="674"/>
      <c r="X70" s="716" t="s">
        <v>111</v>
      </c>
    </row>
    <row r="71" spans="1:24" s="60" customFormat="1" ht="27" customHeight="1" thickBot="1">
      <c r="A71" s="70"/>
      <c r="B71" s="702" t="str">
        <f>B4</f>
        <v>Ámbito geográfico / Sexo</v>
      </c>
      <c r="C71" s="702">
        <v>2001</v>
      </c>
      <c r="D71" s="702">
        <v>2002</v>
      </c>
      <c r="E71" s="702">
        <v>2003</v>
      </c>
      <c r="F71" s="702">
        <v>2004</v>
      </c>
      <c r="G71" s="702">
        <v>2005</v>
      </c>
      <c r="H71" s="702">
        <v>2006</v>
      </c>
      <c r="I71" s="702">
        <v>2007</v>
      </c>
      <c r="J71" s="702">
        <v>2008</v>
      </c>
      <c r="K71" s="702">
        <v>2009</v>
      </c>
      <c r="L71" s="702">
        <v>2010</v>
      </c>
      <c r="M71" s="702">
        <v>2011</v>
      </c>
      <c r="N71" s="733">
        <v>2013</v>
      </c>
      <c r="O71" s="733">
        <v>2014</v>
      </c>
      <c r="P71" s="733">
        <v>2015</v>
      </c>
      <c r="Q71" s="733">
        <v>2016</v>
      </c>
      <c r="R71" s="733">
        <v>2017</v>
      </c>
      <c r="S71" s="733">
        <v>2018</v>
      </c>
      <c r="T71" s="733">
        <v>2019</v>
      </c>
      <c r="U71" s="733">
        <v>2020</v>
      </c>
      <c r="V71" s="733">
        <v>2021</v>
      </c>
      <c r="W71" s="733">
        <v>2022</v>
      </c>
      <c r="X71" s="733">
        <v>2023</v>
      </c>
    </row>
    <row r="72" spans="1:24" ht="9.75" customHeight="1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665"/>
    </row>
    <row r="73" spans="1:24" ht="10.5" customHeight="1">
      <c r="B73" s="19" t="s">
        <v>10</v>
      </c>
      <c r="C73" s="206"/>
      <c r="D73" s="206"/>
      <c r="E73" s="206"/>
      <c r="F73" s="206"/>
      <c r="G73" s="31"/>
      <c r="H73" s="31"/>
      <c r="I73" s="281"/>
      <c r="J73" s="281"/>
      <c r="K73" s="281"/>
      <c r="L73" s="281"/>
      <c r="M73" s="281"/>
      <c r="N73" s="281"/>
      <c r="O73" s="281"/>
      <c r="P73" s="281"/>
      <c r="Q73" s="281"/>
      <c r="R73" s="281"/>
      <c r="S73" s="281"/>
      <c r="T73" s="281"/>
    </row>
    <row r="74" spans="1:24" ht="10.5" customHeight="1">
      <c r="B74" s="101" t="s">
        <v>194</v>
      </c>
      <c r="C74" s="361">
        <v>99.4</v>
      </c>
      <c r="D74" s="361">
        <v>99.8</v>
      </c>
      <c r="E74" s="361">
        <v>99</v>
      </c>
      <c r="F74" s="361">
        <v>99.8</v>
      </c>
      <c r="G74" s="28">
        <v>99.3</v>
      </c>
      <c r="H74" s="28">
        <v>99.6</v>
      </c>
      <c r="I74" s="28">
        <v>100</v>
      </c>
      <c r="J74" s="28">
        <v>99.8</v>
      </c>
      <c r="K74" s="28">
        <v>99.4</v>
      </c>
      <c r="L74" s="28">
        <v>98.3</v>
      </c>
      <c r="M74" s="28">
        <v>99.7</v>
      </c>
      <c r="N74" s="28">
        <v>99</v>
      </c>
      <c r="O74" s="28">
        <v>99.792325706539998</v>
      </c>
      <c r="P74" s="28">
        <v>99.913864277112623</v>
      </c>
      <c r="Q74" s="28">
        <v>99.57862138805217</v>
      </c>
      <c r="R74" s="28">
        <v>98.806022174169513</v>
      </c>
      <c r="S74" s="666">
        <v>99.444414729117398</v>
      </c>
      <c r="T74" s="666">
        <v>99.478278259041289</v>
      </c>
      <c r="U74" s="666">
        <v>98.972829060737794</v>
      </c>
      <c r="V74" s="666">
        <v>98.17653059986884</v>
      </c>
      <c r="W74" s="666">
        <v>99.002762077527407</v>
      </c>
      <c r="X74" s="666">
        <v>99.461292419823778</v>
      </c>
    </row>
    <row r="75" spans="1:24" ht="10.5" customHeight="1">
      <c r="B75" s="101" t="s">
        <v>195</v>
      </c>
      <c r="C75" s="361">
        <v>99</v>
      </c>
      <c r="D75" s="361">
        <v>100</v>
      </c>
      <c r="E75" s="361">
        <v>99.7</v>
      </c>
      <c r="F75" s="361">
        <v>100</v>
      </c>
      <c r="G75" s="31">
        <v>98</v>
      </c>
      <c r="H75" s="31">
        <v>98.8</v>
      </c>
      <c r="I75" s="281">
        <v>98.9</v>
      </c>
      <c r="J75" s="281">
        <v>99.1</v>
      </c>
      <c r="K75" s="281">
        <v>98.5</v>
      </c>
      <c r="L75" s="281">
        <v>98.2</v>
      </c>
      <c r="M75" s="281">
        <v>99.3</v>
      </c>
      <c r="N75" s="281">
        <v>98.5</v>
      </c>
      <c r="O75" s="281">
        <v>99.549569096562209</v>
      </c>
      <c r="P75" s="281">
        <v>99.358204081742144</v>
      </c>
      <c r="Q75" s="281">
        <v>99.654306541190962</v>
      </c>
      <c r="R75" s="28">
        <v>98.559901952589172</v>
      </c>
      <c r="S75" s="666">
        <v>99.678404766474955</v>
      </c>
      <c r="T75" s="666">
        <v>98.700717386952945</v>
      </c>
      <c r="U75" s="666">
        <v>96.386513341219043</v>
      </c>
      <c r="V75" s="666">
        <v>98.66689125760773</v>
      </c>
      <c r="W75" s="666">
        <v>99.347519688438368</v>
      </c>
      <c r="X75" s="666">
        <v>99.737964141931258</v>
      </c>
    </row>
    <row r="76" spans="1:24" ht="10.5" customHeight="1">
      <c r="B76" s="19" t="s">
        <v>11</v>
      </c>
      <c r="C76" s="206"/>
      <c r="D76" s="206"/>
      <c r="E76" s="206"/>
      <c r="F76" s="206"/>
      <c r="G76" s="31"/>
      <c r="H76" s="31"/>
      <c r="I76" s="281"/>
      <c r="J76" s="281"/>
      <c r="K76" s="281"/>
      <c r="L76" s="281"/>
      <c r="M76" s="281"/>
      <c r="N76" s="281"/>
      <c r="O76" s="281"/>
      <c r="P76" s="281"/>
      <c r="Q76" s="281"/>
      <c r="R76" s="28"/>
      <c r="S76" s="28"/>
      <c r="T76" s="28"/>
      <c r="U76" s="28"/>
      <c r="V76" s="28"/>
      <c r="W76" s="28"/>
      <c r="X76" s="28"/>
    </row>
    <row r="77" spans="1:24" ht="10.5" customHeight="1">
      <c r="B77" s="101" t="s">
        <v>194</v>
      </c>
      <c r="C77" s="361">
        <v>95.9</v>
      </c>
      <c r="D77" s="361">
        <v>97.8</v>
      </c>
      <c r="E77" s="361">
        <v>97.9</v>
      </c>
      <c r="F77" s="361">
        <v>97.8</v>
      </c>
      <c r="G77" s="28">
        <v>98.3</v>
      </c>
      <c r="H77" s="28">
        <v>96.3</v>
      </c>
      <c r="I77" s="28">
        <v>96.2</v>
      </c>
      <c r="J77" s="28">
        <v>98.4</v>
      </c>
      <c r="K77" s="28">
        <v>98.7</v>
      </c>
      <c r="L77" s="28">
        <v>99</v>
      </c>
      <c r="M77" s="28">
        <v>98.7</v>
      </c>
      <c r="N77" s="28">
        <v>99</v>
      </c>
      <c r="O77" s="28">
        <v>98.857843013678661</v>
      </c>
      <c r="P77" s="28">
        <v>99.36084249212071</v>
      </c>
      <c r="Q77" s="28">
        <v>98.502990699588551</v>
      </c>
      <c r="R77" s="28">
        <v>98.965603240417082</v>
      </c>
      <c r="S77" s="666">
        <v>99.582760465955118</v>
      </c>
      <c r="T77" s="666">
        <v>98.301873736516995</v>
      </c>
      <c r="U77" s="666">
        <v>97.920781608188122</v>
      </c>
      <c r="V77" s="666">
        <v>96.362329886700962</v>
      </c>
      <c r="W77" s="666">
        <v>99.143015365630475</v>
      </c>
      <c r="X77" s="666">
        <v>99.00078025146847</v>
      </c>
    </row>
    <row r="78" spans="1:24" ht="10.5" customHeight="1">
      <c r="B78" s="101" t="s">
        <v>195</v>
      </c>
      <c r="C78" s="361">
        <v>98.2</v>
      </c>
      <c r="D78" s="361">
        <v>98.3</v>
      </c>
      <c r="E78" s="361">
        <v>98.9</v>
      </c>
      <c r="F78" s="361">
        <v>98.3</v>
      </c>
      <c r="G78" s="31">
        <v>98.2</v>
      </c>
      <c r="H78" s="31">
        <v>98.2</v>
      </c>
      <c r="I78" s="281">
        <v>98.5</v>
      </c>
      <c r="J78" s="281">
        <v>98.8</v>
      </c>
      <c r="K78" s="281">
        <v>99.1</v>
      </c>
      <c r="L78" s="281">
        <v>99.2</v>
      </c>
      <c r="M78" s="281">
        <v>99</v>
      </c>
      <c r="N78" s="281">
        <v>99.5</v>
      </c>
      <c r="O78" s="281">
        <v>97.88394884217918</v>
      </c>
      <c r="P78" s="281">
        <v>99.694368528534326</v>
      </c>
      <c r="Q78" s="281">
        <v>99.668785396178279</v>
      </c>
      <c r="R78" s="28">
        <v>99.619067004854159</v>
      </c>
      <c r="S78" s="666">
        <v>99.682640270097949</v>
      </c>
      <c r="T78" s="666">
        <v>99.18043333872221</v>
      </c>
      <c r="U78" s="666">
        <v>100</v>
      </c>
      <c r="V78" s="666">
        <v>98.772555425465924</v>
      </c>
      <c r="W78" s="666">
        <v>99.679936101015656</v>
      </c>
      <c r="X78" s="666">
        <v>99.356137118903249</v>
      </c>
    </row>
    <row r="79" spans="1:24" ht="10.5" customHeight="1">
      <c r="B79" s="19" t="s">
        <v>12</v>
      </c>
      <c r="C79" s="206"/>
      <c r="D79" s="206"/>
      <c r="E79" s="206"/>
      <c r="F79" s="206"/>
      <c r="G79" s="31"/>
      <c r="H79" s="31"/>
      <c r="I79" s="281"/>
      <c r="J79" s="281"/>
      <c r="K79" s="281"/>
      <c r="L79" s="281"/>
      <c r="M79" s="281"/>
      <c r="N79" s="281"/>
      <c r="O79" s="281"/>
      <c r="P79" s="281"/>
      <c r="Q79" s="281"/>
      <c r="R79" s="28"/>
      <c r="S79" s="28"/>
      <c r="T79" s="28"/>
      <c r="U79" s="28"/>
      <c r="V79" s="28"/>
      <c r="W79" s="28"/>
      <c r="X79" s="28"/>
    </row>
    <row r="80" spans="1:24" ht="10.5" customHeight="1">
      <c r="B80" s="101" t="s">
        <v>194</v>
      </c>
      <c r="C80" s="361">
        <v>91.6</v>
      </c>
      <c r="D80" s="361">
        <v>93.6</v>
      </c>
      <c r="E80" s="361">
        <v>91.6</v>
      </c>
      <c r="F80" s="361">
        <v>93.6</v>
      </c>
      <c r="G80" s="28">
        <v>93.5</v>
      </c>
      <c r="H80" s="28">
        <v>95.6</v>
      </c>
      <c r="I80" s="28">
        <v>93</v>
      </c>
      <c r="J80" s="28">
        <v>93.9</v>
      </c>
      <c r="K80" s="28">
        <v>96.6</v>
      </c>
      <c r="L80" s="28">
        <v>96.6</v>
      </c>
      <c r="M80" s="28">
        <v>95.1</v>
      </c>
      <c r="N80" s="28">
        <v>98.2</v>
      </c>
      <c r="O80" s="28">
        <v>98.091480264313148</v>
      </c>
      <c r="P80" s="28">
        <v>98.64322500267491</v>
      </c>
      <c r="Q80" s="28">
        <v>98.388964499600164</v>
      </c>
      <c r="R80" s="28">
        <v>97.913568410169603</v>
      </c>
      <c r="S80" s="666">
        <v>98.710515896153041</v>
      </c>
      <c r="T80" s="666">
        <v>99.263361598559129</v>
      </c>
      <c r="U80" s="666">
        <v>99.431432506489188</v>
      </c>
      <c r="V80" s="666">
        <v>99.229394890985191</v>
      </c>
      <c r="W80" s="666">
        <v>98.186212132244179</v>
      </c>
      <c r="X80" s="666">
        <v>99.541308345325703</v>
      </c>
    </row>
    <row r="81" spans="2:24" ht="10.5" customHeight="1">
      <c r="B81" s="101" t="s">
        <v>195</v>
      </c>
      <c r="C81" s="361">
        <v>92.9</v>
      </c>
      <c r="D81" s="361">
        <v>97.1</v>
      </c>
      <c r="E81" s="361">
        <v>96.8</v>
      </c>
      <c r="F81" s="361">
        <v>97.1</v>
      </c>
      <c r="G81" s="31">
        <v>96.5</v>
      </c>
      <c r="H81" s="31">
        <v>97.6</v>
      </c>
      <c r="I81" s="281">
        <v>97.6</v>
      </c>
      <c r="J81" s="281">
        <v>97.8</v>
      </c>
      <c r="K81" s="281">
        <v>98.5</v>
      </c>
      <c r="L81" s="281">
        <v>98.1</v>
      </c>
      <c r="M81" s="281">
        <v>97.3</v>
      </c>
      <c r="N81" s="281">
        <v>98.6</v>
      </c>
      <c r="O81" s="281">
        <v>99.291988199562724</v>
      </c>
      <c r="P81" s="281">
        <v>98.636794932142664</v>
      </c>
      <c r="Q81" s="281">
        <v>99.332909167845784</v>
      </c>
      <c r="R81" s="28">
        <v>99.625161728103294</v>
      </c>
      <c r="S81" s="666">
        <v>99.314484566187375</v>
      </c>
      <c r="T81" s="666">
        <v>99.412910275839735</v>
      </c>
      <c r="U81" s="666">
        <v>100</v>
      </c>
      <c r="V81" s="666">
        <v>99.708339748270561</v>
      </c>
      <c r="W81" s="666">
        <v>100</v>
      </c>
      <c r="X81" s="666">
        <v>99.792758570038686</v>
      </c>
    </row>
    <row r="82" spans="2:24" ht="10.5" customHeight="1">
      <c r="B82" s="19" t="s">
        <v>13</v>
      </c>
      <c r="C82" s="206"/>
      <c r="D82" s="206"/>
      <c r="E82" s="206"/>
      <c r="F82" s="206"/>
      <c r="G82" s="31"/>
      <c r="H82" s="31"/>
      <c r="I82" s="281"/>
      <c r="J82" s="281"/>
      <c r="K82" s="281"/>
      <c r="L82" s="281"/>
      <c r="M82" s="281"/>
      <c r="N82" s="281"/>
      <c r="O82" s="281"/>
      <c r="P82" s="281"/>
      <c r="Q82" s="281"/>
      <c r="R82" s="28"/>
      <c r="S82" s="28"/>
      <c r="T82" s="28"/>
      <c r="U82" s="28"/>
      <c r="V82" s="28"/>
      <c r="W82" s="28"/>
      <c r="X82" s="28"/>
    </row>
    <row r="83" spans="2:24" ht="10.5" customHeight="1">
      <c r="B83" s="101" t="s">
        <v>194</v>
      </c>
      <c r="C83" s="361">
        <v>96.2</v>
      </c>
      <c r="D83" s="361">
        <v>96.1</v>
      </c>
      <c r="E83" s="361">
        <v>97.9</v>
      </c>
      <c r="F83" s="361">
        <v>96.1</v>
      </c>
      <c r="G83" s="28">
        <v>97.1</v>
      </c>
      <c r="H83" s="28">
        <v>98.3</v>
      </c>
      <c r="I83" s="28">
        <v>97.7</v>
      </c>
      <c r="J83" s="28">
        <v>97.3</v>
      </c>
      <c r="K83" s="28">
        <v>98.4</v>
      </c>
      <c r="L83" s="28">
        <v>97.5</v>
      </c>
      <c r="M83" s="28">
        <v>98.1</v>
      </c>
      <c r="N83" s="28">
        <v>98.8</v>
      </c>
      <c r="O83" s="28">
        <v>99.037586864785638</v>
      </c>
      <c r="P83" s="28">
        <v>98.74226864543536</v>
      </c>
      <c r="Q83" s="28">
        <v>96.563181583528447</v>
      </c>
      <c r="R83" s="28">
        <v>97.949766603871993</v>
      </c>
      <c r="S83" s="666">
        <v>96.975125735427241</v>
      </c>
      <c r="T83" s="666">
        <v>98.841110915535822</v>
      </c>
      <c r="U83" s="666">
        <v>98.097219378968603</v>
      </c>
      <c r="V83" s="666">
        <v>98.380518670178617</v>
      </c>
      <c r="W83" s="666">
        <v>97.998182738026998</v>
      </c>
      <c r="X83" s="666">
        <v>99.34478907320586</v>
      </c>
    </row>
    <row r="84" spans="2:24" ht="10.5" customHeight="1">
      <c r="B84" s="101" t="s">
        <v>195</v>
      </c>
      <c r="C84" s="361">
        <v>97</v>
      </c>
      <c r="D84" s="361">
        <v>97.9</v>
      </c>
      <c r="E84" s="361">
        <v>94.6</v>
      </c>
      <c r="F84" s="361">
        <v>97.9</v>
      </c>
      <c r="G84" s="31">
        <v>96.5</v>
      </c>
      <c r="H84" s="31">
        <v>97.5</v>
      </c>
      <c r="I84" s="281">
        <v>96.8</v>
      </c>
      <c r="J84" s="281">
        <v>96.7</v>
      </c>
      <c r="K84" s="281">
        <v>98.1</v>
      </c>
      <c r="L84" s="281">
        <v>98.3</v>
      </c>
      <c r="M84" s="281">
        <v>97.8</v>
      </c>
      <c r="N84" s="281">
        <v>98.2</v>
      </c>
      <c r="O84" s="281">
        <v>99.014508229119542</v>
      </c>
      <c r="P84" s="281">
        <v>99.049222088965934</v>
      </c>
      <c r="Q84" s="281">
        <v>99.268727869697742</v>
      </c>
      <c r="R84" s="28">
        <v>98.952675674279746</v>
      </c>
      <c r="S84" s="666">
        <v>97.631898394397794</v>
      </c>
      <c r="T84" s="666">
        <v>99.780079519173825</v>
      </c>
      <c r="U84" s="666">
        <v>99.767703936397211</v>
      </c>
      <c r="V84" s="666">
        <v>98.473316199478802</v>
      </c>
      <c r="W84" s="666">
        <v>98.639192117352479</v>
      </c>
      <c r="X84" s="666">
        <v>98.936431707564964</v>
      </c>
    </row>
    <row r="85" spans="2:24" ht="10.5" customHeight="1">
      <c r="B85" s="19" t="s">
        <v>120</v>
      </c>
      <c r="C85" s="459"/>
      <c r="D85" s="460"/>
      <c r="E85" s="459"/>
      <c r="F85" s="459"/>
      <c r="G85" s="31"/>
      <c r="H85" s="3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</row>
    <row r="86" spans="2:24" ht="10.5" customHeight="1">
      <c r="B86" s="127" t="s">
        <v>194</v>
      </c>
      <c r="C86" s="451"/>
      <c r="D86" s="451"/>
      <c r="E86" s="451"/>
      <c r="F86" s="361" t="s">
        <v>6</v>
      </c>
      <c r="G86" s="361" t="s">
        <v>6</v>
      </c>
      <c r="H86" s="31" t="s">
        <v>6</v>
      </c>
      <c r="I86" s="28">
        <v>99.047264461403415</v>
      </c>
      <c r="J86" s="28">
        <v>99.259508744947595</v>
      </c>
      <c r="K86" s="28">
        <v>99.02275901561957</v>
      </c>
      <c r="L86" s="28">
        <v>99.179073133741952</v>
      </c>
      <c r="M86" s="28">
        <v>99.184599307551665</v>
      </c>
      <c r="N86" s="28">
        <v>99.707072868086442</v>
      </c>
      <c r="O86" s="28">
        <v>98.996396560999585</v>
      </c>
      <c r="P86" s="28">
        <v>99.263602823082493</v>
      </c>
      <c r="Q86" s="28">
        <v>99.214589839054298</v>
      </c>
      <c r="R86" s="28">
        <v>99.667627220081528</v>
      </c>
      <c r="S86" s="666">
        <v>99.442820770337434</v>
      </c>
      <c r="T86" s="666">
        <v>99.475528693252272</v>
      </c>
      <c r="U86" s="666">
        <v>99.918307892234481</v>
      </c>
      <c r="V86" s="666">
        <v>99.613774776808029</v>
      </c>
      <c r="W86" s="666">
        <v>99.528407088535758</v>
      </c>
      <c r="X86" s="666">
        <v>99.45434590278137</v>
      </c>
    </row>
    <row r="87" spans="2:24" ht="10.5" customHeight="1">
      <c r="B87" s="127" t="s">
        <v>195</v>
      </c>
      <c r="C87" s="451"/>
      <c r="D87" s="450"/>
      <c r="E87" s="451"/>
      <c r="F87" s="361" t="s">
        <v>6</v>
      </c>
      <c r="G87" s="361" t="s">
        <v>6</v>
      </c>
      <c r="H87" s="31" t="s">
        <v>6</v>
      </c>
      <c r="I87" s="281">
        <v>98.887923307818824</v>
      </c>
      <c r="J87" s="281">
        <v>99.402500015692056</v>
      </c>
      <c r="K87" s="281">
        <v>99.316308026170191</v>
      </c>
      <c r="L87" s="281">
        <v>99.127647870265719</v>
      </c>
      <c r="M87" s="281">
        <v>99.61105175972807</v>
      </c>
      <c r="N87" s="281">
        <v>99.524257089253751</v>
      </c>
      <c r="O87" s="281">
        <v>99.167253582195769</v>
      </c>
      <c r="P87" s="281">
        <v>99.764875273311375</v>
      </c>
      <c r="Q87" s="281">
        <v>99.461974527105056</v>
      </c>
      <c r="R87" s="28">
        <v>99.707370545774452</v>
      </c>
      <c r="S87" s="666">
        <v>99.362063138019167</v>
      </c>
      <c r="T87" s="666">
        <v>99.03004386709361</v>
      </c>
      <c r="U87" s="666">
        <v>99.904623411775106</v>
      </c>
      <c r="V87" s="666">
        <v>99.043401995627022</v>
      </c>
      <c r="W87" s="666">
        <v>99.555306909523196</v>
      </c>
      <c r="X87" s="666">
        <v>98.889568865608183</v>
      </c>
    </row>
    <row r="88" spans="2:24" ht="10.5" customHeight="1">
      <c r="B88" s="19" t="s">
        <v>296</v>
      </c>
      <c r="C88" s="459"/>
      <c r="D88" s="460"/>
      <c r="E88" s="459"/>
      <c r="F88" s="459"/>
      <c r="G88" s="31"/>
      <c r="H88" s="31"/>
      <c r="I88" s="281"/>
      <c r="J88" s="281"/>
      <c r="K88" s="281"/>
      <c r="L88" s="281"/>
      <c r="M88" s="281"/>
      <c r="N88" s="281"/>
      <c r="O88" s="281"/>
      <c r="P88" s="281"/>
      <c r="Q88" s="281"/>
      <c r="R88" s="28"/>
      <c r="S88" s="28"/>
      <c r="T88" s="28"/>
      <c r="U88" s="28"/>
      <c r="V88" s="28"/>
      <c r="W88" s="28"/>
      <c r="X88" s="28"/>
    </row>
    <row r="89" spans="2:24" ht="10.5" customHeight="1">
      <c r="B89" s="127" t="s">
        <v>194</v>
      </c>
      <c r="C89" s="455"/>
      <c r="D89" s="455"/>
      <c r="E89" s="455"/>
      <c r="F89" s="361" t="s">
        <v>6</v>
      </c>
      <c r="G89" s="361" t="s">
        <v>6</v>
      </c>
      <c r="H89" s="31" t="s">
        <v>6</v>
      </c>
      <c r="I89" s="28">
        <v>98.1030358611428</v>
      </c>
      <c r="J89" s="28">
        <v>98.025505540146412</v>
      </c>
      <c r="K89" s="28">
        <v>98.01022503263863</v>
      </c>
      <c r="L89" s="28">
        <v>99.547583816160497</v>
      </c>
      <c r="M89" s="28">
        <v>99.619701432185749</v>
      </c>
      <c r="N89" s="28">
        <v>99.809882516601121</v>
      </c>
      <c r="O89" s="28">
        <v>99.131538916273527</v>
      </c>
      <c r="P89" s="28">
        <v>99.016825627675743</v>
      </c>
      <c r="Q89" s="28">
        <v>99.250436817565742</v>
      </c>
      <c r="R89" s="28">
        <v>98.975105211283989</v>
      </c>
      <c r="S89" s="666">
        <v>99.371912345566614</v>
      </c>
      <c r="T89" s="666">
        <v>99.589264266116672</v>
      </c>
      <c r="U89" s="666">
        <v>99.224422437095242</v>
      </c>
      <c r="V89" s="666">
        <v>99.391568202165118</v>
      </c>
      <c r="W89" s="666">
        <v>100</v>
      </c>
      <c r="X89" s="666">
        <v>98.910507337591028</v>
      </c>
    </row>
    <row r="90" spans="2:24" ht="10.5" customHeight="1">
      <c r="B90" s="127" t="s">
        <v>195</v>
      </c>
      <c r="C90" s="450"/>
      <c r="D90" s="455"/>
      <c r="E90" s="484"/>
      <c r="F90" s="361" t="s">
        <v>6</v>
      </c>
      <c r="G90" s="361" t="s">
        <v>6</v>
      </c>
      <c r="H90" s="31" t="s">
        <v>6</v>
      </c>
      <c r="I90" s="281">
        <v>99.328954999265463</v>
      </c>
      <c r="J90" s="281">
        <v>95.293449571967074</v>
      </c>
      <c r="K90" s="281">
        <v>100</v>
      </c>
      <c r="L90" s="281">
        <v>100</v>
      </c>
      <c r="M90" s="281">
        <v>99.661181260195704</v>
      </c>
      <c r="N90" s="281">
        <v>99.517721109729024</v>
      </c>
      <c r="O90" s="281">
        <v>99.823044071149198</v>
      </c>
      <c r="P90" s="281">
        <v>99.605700771411961</v>
      </c>
      <c r="Q90" s="281">
        <v>99.081348388673192</v>
      </c>
      <c r="R90" s="28">
        <v>98.984122123462896</v>
      </c>
      <c r="S90" s="666">
        <v>99.590149791639732</v>
      </c>
      <c r="T90" s="666">
        <v>99.817635040359022</v>
      </c>
      <c r="U90" s="666">
        <v>99.485947414731541</v>
      </c>
      <c r="V90" s="666">
        <v>99.144026444291441</v>
      </c>
      <c r="W90" s="666">
        <v>99.45282569007108</v>
      </c>
      <c r="X90" s="666">
        <v>99.097549054887011</v>
      </c>
    </row>
    <row r="91" spans="2:24" ht="10.5" customHeight="1">
      <c r="B91" s="19" t="s">
        <v>14</v>
      </c>
      <c r="C91" s="27"/>
      <c r="D91" s="27"/>
      <c r="E91" s="27"/>
      <c r="F91" s="27"/>
      <c r="G91" s="282"/>
      <c r="H91" s="282"/>
      <c r="I91" s="281"/>
      <c r="J91" s="281"/>
      <c r="K91" s="281"/>
      <c r="L91" s="281"/>
      <c r="M91" s="281"/>
      <c r="N91" s="281"/>
      <c r="O91" s="281"/>
      <c r="P91" s="281"/>
      <c r="Q91" s="281"/>
      <c r="R91" s="281"/>
      <c r="S91" s="281"/>
      <c r="T91" s="281"/>
      <c r="U91" s="281"/>
      <c r="V91" s="281"/>
      <c r="W91" s="281"/>
      <c r="X91" s="281"/>
    </row>
    <row r="92" spans="2:24" ht="10.5" customHeight="1">
      <c r="B92" s="101" t="s">
        <v>194</v>
      </c>
      <c r="C92" s="362">
        <v>96.3</v>
      </c>
      <c r="D92" s="362">
        <v>97.1</v>
      </c>
      <c r="E92" s="362">
        <v>96.7</v>
      </c>
      <c r="F92" s="362">
        <v>97.1</v>
      </c>
      <c r="G92" s="28">
        <v>96.9</v>
      </c>
      <c r="H92" s="28">
        <v>96.2</v>
      </c>
      <c r="I92" s="28">
        <v>92.6</v>
      </c>
      <c r="J92" s="28">
        <v>94.8</v>
      </c>
      <c r="K92" s="28">
        <v>94.7</v>
      </c>
      <c r="L92" s="28">
        <v>97.5</v>
      </c>
      <c r="M92" s="28">
        <v>95.7</v>
      </c>
      <c r="N92" s="28">
        <v>98.1</v>
      </c>
      <c r="O92" s="28">
        <v>98.047647275687495</v>
      </c>
      <c r="P92" s="28">
        <v>94.250299908514535</v>
      </c>
      <c r="Q92" s="28">
        <v>96.174811554912168</v>
      </c>
      <c r="R92" s="28">
        <v>94.039019514323428</v>
      </c>
      <c r="S92" s="666">
        <v>96.646311585630144</v>
      </c>
      <c r="T92" s="666">
        <v>97.305300848062501</v>
      </c>
      <c r="U92" s="666">
        <v>98.572348525140342</v>
      </c>
      <c r="V92" s="666">
        <v>98.44649648306067</v>
      </c>
      <c r="W92" s="666">
        <v>96.965131530590924</v>
      </c>
      <c r="X92" s="666">
        <v>99.027364808573509</v>
      </c>
    </row>
    <row r="93" spans="2:24" ht="10.5" customHeight="1">
      <c r="B93" s="101" t="s">
        <v>195</v>
      </c>
      <c r="C93" s="362">
        <v>95.8</v>
      </c>
      <c r="D93" s="362">
        <v>98.8</v>
      </c>
      <c r="E93" s="362">
        <v>95.2</v>
      </c>
      <c r="F93" s="362">
        <v>98.8</v>
      </c>
      <c r="G93" s="31">
        <v>98.9</v>
      </c>
      <c r="H93" s="31">
        <v>97</v>
      </c>
      <c r="I93" s="281">
        <v>97.4</v>
      </c>
      <c r="J93" s="281">
        <v>97.8</v>
      </c>
      <c r="K93" s="281">
        <v>98</v>
      </c>
      <c r="L93" s="281">
        <v>97</v>
      </c>
      <c r="M93" s="281">
        <v>96.1</v>
      </c>
      <c r="N93" s="281">
        <v>97.9</v>
      </c>
      <c r="O93" s="281">
        <v>98.85695140611837</v>
      </c>
      <c r="P93" s="281">
        <v>98.165465730422341</v>
      </c>
      <c r="Q93" s="281">
        <v>97.821571961822883</v>
      </c>
      <c r="R93" s="28">
        <v>97.529817845218375</v>
      </c>
      <c r="S93" s="666">
        <v>97.656335205553574</v>
      </c>
      <c r="T93" s="666">
        <v>97.490090205868668</v>
      </c>
      <c r="U93" s="666">
        <v>97.921455903875994</v>
      </c>
      <c r="V93" s="666">
        <v>98.126814395417753</v>
      </c>
      <c r="W93" s="666">
        <v>98.510556985699907</v>
      </c>
      <c r="X93" s="666">
        <v>99.197823060526559</v>
      </c>
    </row>
    <row r="94" spans="2:24" ht="10.5" customHeight="1">
      <c r="B94" s="19" t="s">
        <v>15</v>
      </c>
      <c r="C94" s="363"/>
      <c r="D94" s="363"/>
      <c r="E94" s="363"/>
      <c r="F94" s="363"/>
      <c r="G94" s="31"/>
      <c r="H94" s="31"/>
      <c r="I94" s="281"/>
      <c r="J94" s="281"/>
      <c r="K94" s="281"/>
      <c r="L94" s="281"/>
      <c r="M94" s="281"/>
      <c r="N94" s="281"/>
      <c r="O94" s="281"/>
      <c r="P94" s="281"/>
      <c r="Q94" s="281"/>
      <c r="R94" s="28"/>
      <c r="S94" s="28"/>
      <c r="T94" s="28"/>
      <c r="U94" s="28"/>
      <c r="V94" s="28"/>
      <c r="W94" s="28"/>
      <c r="X94" s="28"/>
    </row>
    <row r="95" spans="2:24" ht="10.5" customHeight="1">
      <c r="B95" s="101" t="s">
        <v>194</v>
      </c>
      <c r="C95" s="362">
        <v>100</v>
      </c>
      <c r="D95" s="362">
        <v>98.2</v>
      </c>
      <c r="E95" s="362">
        <v>99.3</v>
      </c>
      <c r="F95" s="362">
        <v>98.2</v>
      </c>
      <c r="G95" s="28">
        <v>98.8</v>
      </c>
      <c r="H95" s="28">
        <v>98.3</v>
      </c>
      <c r="I95" s="28">
        <v>99.4</v>
      </c>
      <c r="J95" s="28">
        <v>97.9</v>
      </c>
      <c r="K95" s="28">
        <v>98.5</v>
      </c>
      <c r="L95" s="28">
        <v>98.9</v>
      </c>
      <c r="M95" s="28">
        <v>98.9</v>
      </c>
      <c r="N95" s="28">
        <v>99</v>
      </c>
      <c r="O95" s="28">
        <v>98.970138327773981</v>
      </c>
      <c r="P95" s="28">
        <v>99.607689119477129</v>
      </c>
      <c r="Q95" s="28">
        <v>99.437487821131811</v>
      </c>
      <c r="R95" s="28">
        <v>98.873152776577612</v>
      </c>
      <c r="S95" s="666">
        <v>99.889767687126408</v>
      </c>
      <c r="T95" s="666">
        <v>99.2672312321981</v>
      </c>
      <c r="U95" s="666">
        <v>100</v>
      </c>
      <c r="V95" s="666">
        <v>98.42226454705866</v>
      </c>
      <c r="W95" s="666">
        <v>99.959607957376761</v>
      </c>
      <c r="X95" s="666">
        <v>98.150780965338186</v>
      </c>
    </row>
    <row r="96" spans="2:24" ht="10.5" customHeight="1">
      <c r="B96" s="101" t="s">
        <v>195</v>
      </c>
      <c r="C96" s="362">
        <v>100</v>
      </c>
      <c r="D96" s="362">
        <v>99.4</v>
      </c>
      <c r="E96" s="362">
        <v>100</v>
      </c>
      <c r="F96" s="362">
        <v>99.4</v>
      </c>
      <c r="G96" s="31">
        <v>98.7</v>
      </c>
      <c r="H96" s="31">
        <v>99.6</v>
      </c>
      <c r="I96" s="281">
        <v>99.1</v>
      </c>
      <c r="J96" s="281">
        <v>99.6</v>
      </c>
      <c r="K96" s="281">
        <v>100</v>
      </c>
      <c r="L96" s="281">
        <v>99.1</v>
      </c>
      <c r="M96" s="281">
        <v>100</v>
      </c>
      <c r="N96" s="281">
        <v>99.5</v>
      </c>
      <c r="O96" s="281">
        <v>99.52927901375952</v>
      </c>
      <c r="P96" s="281">
        <v>99.124028084130487</v>
      </c>
      <c r="Q96" s="281">
        <v>99.685375342698308</v>
      </c>
      <c r="R96" s="28">
        <v>100</v>
      </c>
      <c r="S96" s="666">
        <v>98.682006218849011</v>
      </c>
      <c r="T96" s="666">
        <v>100</v>
      </c>
      <c r="U96" s="666">
        <v>100</v>
      </c>
      <c r="V96" s="666">
        <v>98.628036485922948</v>
      </c>
      <c r="W96" s="666">
        <v>99.942740375417955</v>
      </c>
      <c r="X96" s="666">
        <v>100</v>
      </c>
    </row>
    <row r="97" spans="2:24" ht="10.5" customHeight="1">
      <c r="B97" s="19" t="s">
        <v>16</v>
      </c>
      <c r="C97" s="363"/>
      <c r="D97" s="363"/>
      <c r="E97" s="363"/>
      <c r="F97" s="363"/>
      <c r="G97" s="31"/>
      <c r="H97" s="31"/>
      <c r="I97" s="281"/>
      <c r="J97" s="281"/>
      <c r="K97" s="281"/>
      <c r="L97" s="281"/>
      <c r="M97" s="281"/>
      <c r="N97" s="281"/>
      <c r="O97" s="281"/>
      <c r="P97" s="281"/>
      <c r="Q97" s="281"/>
      <c r="R97" s="28"/>
      <c r="S97" s="28"/>
      <c r="T97" s="28"/>
      <c r="U97" s="28"/>
      <c r="V97" s="28"/>
      <c r="W97" s="28"/>
      <c r="X97" s="28"/>
    </row>
    <row r="98" spans="2:24" ht="10.5" customHeight="1">
      <c r="B98" s="101" t="s">
        <v>194</v>
      </c>
      <c r="C98" s="362">
        <v>99.1</v>
      </c>
      <c r="D98" s="362">
        <v>100</v>
      </c>
      <c r="E98" s="362">
        <v>100</v>
      </c>
      <c r="F98" s="362">
        <v>100</v>
      </c>
      <c r="G98" s="28">
        <v>99</v>
      </c>
      <c r="H98" s="28">
        <v>99.1</v>
      </c>
      <c r="I98" s="28">
        <v>98.4</v>
      </c>
      <c r="J98" s="28">
        <v>98.8</v>
      </c>
      <c r="K98" s="28">
        <v>100</v>
      </c>
      <c r="L98" s="28">
        <v>100</v>
      </c>
      <c r="M98" s="28">
        <v>100</v>
      </c>
      <c r="N98" s="28">
        <v>100</v>
      </c>
      <c r="O98" s="28">
        <v>99.29554484774809</v>
      </c>
      <c r="P98" s="28">
        <v>100</v>
      </c>
      <c r="Q98" s="28">
        <v>99.415873517876818</v>
      </c>
      <c r="R98" s="28">
        <v>99.962573978988885</v>
      </c>
      <c r="S98" s="666">
        <v>98.773686327043691</v>
      </c>
      <c r="T98" s="666">
        <v>100</v>
      </c>
      <c r="U98" s="666">
        <v>100</v>
      </c>
      <c r="V98" s="666">
        <v>98.33112193317244</v>
      </c>
      <c r="W98" s="666">
        <v>100</v>
      </c>
      <c r="X98" s="666">
        <v>99.946598362475001</v>
      </c>
    </row>
    <row r="99" spans="2:24" ht="10.5" customHeight="1">
      <c r="B99" s="101" t="s">
        <v>195</v>
      </c>
      <c r="C99" s="362">
        <v>99.1</v>
      </c>
      <c r="D99" s="362">
        <v>100</v>
      </c>
      <c r="E99" s="362">
        <v>100</v>
      </c>
      <c r="F99" s="362">
        <v>100</v>
      </c>
      <c r="G99" s="31">
        <v>98.6</v>
      </c>
      <c r="H99" s="31">
        <v>99.2</v>
      </c>
      <c r="I99" s="281">
        <v>99.2</v>
      </c>
      <c r="J99" s="281">
        <v>99.7</v>
      </c>
      <c r="K99" s="281">
        <v>99.3</v>
      </c>
      <c r="L99" s="281">
        <v>99.2</v>
      </c>
      <c r="M99" s="281">
        <v>98</v>
      </c>
      <c r="N99" s="281">
        <v>98.9</v>
      </c>
      <c r="O99" s="281">
        <v>99.084166644233591</v>
      </c>
      <c r="P99" s="281">
        <v>97.911968162603841</v>
      </c>
      <c r="Q99" s="281">
        <v>99.516304852841444</v>
      </c>
      <c r="R99" s="28">
        <v>99.368070091291514</v>
      </c>
      <c r="S99" s="666">
        <v>99.595494120030637</v>
      </c>
      <c r="T99" s="666">
        <v>100</v>
      </c>
      <c r="U99" s="666">
        <v>98.767485797387536</v>
      </c>
      <c r="V99" s="666">
        <v>99.811091296042875</v>
      </c>
      <c r="W99" s="666">
        <v>100</v>
      </c>
      <c r="X99" s="666">
        <v>100</v>
      </c>
    </row>
    <row r="100" spans="2:24" ht="10.5" customHeight="1">
      <c r="B100" s="19" t="s">
        <v>17</v>
      </c>
      <c r="C100" s="363"/>
      <c r="D100" s="363"/>
      <c r="E100" s="363"/>
      <c r="F100" s="363"/>
      <c r="G100" s="31"/>
      <c r="H100" s="31"/>
      <c r="I100" s="281"/>
      <c r="J100" s="281"/>
      <c r="K100" s="281"/>
      <c r="L100" s="281"/>
      <c r="M100" s="281"/>
      <c r="N100" s="281"/>
      <c r="O100" s="281"/>
      <c r="P100" s="281"/>
      <c r="Q100" s="281"/>
      <c r="R100" s="28"/>
      <c r="S100" s="28"/>
      <c r="T100" s="28"/>
      <c r="U100" s="28"/>
      <c r="V100" s="28"/>
      <c r="W100" s="28"/>
      <c r="X100" s="28"/>
    </row>
    <row r="101" spans="2:24" ht="10.5" customHeight="1">
      <c r="B101" s="101" t="s">
        <v>194</v>
      </c>
      <c r="C101" s="362">
        <v>96.2</v>
      </c>
      <c r="D101" s="362">
        <v>99.7</v>
      </c>
      <c r="E101" s="362">
        <v>99</v>
      </c>
      <c r="F101" s="362">
        <v>99.7</v>
      </c>
      <c r="G101" s="28">
        <v>97.9</v>
      </c>
      <c r="H101" s="28">
        <v>96.5</v>
      </c>
      <c r="I101" s="28">
        <v>97.2</v>
      </c>
      <c r="J101" s="28">
        <v>99.6</v>
      </c>
      <c r="K101" s="28">
        <v>99</v>
      </c>
      <c r="L101" s="28">
        <v>99</v>
      </c>
      <c r="M101" s="28">
        <v>98.6</v>
      </c>
      <c r="N101" s="28">
        <v>98.9</v>
      </c>
      <c r="O101" s="28">
        <v>100</v>
      </c>
      <c r="P101" s="28">
        <v>98.5494395485441</v>
      </c>
      <c r="Q101" s="28">
        <v>99.312743377107026</v>
      </c>
      <c r="R101" s="28">
        <v>98.935241214439728</v>
      </c>
      <c r="S101" s="666">
        <v>99.523732154684112</v>
      </c>
      <c r="T101" s="666">
        <v>98.221149865781257</v>
      </c>
      <c r="U101" s="666">
        <v>99.394603655695192</v>
      </c>
      <c r="V101" s="666">
        <v>98.780939421194873</v>
      </c>
      <c r="W101" s="666">
        <v>99.664808836768742</v>
      </c>
      <c r="X101" s="666">
        <v>99.251778155634241</v>
      </c>
    </row>
    <row r="102" spans="2:24" ht="10.5" customHeight="1">
      <c r="B102" s="101" t="s">
        <v>195</v>
      </c>
      <c r="C102" s="362">
        <v>98.8</v>
      </c>
      <c r="D102" s="362">
        <v>98.9</v>
      </c>
      <c r="E102" s="362">
        <v>97.6</v>
      </c>
      <c r="F102" s="362">
        <v>98.9</v>
      </c>
      <c r="G102" s="31">
        <v>99.1</v>
      </c>
      <c r="H102" s="31">
        <v>99.3</v>
      </c>
      <c r="I102" s="281">
        <v>97.6</v>
      </c>
      <c r="J102" s="281">
        <v>98.2</v>
      </c>
      <c r="K102" s="281">
        <v>99.4</v>
      </c>
      <c r="L102" s="281">
        <v>97.7</v>
      </c>
      <c r="M102" s="281">
        <v>98.7</v>
      </c>
      <c r="N102" s="281">
        <v>99.6</v>
      </c>
      <c r="O102" s="281">
        <v>99.201703464655566</v>
      </c>
      <c r="P102" s="281">
        <v>100</v>
      </c>
      <c r="Q102" s="281">
        <v>99.027107237750997</v>
      </c>
      <c r="R102" s="28">
        <v>98.219790371303532</v>
      </c>
      <c r="S102" s="666">
        <v>99.118284307199943</v>
      </c>
      <c r="T102" s="666">
        <v>98.811047157519482</v>
      </c>
      <c r="U102" s="666">
        <v>100</v>
      </c>
      <c r="V102" s="666">
        <v>99.461903797592797</v>
      </c>
      <c r="W102" s="666">
        <v>99.497955788431867</v>
      </c>
      <c r="X102" s="666">
        <v>99.410725827163049</v>
      </c>
    </row>
    <row r="103" spans="2:24" ht="10.5" customHeight="1">
      <c r="B103" s="19" t="s">
        <v>18</v>
      </c>
      <c r="C103" s="363"/>
      <c r="D103" s="363"/>
      <c r="E103" s="363"/>
      <c r="F103" s="363"/>
      <c r="G103" s="31"/>
      <c r="H103" s="31"/>
      <c r="I103" s="281"/>
      <c r="J103" s="281"/>
      <c r="K103" s="281"/>
      <c r="L103" s="281"/>
      <c r="M103" s="281"/>
      <c r="N103" s="281"/>
      <c r="O103" s="281"/>
      <c r="P103" s="281"/>
      <c r="Q103" s="281"/>
      <c r="R103" s="28"/>
      <c r="S103" s="28"/>
      <c r="T103" s="28"/>
      <c r="U103" s="28"/>
      <c r="V103" s="28"/>
      <c r="W103" s="28"/>
      <c r="X103" s="28"/>
    </row>
    <row r="104" spans="2:24" ht="10.5" customHeight="1">
      <c r="B104" s="101" t="s">
        <v>194</v>
      </c>
      <c r="C104" s="362">
        <v>91.3</v>
      </c>
      <c r="D104" s="362">
        <v>93.4</v>
      </c>
      <c r="E104" s="362">
        <v>94.5</v>
      </c>
      <c r="F104" s="362">
        <v>93.4</v>
      </c>
      <c r="G104" s="28">
        <v>95.4</v>
      </c>
      <c r="H104" s="28">
        <v>94.8</v>
      </c>
      <c r="I104" s="28">
        <v>92.9</v>
      </c>
      <c r="J104" s="28">
        <v>96.8</v>
      </c>
      <c r="K104" s="28">
        <v>96.2</v>
      </c>
      <c r="L104" s="28">
        <v>96.8</v>
      </c>
      <c r="M104" s="28">
        <v>98.5</v>
      </c>
      <c r="N104" s="28">
        <v>98.2</v>
      </c>
      <c r="O104" s="28">
        <v>98.76052753360409</v>
      </c>
      <c r="P104" s="28">
        <v>98.07154010540475</v>
      </c>
      <c r="Q104" s="28">
        <v>98.272739334299473</v>
      </c>
      <c r="R104" s="28">
        <v>98.487610056363508</v>
      </c>
      <c r="S104" s="666">
        <v>98.515052551810953</v>
      </c>
      <c r="T104" s="666">
        <v>99.213678182270101</v>
      </c>
      <c r="U104" s="666">
        <v>99.112135309600347</v>
      </c>
      <c r="V104" s="666">
        <v>99.228182853026865</v>
      </c>
      <c r="W104" s="666">
        <v>99.571259407491254</v>
      </c>
      <c r="X104" s="666">
        <v>99.504374954997473</v>
      </c>
    </row>
    <row r="105" spans="2:24" ht="10.5" customHeight="1">
      <c r="B105" s="101" t="s">
        <v>195</v>
      </c>
      <c r="C105" s="362">
        <v>96.9</v>
      </c>
      <c r="D105" s="362">
        <v>96.9</v>
      </c>
      <c r="E105" s="362">
        <v>95.5</v>
      </c>
      <c r="F105" s="362">
        <v>96.9</v>
      </c>
      <c r="G105" s="31">
        <v>97.8</v>
      </c>
      <c r="H105" s="31">
        <v>97</v>
      </c>
      <c r="I105" s="281">
        <v>94.1</v>
      </c>
      <c r="J105" s="281">
        <v>95.6</v>
      </c>
      <c r="K105" s="281">
        <v>98.4</v>
      </c>
      <c r="L105" s="281">
        <v>98</v>
      </c>
      <c r="M105" s="281">
        <v>97.8</v>
      </c>
      <c r="N105" s="281">
        <v>97.2</v>
      </c>
      <c r="O105" s="281">
        <v>98.899774401375936</v>
      </c>
      <c r="P105" s="281">
        <v>99.029720690902707</v>
      </c>
      <c r="Q105" s="281">
        <v>98.363114858418299</v>
      </c>
      <c r="R105" s="28">
        <v>98.809677764500364</v>
      </c>
      <c r="S105" s="666">
        <v>98.596300764657585</v>
      </c>
      <c r="T105" s="666">
        <v>99.480941646132834</v>
      </c>
      <c r="U105" s="666">
        <v>99.642361374364228</v>
      </c>
      <c r="V105" s="666">
        <v>98.904008347402481</v>
      </c>
      <c r="W105" s="666">
        <v>99.024587781877017</v>
      </c>
      <c r="X105" s="666">
        <v>99.25606714869609</v>
      </c>
    </row>
    <row r="106" spans="2:24" ht="10.5" customHeight="1">
      <c r="B106" s="19" t="s">
        <v>19</v>
      </c>
      <c r="C106" s="363"/>
      <c r="D106" s="363"/>
      <c r="E106" s="363"/>
      <c r="F106" s="363"/>
      <c r="G106" s="31"/>
      <c r="H106" s="31"/>
      <c r="I106" s="281"/>
      <c r="J106" s="281"/>
      <c r="K106" s="281"/>
      <c r="L106" s="281"/>
      <c r="M106" s="281"/>
      <c r="N106" s="281"/>
      <c r="O106" s="281"/>
      <c r="P106" s="281"/>
      <c r="Q106" s="281"/>
      <c r="R106" s="28"/>
      <c r="S106" s="28"/>
      <c r="T106" s="28"/>
      <c r="U106" s="28"/>
      <c r="V106" s="28"/>
      <c r="W106" s="28"/>
      <c r="X106" s="28"/>
    </row>
    <row r="107" spans="2:24" ht="10.5" customHeight="1">
      <c r="B107" s="101" t="s">
        <v>194</v>
      </c>
      <c r="C107" s="362">
        <v>96.3</v>
      </c>
      <c r="D107" s="362">
        <v>98.2</v>
      </c>
      <c r="E107" s="362">
        <v>95.8</v>
      </c>
      <c r="F107" s="362">
        <v>98.2</v>
      </c>
      <c r="G107" s="28">
        <v>98.6</v>
      </c>
      <c r="H107" s="28">
        <v>98.1</v>
      </c>
      <c r="I107" s="28">
        <v>98.8</v>
      </c>
      <c r="J107" s="28">
        <v>97.1</v>
      </c>
      <c r="K107" s="28">
        <v>98.5</v>
      </c>
      <c r="L107" s="28">
        <v>99.1</v>
      </c>
      <c r="M107" s="28">
        <v>100</v>
      </c>
      <c r="N107" s="28">
        <v>99.8</v>
      </c>
      <c r="O107" s="28">
        <v>99.438895101185992</v>
      </c>
      <c r="P107" s="28">
        <v>100</v>
      </c>
      <c r="Q107" s="28">
        <v>99.786283640802282</v>
      </c>
      <c r="R107" s="28">
        <v>100</v>
      </c>
      <c r="S107" s="666">
        <v>99.320137979964613</v>
      </c>
      <c r="T107" s="666">
        <v>99.568198944573581</v>
      </c>
      <c r="U107" s="666">
        <v>99.456099783911071</v>
      </c>
      <c r="V107" s="666">
        <v>99.449355356413051</v>
      </c>
      <c r="W107" s="666">
        <v>100</v>
      </c>
      <c r="X107" s="666">
        <v>99.745273075453454</v>
      </c>
    </row>
    <row r="108" spans="2:24" ht="10.5" customHeight="1">
      <c r="B108" s="101" t="s">
        <v>195</v>
      </c>
      <c r="C108" s="362">
        <v>99</v>
      </c>
      <c r="D108" s="362">
        <v>98.8</v>
      </c>
      <c r="E108" s="362">
        <v>98.5</v>
      </c>
      <c r="F108" s="362">
        <v>98.8</v>
      </c>
      <c r="G108" s="31">
        <v>99.6</v>
      </c>
      <c r="H108" s="31">
        <v>99.6</v>
      </c>
      <c r="I108" s="281">
        <v>99.4</v>
      </c>
      <c r="J108" s="281">
        <v>99.7</v>
      </c>
      <c r="K108" s="281">
        <v>99.1</v>
      </c>
      <c r="L108" s="281">
        <v>99.4</v>
      </c>
      <c r="M108" s="281">
        <v>99.4</v>
      </c>
      <c r="N108" s="281">
        <v>99.3</v>
      </c>
      <c r="O108" s="281">
        <v>99.593882846841623</v>
      </c>
      <c r="P108" s="281">
        <v>100</v>
      </c>
      <c r="Q108" s="281">
        <v>99.748659285021873</v>
      </c>
      <c r="R108" s="28">
        <v>100</v>
      </c>
      <c r="S108" s="666">
        <v>99.797364356988922</v>
      </c>
      <c r="T108" s="666">
        <v>99.524893139924771</v>
      </c>
      <c r="U108" s="666">
        <v>100</v>
      </c>
      <c r="V108" s="666">
        <v>100</v>
      </c>
      <c r="W108" s="666">
        <v>100</v>
      </c>
      <c r="X108" s="666">
        <v>99.061528506833085</v>
      </c>
    </row>
    <row r="109" spans="2:24" ht="10.5" customHeight="1">
      <c r="B109" s="19" t="s">
        <v>20</v>
      </c>
      <c r="C109" s="363"/>
      <c r="D109" s="363"/>
      <c r="E109" s="363"/>
      <c r="F109" s="363"/>
      <c r="G109" s="31"/>
      <c r="H109" s="31"/>
      <c r="I109" s="281"/>
      <c r="J109" s="281"/>
      <c r="K109" s="281"/>
      <c r="L109" s="281"/>
      <c r="M109" s="281"/>
      <c r="N109" s="281"/>
      <c r="O109" s="281"/>
      <c r="P109" s="281"/>
      <c r="Q109" s="281"/>
      <c r="R109" s="28"/>
      <c r="S109" s="28"/>
      <c r="T109" s="28"/>
      <c r="U109" s="28"/>
      <c r="V109" s="28"/>
      <c r="W109" s="28"/>
      <c r="X109" s="28"/>
    </row>
    <row r="110" spans="2:24" ht="10.5" customHeight="1">
      <c r="B110" s="101" t="s">
        <v>194</v>
      </c>
      <c r="C110" s="362">
        <v>96.8</v>
      </c>
      <c r="D110" s="362">
        <v>93.5</v>
      </c>
      <c r="E110" s="362">
        <v>96.6</v>
      </c>
      <c r="F110" s="362">
        <v>93.5</v>
      </c>
      <c r="G110" s="28">
        <v>93.7</v>
      </c>
      <c r="H110" s="28">
        <v>94.6</v>
      </c>
      <c r="I110" s="28">
        <v>96.3</v>
      </c>
      <c r="J110" s="28">
        <v>97.9</v>
      </c>
      <c r="K110" s="28">
        <v>98.1</v>
      </c>
      <c r="L110" s="28">
        <v>98.1</v>
      </c>
      <c r="M110" s="28">
        <v>97.8</v>
      </c>
      <c r="N110" s="28">
        <v>97.6</v>
      </c>
      <c r="O110" s="28">
        <v>97.11187801752277</v>
      </c>
      <c r="P110" s="28">
        <v>98.431531127844764</v>
      </c>
      <c r="Q110" s="28">
        <v>97.312467727933438</v>
      </c>
      <c r="R110" s="28">
        <v>98.469778909081185</v>
      </c>
      <c r="S110" s="666">
        <v>98.735863975725664</v>
      </c>
      <c r="T110" s="666">
        <v>99.13641699768084</v>
      </c>
      <c r="U110" s="666">
        <v>99.717993169376413</v>
      </c>
      <c r="V110" s="666">
        <v>96.483802519498781</v>
      </c>
      <c r="W110" s="666">
        <v>99.394159594451267</v>
      </c>
      <c r="X110" s="666">
        <v>99.144357013234085</v>
      </c>
    </row>
    <row r="111" spans="2:24" ht="10.5" customHeight="1">
      <c r="B111" s="101" t="s">
        <v>195</v>
      </c>
      <c r="C111" s="362">
        <v>97.8</v>
      </c>
      <c r="D111" s="362">
        <v>97.7</v>
      </c>
      <c r="E111" s="362">
        <v>99</v>
      </c>
      <c r="F111" s="362">
        <v>97.7</v>
      </c>
      <c r="G111" s="31">
        <v>97.3</v>
      </c>
      <c r="H111" s="31">
        <v>99.5</v>
      </c>
      <c r="I111" s="281">
        <v>97.2</v>
      </c>
      <c r="J111" s="281">
        <v>96.5</v>
      </c>
      <c r="K111" s="281">
        <v>96.2</v>
      </c>
      <c r="L111" s="281">
        <v>97.2</v>
      </c>
      <c r="M111" s="281">
        <v>98.3</v>
      </c>
      <c r="N111" s="281">
        <v>98.6</v>
      </c>
      <c r="O111" s="281">
        <v>97.932048264214558</v>
      </c>
      <c r="P111" s="281">
        <v>98.099030929927522</v>
      </c>
      <c r="Q111" s="281">
        <v>98.132953321425148</v>
      </c>
      <c r="R111" s="28">
        <v>98.958486164999485</v>
      </c>
      <c r="S111" s="666">
        <v>97.453448056060338</v>
      </c>
      <c r="T111" s="666">
        <v>98.567026757315901</v>
      </c>
      <c r="U111" s="666">
        <v>100</v>
      </c>
      <c r="V111" s="666">
        <v>98.547997791325031</v>
      </c>
      <c r="W111" s="666">
        <v>97.794819357023115</v>
      </c>
      <c r="X111" s="666">
        <v>99.4368374483997</v>
      </c>
    </row>
    <row r="112" spans="2:24" ht="10.5" customHeight="1">
      <c r="B112" s="19" t="s">
        <v>21</v>
      </c>
      <c r="C112" s="363"/>
      <c r="D112" s="363"/>
      <c r="E112" s="363"/>
      <c r="F112" s="363"/>
      <c r="G112" s="31"/>
      <c r="H112" s="31"/>
      <c r="I112" s="281"/>
      <c r="J112" s="281"/>
      <c r="K112" s="281"/>
      <c r="L112" s="281"/>
      <c r="M112" s="281"/>
      <c r="N112" s="281"/>
      <c r="O112" s="281"/>
      <c r="P112" s="281"/>
      <c r="Q112" s="281"/>
      <c r="R112" s="28"/>
      <c r="S112" s="28"/>
      <c r="T112" s="28"/>
      <c r="U112" s="28"/>
      <c r="V112" s="28"/>
      <c r="W112" s="28"/>
      <c r="X112" s="28"/>
    </row>
    <row r="113" spans="1:24" ht="10.5" customHeight="1">
      <c r="B113" s="101" t="s">
        <v>194</v>
      </c>
      <c r="C113" s="362">
        <v>98.6</v>
      </c>
      <c r="D113" s="362">
        <v>99.6</v>
      </c>
      <c r="E113" s="362">
        <v>98.5</v>
      </c>
      <c r="F113" s="362">
        <v>99.6</v>
      </c>
      <c r="G113" s="28">
        <v>99.2</v>
      </c>
      <c r="H113" s="28">
        <v>98.8</v>
      </c>
      <c r="I113" s="28">
        <v>99.3</v>
      </c>
      <c r="J113" s="28">
        <v>99.1</v>
      </c>
      <c r="K113" s="28">
        <v>99.7</v>
      </c>
      <c r="L113" s="28">
        <v>99.5</v>
      </c>
      <c r="M113" s="28">
        <v>99.7</v>
      </c>
      <c r="N113" s="28">
        <v>99.2</v>
      </c>
      <c r="O113" s="28">
        <v>99.786167985642678</v>
      </c>
      <c r="P113" s="28">
        <v>99.236381116976474</v>
      </c>
      <c r="Q113" s="28">
        <v>99.554940617784055</v>
      </c>
      <c r="R113" s="28">
        <v>99.415779616923402</v>
      </c>
      <c r="S113" s="666">
        <v>99.835849617239631</v>
      </c>
      <c r="T113" s="666">
        <v>99.657777508240599</v>
      </c>
      <c r="U113" s="666">
        <v>99.958502902858555</v>
      </c>
      <c r="V113" s="666">
        <v>100</v>
      </c>
      <c r="W113" s="666">
        <v>99.981859048018748</v>
      </c>
      <c r="X113" s="666">
        <v>100</v>
      </c>
    </row>
    <row r="114" spans="1:24" ht="10.5" customHeight="1">
      <c r="B114" s="101" t="s">
        <v>195</v>
      </c>
      <c r="C114" s="362">
        <v>98.3</v>
      </c>
      <c r="D114" s="362">
        <v>99.6</v>
      </c>
      <c r="E114" s="362">
        <v>100</v>
      </c>
      <c r="F114" s="362">
        <v>99.6</v>
      </c>
      <c r="G114" s="31">
        <v>99.4</v>
      </c>
      <c r="H114" s="31">
        <v>99.1</v>
      </c>
      <c r="I114" s="281">
        <v>99.4</v>
      </c>
      <c r="J114" s="281">
        <v>99.1</v>
      </c>
      <c r="K114" s="281">
        <v>99.6</v>
      </c>
      <c r="L114" s="281">
        <v>100</v>
      </c>
      <c r="M114" s="281">
        <v>100</v>
      </c>
      <c r="N114" s="281">
        <v>98.4</v>
      </c>
      <c r="O114" s="281">
        <v>99.254431465225153</v>
      </c>
      <c r="P114" s="281">
        <v>99.788001552192469</v>
      </c>
      <c r="Q114" s="281">
        <v>99.880254077039936</v>
      </c>
      <c r="R114" s="28">
        <v>99.541145979315303</v>
      </c>
      <c r="S114" s="666">
        <v>99.723153746664181</v>
      </c>
      <c r="T114" s="666">
        <v>99.596750239454593</v>
      </c>
      <c r="U114" s="666">
        <v>96.638113515935103</v>
      </c>
      <c r="V114" s="666">
        <v>99.98270683109024</v>
      </c>
      <c r="W114" s="666">
        <v>99.302819637497251</v>
      </c>
      <c r="X114" s="666">
        <v>98.512034004107463</v>
      </c>
    </row>
    <row r="115" spans="1:24" ht="10.5" customHeight="1">
      <c r="B115" s="19" t="s">
        <v>22</v>
      </c>
      <c r="C115" s="363"/>
      <c r="D115" s="363"/>
      <c r="E115" s="363"/>
      <c r="F115" s="363"/>
      <c r="G115" s="31"/>
      <c r="H115" s="31"/>
      <c r="I115" s="281"/>
      <c r="J115" s="281"/>
      <c r="K115" s="281"/>
      <c r="L115" s="281"/>
      <c r="M115" s="281"/>
      <c r="N115" s="281"/>
      <c r="O115" s="281"/>
      <c r="P115" s="281"/>
      <c r="Q115" s="281"/>
      <c r="R115" s="28"/>
      <c r="S115" s="28"/>
      <c r="T115" s="28"/>
      <c r="U115" s="28"/>
      <c r="V115" s="28"/>
      <c r="W115" s="28"/>
      <c r="X115" s="28"/>
    </row>
    <row r="116" spans="1:24" ht="10.5" customHeight="1">
      <c r="B116" s="101" t="s">
        <v>194</v>
      </c>
      <c r="C116" s="362">
        <v>98</v>
      </c>
      <c r="D116" s="362">
        <v>97.8</v>
      </c>
      <c r="E116" s="362">
        <v>98.3</v>
      </c>
      <c r="F116" s="362">
        <v>97.8</v>
      </c>
      <c r="G116" s="28">
        <v>98.2</v>
      </c>
      <c r="H116" s="28">
        <v>97.5</v>
      </c>
      <c r="I116" s="28">
        <v>99.2</v>
      </c>
      <c r="J116" s="28">
        <v>98</v>
      </c>
      <c r="K116" s="28">
        <v>97.8</v>
      </c>
      <c r="L116" s="28">
        <v>99.3</v>
      </c>
      <c r="M116" s="28">
        <v>99.9</v>
      </c>
      <c r="N116" s="28">
        <v>97.3</v>
      </c>
      <c r="O116" s="28">
        <v>99.742026663573924</v>
      </c>
      <c r="P116" s="28">
        <v>99.864257485195296</v>
      </c>
      <c r="Q116" s="28">
        <v>98.967865363578582</v>
      </c>
      <c r="R116" s="28">
        <v>99.34399019878191</v>
      </c>
      <c r="S116" s="666">
        <v>98.114871190778686</v>
      </c>
      <c r="T116" s="666">
        <v>99.184693284337911</v>
      </c>
      <c r="U116" s="666">
        <v>100</v>
      </c>
      <c r="V116" s="666">
        <v>99.226282143597473</v>
      </c>
      <c r="W116" s="666">
        <v>100</v>
      </c>
      <c r="X116" s="666">
        <v>100</v>
      </c>
    </row>
    <row r="117" spans="1:24" ht="10.5" customHeight="1">
      <c r="B117" s="101" t="s">
        <v>195</v>
      </c>
      <c r="C117" s="362">
        <v>99.7</v>
      </c>
      <c r="D117" s="362">
        <v>96.3</v>
      </c>
      <c r="E117" s="362">
        <v>97.9</v>
      </c>
      <c r="F117" s="362">
        <v>96.3</v>
      </c>
      <c r="G117" s="31">
        <v>98.2</v>
      </c>
      <c r="H117" s="31">
        <v>98.3</v>
      </c>
      <c r="I117" s="281">
        <v>99.1</v>
      </c>
      <c r="J117" s="281">
        <v>99.3</v>
      </c>
      <c r="K117" s="281">
        <v>98.8</v>
      </c>
      <c r="L117" s="281">
        <v>98.9</v>
      </c>
      <c r="M117" s="281">
        <v>98.2</v>
      </c>
      <c r="N117" s="281">
        <v>98.4</v>
      </c>
      <c r="O117" s="281">
        <v>99.535891408247707</v>
      </c>
      <c r="P117" s="281">
        <v>99.575634685350877</v>
      </c>
      <c r="Q117" s="281">
        <v>98.066042070842371</v>
      </c>
      <c r="R117" s="28">
        <v>98.620490036782911</v>
      </c>
      <c r="S117" s="666">
        <v>97.322988222630869</v>
      </c>
      <c r="T117" s="666">
        <v>98.870011766141317</v>
      </c>
      <c r="U117" s="666">
        <v>98.673203260133221</v>
      </c>
      <c r="V117" s="666">
        <v>97.497850099759773</v>
      </c>
      <c r="W117" s="666">
        <v>100</v>
      </c>
      <c r="X117" s="666">
        <v>98.566737646304986</v>
      </c>
    </row>
    <row r="118" spans="1:24" ht="10.5" customHeight="1">
      <c r="B118" s="19" t="s">
        <v>23</v>
      </c>
      <c r="C118" s="363"/>
      <c r="D118" s="363"/>
      <c r="E118" s="363"/>
      <c r="F118" s="363"/>
      <c r="G118" s="31"/>
      <c r="H118" s="31"/>
      <c r="I118" s="281"/>
      <c r="J118" s="281"/>
      <c r="K118" s="281"/>
      <c r="L118" s="281"/>
      <c r="M118" s="281"/>
      <c r="N118" s="281"/>
      <c r="O118" s="281"/>
      <c r="P118" s="281"/>
      <c r="Q118" s="281"/>
      <c r="R118" s="28"/>
      <c r="S118" s="28"/>
      <c r="T118" s="28"/>
      <c r="U118" s="28"/>
      <c r="V118" s="28"/>
      <c r="W118" s="28"/>
      <c r="X118" s="28"/>
    </row>
    <row r="119" spans="1:24" ht="10.5" customHeight="1">
      <c r="B119" s="101" t="s">
        <v>194</v>
      </c>
      <c r="C119" s="362">
        <v>97.7</v>
      </c>
      <c r="D119" s="362">
        <v>96.9</v>
      </c>
      <c r="E119" s="362">
        <v>96.4</v>
      </c>
      <c r="F119" s="362">
        <v>96.9</v>
      </c>
      <c r="G119" s="28">
        <v>97.8</v>
      </c>
      <c r="H119" s="28">
        <v>96</v>
      </c>
      <c r="I119" s="28">
        <v>96.5</v>
      </c>
      <c r="J119" s="28">
        <v>98.1</v>
      </c>
      <c r="K119" s="28">
        <v>97.2</v>
      </c>
      <c r="L119" s="28">
        <v>97.1</v>
      </c>
      <c r="M119" s="28">
        <v>98.1</v>
      </c>
      <c r="N119" s="28">
        <v>97</v>
      </c>
      <c r="O119" s="28">
        <v>98.006938639409142</v>
      </c>
      <c r="P119" s="28">
        <v>98.23734506548017</v>
      </c>
      <c r="Q119" s="28">
        <v>98.10406766125061</v>
      </c>
      <c r="R119" s="28">
        <v>97.896452999473382</v>
      </c>
      <c r="S119" s="666">
        <v>98.62016339942511</v>
      </c>
      <c r="T119" s="666">
        <v>97.593173251725602</v>
      </c>
      <c r="U119" s="666">
        <v>99.825360026103311</v>
      </c>
      <c r="V119" s="666">
        <v>98.757851426304796</v>
      </c>
      <c r="W119" s="666">
        <v>99.250301439504739</v>
      </c>
      <c r="X119" s="666">
        <v>99.042572089042793</v>
      </c>
    </row>
    <row r="120" spans="1:24" ht="10.5" customHeight="1">
      <c r="B120" s="101" t="s">
        <v>195</v>
      </c>
      <c r="C120" s="362">
        <v>99.2</v>
      </c>
      <c r="D120" s="362">
        <v>98.7</v>
      </c>
      <c r="E120" s="362">
        <v>99.1</v>
      </c>
      <c r="F120" s="362">
        <v>98.7</v>
      </c>
      <c r="G120" s="31">
        <v>97.5</v>
      </c>
      <c r="H120" s="31">
        <v>99</v>
      </c>
      <c r="I120" s="281">
        <v>99</v>
      </c>
      <c r="J120" s="281">
        <v>97.3</v>
      </c>
      <c r="K120" s="281">
        <v>97.4</v>
      </c>
      <c r="L120" s="281">
        <v>98.1</v>
      </c>
      <c r="M120" s="281">
        <v>99.2</v>
      </c>
      <c r="N120" s="281">
        <v>98.6</v>
      </c>
      <c r="O120" s="281">
        <v>98.034859551097469</v>
      </c>
      <c r="P120" s="281">
        <v>98.643650843734036</v>
      </c>
      <c r="Q120" s="281">
        <v>97.303494016058167</v>
      </c>
      <c r="R120" s="28">
        <v>97.783286458295805</v>
      </c>
      <c r="S120" s="666">
        <v>98.981520698991815</v>
      </c>
      <c r="T120" s="666">
        <v>99.400850754694474</v>
      </c>
      <c r="U120" s="666">
        <v>99.22561071790949</v>
      </c>
      <c r="V120" s="666">
        <v>98.655678517046027</v>
      </c>
      <c r="W120" s="666">
        <v>98.637542972190076</v>
      </c>
      <c r="X120" s="666">
        <v>99.568441924273486</v>
      </c>
    </row>
    <row r="121" spans="1:24" ht="10.5" customHeight="1" thickBot="1">
      <c r="B121" s="692"/>
      <c r="C121" s="746"/>
      <c r="D121" s="746"/>
      <c r="E121" s="746"/>
      <c r="F121" s="746"/>
      <c r="G121" s="705"/>
      <c r="H121" s="705"/>
      <c r="I121" s="745"/>
      <c r="J121" s="745"/>
      <c r="K121" s="745"/>
      <c r="L121" s="745"/>
      <c r="M121" s="745"/>
      <c r="N121" s="745"/>
      <c r="O121" s="745"/>
      <c r="P121" s="745"/>
      <c r="Q121" s="745"/>
      <c r="R121" s="745"/>
      <c r="S121" s="745"/>
      <c r="T121" s="745"/>
      <c r="U121" s="689"/>
      <c r="V121" s="689"/>
      <c r="W121" s="689"/>
      <c r="X121" s="689"/>
    </row>
    <row r="122" spans="1:24" ht="24" customHeight="1">
      <c r="A122" s="70"/>
      <c r="B122" s="890" t="s">
        <v>297</v>
      </c>
      <c r="C122" s="890"/>
      <c r="D122" s="890"/>
      <c r="E122" s="890"/>
      <c r="F122" s="890"/>
      <c r="G122" s="890"/>
      <c r="H122" s="890"/>
      <c r="I122" s="890"/>
      <c r="J122" s="890"/>
      <c r="K122" s="890"/>
      <c r="L122" s="890"/>
      <c r="M122" s="890"/>
      <c r="N122" s="890"/>
      <c r="O122" s="890"/>
      <c r="P122" s="890"/>
      <c r="Q122" s="890"/>
      <c r="R122" s="890"/>
      <c r="S122" s="890"/>
      <c r="T122" s="890"/>
      <c r="U122" s="890"/>
      <c r="V122" s="890"/>
      <c r="W122" s="890"/>
      <c r="X122" s="890"/>
    </row>
    <row r="123" spans="1:24" ht="22.5" customHeight="1">
      <c r="A123" s="70"/>
      <c r="B123" s="888" t="s">
        <v>298</v>
      </c>
      <c r="C123" s="888"/>
      <c r="D123" s="888"/>
      <c r="E123" s="888"/>
      <c r="F123" s="888"/>
      <c r="G123" s="888"/>
      <c r="H123" s="888"/>
      <c r="I123" s="888"/>
      <c r="J123" s="888"/>
      <c r="K123" s="888"/>
      <c r="L123" s="888"/>
      <c r="M123" s="888"/>
      <c r="N123" s="888"/>
      <c r="O123" s="888"/>
      <c r="P123" s="888"/>
      <c r="Q123" s="888"/>
      <c r="R123" s="888"/>
      <c r="S123" s="888"/>
      <c r="T123" s="888"/>
      <c r="U123" s="888"/>
      <c r="V123" s="888"/>
      <c r="W123" s="888"/>
      <c r="X123" s="888"/>
    </row>
    <row r="124" spans="1:24" ht="12" customHeight="1">
      <c r="B124" s="893" t="s">
        <v>24</v>
      </c>
      <c r="C124" s="893"/>
      <c r="D124" s="893"/>
      <c r="E124" s="893"/>
      <c r="F124" s="893"/>
      <c r="G124" s="893"/>
      <c r="H124" s="893"/>
      <c r="I124" s="893"/>
      <c r="J124" s="893"/>
      <c r="K124" s="893"/>
      <c r="L124" s="893"/>
      <c r="M124" s="893"/>
      <c r="N124" s="893"/>
      <c r="O124" s="893"/>
      <c r="P124" s="893"/>
      <c r="Q124" s="893"/>
      <c r="R124" s="893"/>
      <c r="S124" s="893"/>
      <c r="T124" s="893"/>
      <c r="U124" s="893"/>
      <c r="V124" s="893"/>
    </row>
    <row r="125" spans="1:24" ht="12.75" customHeight="1"/>
    <row r="128" spans="1:24" ht="12.75" customHeight="1"/>
    <row r="131" ht="12.75" customHeight="1"/>
    <row r="134" ht="12.75" customHeight="1"/>
  </sheetData>
  <mergeCells count="5">
    <mergeCell ref="B1:X1"/>
    <mergeCell ref="B2:X2"/>
    <mergeCell ref="B124:V124"/>
    <mergeCell ref="B122:X122"/>
    <mergeCell ref="B123:X123"/>
  </mergeCells>
  <printOptions horizontalCentered="1"/>
  <pageMargins left="0.59055118110236227" right="0.35433070866141736" top="0.98425196850393704" bottom="0.98425196850393704" header="0" footer="0"/>
  <pageSetup paperSize="9" scale="83" orientation="portrait" r:id="rId1"/>
  <headerFooter alignWithMargins="0"/>
  <rowBreaks count="1" manualBreakCount="1">
    <brk id="69" max="17" man="1"/>
  </rowBreaks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Hoja40"/>
  <dimension ref="A1:Y146"/>
  <sheetViews>
    <sheetView showGridLines="0" zoomScaleNormal="100" zoomScaleSheetLayoutView="100" workbookViewId="0">
      <selection activeCell="B2" sqref="B2:Y2"/>
    </sheetView>
  </sheetViews>
  <sheetFormatPr baseColWidth="10" defaultColWidth="5.7109375" defaultRowHeight="12.75"/>
  <cols>
    <col min="1" max="1" width="3.7109375" style="59" customWidth="1"/>
    <col min="2" max="2" width="19.140625" style="59" customWidth="1"/>
    <col min="3" max="3" width="5.85546875" style="59" customWidth="1"/>
    <col min="4" max="14" width="6.7109375" style="59" hidden="1" customWidth="1"/>
    <col min="15" max="25" width="6.7109375" style="59" customWidth="1"/>
    <col min="26" max="201" width="11.42578125" style="59" customWidth="1"/>
    <col min="202" max="202" width="22" style="59" customWidth="1"/>
    <col min="203" max="16384" width="5.7109375" style="59"/>
  </cols>
  <sheetData>
    <row r="1" spans="1:25" ht="92.25" customHeight="1">
      <c r="A1" s="397"/>
      <c r="B1" s="948" t="s">
        <v>501</v>
      </c>
      <c r="C1" s="948"/>
      <c r="D1" s="948"/>
      <c r="E1" s="948"/>
      <c r="F1" s="948"/>
      <c r="G1" s="948"/>
      <c r="H1" s="948"/>
      <c r="I1" s="948"/>
      <c r="J1" s="948"/>
      <c r="K1" s="948"/>
      <c r="L1" s="948"/>
      <c r="M1" s="948"/>
      <c r="N1" s="948"/>
      <c r="O1" s="948"/>
      <c r="P1" s="948"/>
      <c r="Q1" s="948"/>
      <c r="R1" s="948"/>
      <c r="S1" s="948"/>
      <c r="T1" s="948"/>
      <c r="U1" s="948"/>
      <c r="V1" s="948"/>
      <c r="W1" s="948"/>
      <c r="X1" s="948"/>
      <c r="Y1" s="948"/>
    </row>
    <row r="2" spans="1:25" ht="15" customHeight="1">
      <c r="A2" s="261"/>
      <c r="B2" s="885" t="s">
        <v>27</v>
      </c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5"/>
      <c r="Q2" s="885"/>
      <c r="R2" s="885"/>
      <c r="S2" s="885"/>
      <c r="T2" s="885"/>
      <c r="U2" s="885"/>
      <c r="V2" s="885"/>
      <c r="W2" s="885"/>
      <c r="X2" s="885"/>
      <c r="Y2" s="885"/>
    </row>
    <row r="3" spans="1:25" ht="14.25" customHeight="1" thickBot="1">
      <c r="A3" s="32"/>
      <c r="B3" s="32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</row>
    <row r="4" spans="1:25" s="60" customFormat="1" ht="42" customHeight="1" thickBot="1">
      <c r="A4" s="70"/>
      <c r="B4" s="881" t="s">
        <v>266</v>
      </c>
      <c r="C4" s="881"/>
      <c r="D4" s="702">
        <v>2001</v>
      </c>
      <c r="E4" s="702">
        <v>2002</v>
      </c>
      <c r="F4" s="702">
        <v>2003</v>
      </c>
      <c r="G4" s="702">
        <v>2004</v>
      </c>
      <c r="H4" s="702">
        <v>2005</v>
      </c>
      <c r="I4" s="702">
        <v>2006</v>
      </c>
      <c r="J4" s="702">
        <v>2007</v>
      </c>
      <c r="K4" s="702">
        <v>2008</v>
      </c>
      <c r="L4" s="702">
        <v>2009</v>
      </c>
      <c r="M4" s="702">
        <v>2010</v>
      </c>
      <c r="N4" s="702">
        <v>2011</v>
      </c>
      <c r="O4" s="733">
        <v>2013</v>
      </c>
      <c r="P4" s="733">
        <v>2014</v>
      </c>
      <c r="Q4" s="733">
        <v>2015</v>
      </c>
      <c r="R4" s="733">
        <v>2016</v>
      </c>
      <c r="S4" s="733">
        <v>2017</v>
      </c>
      <c r="T4" s="733">
        <v>2018</v>
      </c>
      <c r="U4" s="733">
        <v>2019</v>
      </c>
      <c r="V4" s="733">
        <v>2020</v>
      </c>
      <c r="W4" s="733">
        <v>2021</v>
      </c>
      <c r="X4" s="733">
        <v>2022</v>
      </c>
      <c r="Y4" s="733">
        <v>2023</v>
      </c>
    </row>
    <row r="5" spans="1:25" s="60" customFormat="1" ht="12" customHeight="1">
      <c r="A5" s="7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</row>
    <row r="6" spans="1:25" ht="15" customHeight="1">
      <c r="A6" s="70"/>
      <c r="B6" s="368" t="s">
        <v>104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</row>
    <row r="7" spans="1:25" ht="12.95" customHeight="1">
      <c r="A7" s="70"/>
      <c r="C7" s="19"/>
      <c r="D7" s="207"/>
      <c r="E7" s="207"/>
      <c r="F7" s="207"/>
      <c r="G7" s="207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25" ht="12.95" customHeight="1">
      <c r="A8" s="70"/>
      <c r="B8" s="463" t="s">
        <v>198</v>
      </c>
      <c r="C8" s="101"/>
      <c r="D8" s="211"/>
      <c r="E8" s="211"/>
      <c r="F8" s="211"/>
      <c r="G8" s="211"/>
      <c r="H8" s="211"/>
      <c r="I8" s="210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</row>
    <row r="9" spans="1:25" ht="12.95" customHeight="1">
      <c r="A9" s="35"/>
      <c r="B9" s="101" t="s">
        <v>189</v>
      </c>
      <c r="C9" s="101"/>
      <c r="D9" s="212">
        <v>58.915457492689988</v>
      </c>
      <c r="E9" s="212">
        <v>59.740690718688846</v>
      </c>
      <c r="F9" s="212">
        <v>60.177895867995822</v>
      </c>
      <c r="G9" s="212">
        <v>60.426224626970054</v>
      </c>
      <c r="H9" s="212">
        <v>62.036942572069101</v>
      </c>
      <c r="I9" s="212">
        <v>63.407182175948606</v>
      </c>
      <c r="J9" s="212">
        <v>65.005559954229156</v>
      </c>
      <c r="K9" s="212">
        <v>65.575273061244815</v>
      </c>
      <c r="L9" s="212">
        <v>67.202655319821389</v>
      </c>
      <c r="M9" s="212">
        <v>68.590422788978486</v>
      </c>
      <c r="N9" s="212">
        <v>70.76910503863968</v>
      </c>
      <c r="O9" s="212">
        <v>74.988329836223173</v>
      </c>
      <c r="P9" s="212">
        <v>74.840501527654183</v>
      </c>
      <c r="Q9" s="212">
        <v>76.41004201802221</v>
      </c>
      <c r="R9" s="212">
        <v>76.619938721854581</v>
      </c>
      <c r="S9" s="212">
        <v>77.149988457238308</v>
      </c>
      <c r="T9" s="212">
        <v>84.354289292725525</v>
      </c>
      <c r="U9" s="212">
        <v>79.112816085420008</v>
      </c>
      <c r="V9" s="212">
        <v>81.048748563031765</v>
      </c>
      <c r="W9" s="212">
        <v>84.090795303414566</v>
      </c>
      <c r="X9" s="212">
        <v>83.823201050622828</v>
      </c>
      <c r="Y9" s="212">
        <v>85.932873083171245</v>
      </c>
    </row>
    <row r="10" spans="1:25" ht="12.95" customHeight="1">
      <c r="A10" s="35"/>
      <c r="B10" s="369" t="s">
        <v>190</v>
      </c>
      <c r="C10" s="39"/>
      <c r="D10" s="214">
        <v>86.203843792732883</v>
      </c>
      <c r="E10" s="214">
        <v>85.172731711937331</v>
      </c>
      <c r="F10" s="214">
        <v>84.66305154933336</v>
      </c>
      <c r="G10" s="214">
        <v>85.634113586752036</v>
      </c>
      <c r="H10" s="212">
        <v>86.5026921837798</v>
      </c>
      <c r="I10" s="212">
        <v>86.794601278911856</v>
      </c>
      <c r="J10" s="212">
        <v>87.847707549056338</v>
      </c>
      <c r="K10" s="212">
        <v>88.477546027388669</v>
      </c>
      <c r="L10" s="212">
        <v>89.314460404856348</v>
      </c>
      <c r="M10" s="212">
        <v>88.867628818712816</v>
      </c>
      <c r="N10" s="212">
        <v>89.097146043742896</v>
      </c>
      <c r="O10" s="212">
        <v>90.838375891345308</v>
      </c>
      <c r="P10" s="212">
        <v>91.479406051542227</v>
      </c>
      <c r="Q10" s="212">
        <v>91.80457537719326</v>
      </c>
      <c r="R10" s="212">
        <v>92.512794730254797</v>
      </c>
      <c r="S10" s="212">
        <v>91.880043156256804</v>
      </c>
      <c r="T10" s="212">
        <v>93.676920314865484</v>
      </c>
      <c r="U10" s="212">
        <v>92.246067501601303</v>
      </c>
      <c r="V10" s="212">
        <v>92.81050517001276</v>
      </c>
      <c r="W10" s="212">
        <v>94.169185638633579</v>
      </c>
      <c r="X10" s="212">
        <v>93.852094827204482</v>
      </c>
      <c r="Y10" s="212">
        <v>94.178388609354968</v>
      </c>
    </row>
    <row r="11" spans="1:25" ht="12.95" customHeight="1">
      <c r="A11" s="70"/>
      <c r="B11" s="463" t="s">
        <v>191</v>
      </c>
      <c r="C11" s="101"/>
      <c r="D11" s="203"/>
      <c r="E11" s="203"/>
      <c r="F11" s="203"/>
      <c r="G11" s="203"/>
      <c r="H11" s="212"/>
      <c r="I11" s="364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</row>
    <row r="12" spans="1:25" ht="12.95" customHeight="1">
      <c r="A12" s="58"/>
      <c r="B12" s="101" t="s">
        <v>189</v>
      </c>
      <c r="C12" s="101"/>
      <c r="D12" s="203">
        <v>76.100732781277529</v>
      </c>
      <c r="E12" s="203">
        <v>75.825489897823644</v>
      </c>
      <c r="F12" s="203">
        <v>76.892576264232247</v>
      </c>
      <c r="G12" s="203">
        <v>77.907841396650227</v>
      </c>
      <c r="H12" s="212">
        <v>79.652105490562349</v>
      </c>
      <c r="I12" s="212">
        <v>80.989239796116877</v>
      </c>
      <c r="J12" s="212">
        <v>81.103877991215839</v>
      </c>
      <c r="K12" s="212">
        <v>82.574046766032822</v>
      </c>
      <c r="L12" s="212">
        <v>84.169637286790945</v>
      </c>
      <c r="M12" s="212">
        <v>84.821476102083537</v>
      </c>
      <c r="N12" s="212">
        <v>85.880946794549388</v>
      </c>
      <c r="O12" s="212">
        <v>87.363270441727707</v>
      </c>
      <c r="P12" s="212">
        <v>86.783737610002902</v>
      </c>
      <c r="Q12" s="212">
        <v>87.985238685608479</v>
      </c>
      <c r="R12" s="212">
        <v>87.91847972145635</v>
      </c>
      <c r="S12" s="212">
        <v>77.149988457238308</v>
      </c>
      <c r="T12" s="212">
        <v>88.664116056082079</v>
      </c>
      <c r="U12" s="212">
        <v>88.505868228669385</v>
      </c>
      <c r="V12" s="212">
        <v>86.770244338285664</v>
      </c>
      <c r="W12" s="212">
        <v>90.020063450224455</v>
      </c>
      <c r="X12" s="212">
        <v>89.957404452577265</v>
      </c>
      <c r="Y12" s="212">
        <v>91.120394034530449</v>
      </c>
    </row>
    <row r="13" spans="1:25" ht="12.95" customHeight="1">
      <c r="A13" s="58"/>
      <c r="B13" s="369" t="s">
        <v>190</v>
      </c>
      <c r="C13" s="19"/>
      <c r="D13" s="206">
        <v>91.964094100233922</v>
      </c>
      <c r="E13" s="206">
        <v>92.784241344557202</v>
      </c>
      <c r="F13" s="206">
        <v>91.522325964307711</v>
      </c>
      <c r="G13" s="206">
        <v>93.53541769795963</v>
      </c>
      <c r="H13" s="212">
        <v>93.099488120803855</v>
      </c>
      <c r="I13" s="212">
        <v>93.681470715801368</v>
      </c>
      <c r="J13" s="212">
        <v>94.126210012843202</v>
      </c>
      <c r="K13" s="212">
        <v>94.74197198384762</v>
      </c>
      <c r="L13" s="212">
        <v>94.954286782350977</v>
      </c>
      <c r="M13" s="212">
        <v>95.206560447697839</v>
      </c>
      <c r="N13" s="212">
        <v>95.320987127680809</v>
      </c>
      <c r="O13" s="212">
        <v>95.859177606728196</v>
      </c>
      <c r="P13" s="212">
        <v>95.751621074472695</v>
      </c>
      <c r="Q13" s="212">
        <v>95.967723379391998</v>
      </c>
      <c r="R13" s="212">
        <v>96.1566618298544</v>
      </c>
      <c r="S13" s="212">
        <v>95.990798927862912</v>
      </c>
      <c r="T13" s="212">
        <v>95.791502325131802</v>
      </c>
      <c r="U13" s="212">
        <v>96.214120134815516</v>
      </c>
      <c r="V13" s="212">
        <v>95.589990230796673</v>
      </c>
      <c r="W13" s="212">
        <v>95.73227447324966</v>
      </c>
      <c r="X13" s="212">
        <v>96.574374835893735</v>
      </c>
      <c r="Y13" s="212">
        <v>96.981740494294627</v>
      </c>
    </row>
    <row r="14" spans="1:25" ht="12.95" customHeight="1">
      <c r="A14" s="70"/>
      <c r="B14" s="463" t="s">
        <v>200</v>
      </c>
      <c r="C14" s="101"/>
      <c r="D14" s="203"/>
      <c r="E14" s="203"/>
      <c r="F14" s="203"/>
      <c r="G14" s="203"/>
      <c r="H14" s="212"/>
      <c r="I14" s="364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</row>
    <row r="15" spans="1:25" ht="12.95" customHeight="1">
      <c r="A15" s="33"/>
      <c r="B15" s="101" t="s">
        <v>189</v>
      </c>
      <c r="C15" s="101"/>
      <c r="D15" s="203">
        <v>87.419879304368365</v>
      </c>
      <c r="E15" s="203">
        <v>87.104241186601669</v>
      </c>
      <c r="F15" s="203">
        <v>86.854106244254481</v>
      </c>
      <c r="G15" s="203">
        <v>87.355964721331091</v>
      </c>
      <c r="H15" s="212">
        <v>89.036575485607031</v>
      </c>
      <c r="I15" s="212">
        <v>89.600982087917828</v>
      </c>
      <c r="J15" s="212">
        <v>90.981503606915282</v>
      </c>
      <c r="K15" s="212">
        <v>91.407988082150098</v>
      </c>
      <c r="L15" s="212">
        <v>91.646504739867851</v>
      </c>
      <c r="M15" s="212">
        <v>91.906124215495836</v>
      </c>
      <c r="N15" s="212">
        <v>92.638844508780139</v>
      </c>
      <c r="O15" s="212">
        <v>92.790786972710507</v>
      </c>
      <c r="P15" s="212">
        <v>92.510371402542319</v>
      </c>
      <c r="Q15" s="212">
        <v>92.627722548795134</v>
      </c>
      <c r="R15" s="212">
        <v>92.590193765633146</v>
      </c>
      <c r="S15" s="212">
        <v>92.767503847474202</v>
      </c>
      <c r="T15" s="212">
        <v>91.7004002513671</v>
      </c>
      <c r="U15" s="212">
        <v>93.776276117428495</v>
      </c>
      <c r="V15" s="212">
        <v>91.470908424475752</v>
      </c>
      <c r="W15" s="212">
        <v>92.783510711126368</v>
      </c>
      <c r="X15" s="212">
        <v>93.375149481503087</v>
      </c>
      <c r="Y15" s="212">
        <v>93.379388589649437</v>
      </c>
    </row>
    <row r="16" spans="1:25" ht="12.95" customHeight="1">
      <c r="A16" s="33"/>
      <c r="B16" s="369" t="s">
        <v>190</v>
      </c>
      <c r="C16" s="101"/>
      <c r="D16" s="203">
        <v>95.791889492221387</v>
      </c>
      <c r="E16" s="203">
        <v>95.589182568583951</v>
      </c>
      <c r="F16" s="203">
        <v>95.844626006552716</v>
      </c>
      <c r="G16" s="203">
        <v>96.480274741489083</v>
      </c>
      <c r="H16" s="212">
        <v>96.46580878332442</v>
      </c>
      <c r="I16" s="212">
        <v>97.009667199731865</v>
      </c>
      <c r="J16" s="212">
        <v>97.039944464242467</v>
      </c>
      <c r="K16" s="212">
        <v>97.031067328328874</v>
      </c>
      <c r="L16" s="212">
        <v>97.462814152910966</v>
      </c>
      <c r="M16" s="212">
        <v>97.644006106421656</v>
      </c>
      <c r="N16" s="212">
        <v>97.074820556077896</v>
      </c>
      <c r="O16" s="212">
        <v>98.154371281257042</v>
      </c>
      <c r="P16" s="212">
        <v>97.870120673984445</v>
      </c>
      <c r="Q16" s="212">
        <v>97.737649488842749</v>
      </c>
      <c r="R16" s="212">
        <v>97.547090980454811</v>
      </c>
      <c r="S16" s="212">
        <v>97.604414726231482</v>
      </c>
      <c r="T16" s="212">
        <v>97.319416915126865</v>
      </c>
      <c r="U16" s="212">
        <v>97.999817067286358</v>
      </c>
      <c r="V16" s="212">
        <v>96.67585143311058</v>
      </c>
      <c r="W16" s="212">
        <v>97.690398230339341</v>
      </c>
      <c r="X16" s="212">
        <v>97.621003740590254</v>
      </c>
      <c r="Y16" s="212">
        <v>97.55478112467037</v>
      </c>
    </row>
    <row r="17" spans="1:25" ht="12.95" customHeight="1">
      <c r="A17" s="33"/>
      <c r="B17" s="463" t="s">
        <v>201</v>
      </c>
      <c r="C17" s="39"/>
      <c r="D17" s="214"/>
      <c r="E17" s="214"/>
      <c r="F17" s="214"/>
      <c r="G17" s="214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</row>
    <row r="18" spans="1:25" ht="12.95" customHeight="1">
      <c r="A18" s="70"/>
      <c r="B18" s="101" t="s">
        <v>189</v>
      </c>
      <c r="C18" s="101"/>
      <c r="D18" s="203">
        <v>92.53326528856779</v>
      </c>
      <c r="E18" s="203">
        <v>92.396050207884542</v>
      </c>
      <c r="F18" s="203">
        <v>91.867226383567328</v>
      </c>
      <c r="G18" s="203">
        <v>93.243149219733496</v>
      </c>
      <c r="H18" s="212">
        <v>93.954267541889351</v>
      </c>
      <c r="I18" s="212">
        <v>93.582779335504753</v>
      </c>
      <c r="J18" s="212">
        <v>94.360320885720398</v>
      </c>
      <c r="K18" s="212">
        <v>94.830258047956534</v>
      </c>
      <c r="L18" s="212">
        <v>94.691707643872903</v>
      </c>
      <c r="M18" s="212">
        <v>94.628651607693655</v>
      </c>
      <c r="N18" s="212">
        <v>94.947342295723828</v>
      </c>
      <c r="O18" s="212">
        <v>95.913800530588134</v>
      </c>
      <c r="P18" s="212">
        <v>95.496632412713154</v>
      </c>
      <c r="Q18" s="212">
        <v>95.85375346555395</v>
      </c>
      <c r="R18" s="212">
        <v>95.810708079469293</v>
      </c>
      <c r="S18" s="212">
        <v>95.950005083354611</v>
      </c>
      <c r="T18" s="212">
        <v>94.090963877963915</v>
      </c>
      <c r="U18" s="212">
        <v>95.938430304223445</v>
      </c>
      <c r="V18" s="212">
        <v>94.810337448762155</v>
      </c>
      <c r="W18" s="212">
        <v>94.726193104482348</v>
      </c>
      <c r="X18" s="212">
        <v>95.195486989788549</v>
      </c>
      <c r="Y18" s="212">
        <v>95.407577580090006</v>
      </c>
    </row>
    <row r="19" spans="1:25" ht="12.95" customHeight="1">
      <c r="A19" s="58"/>
      <c r="B19" s="369" t="s">
        <v>190</v>
      </c>
      <c r="C19" s="101"/>
      <c r="D19" s="203">
        <v>97.751687839131705</v>
      </c>
      <c r="E19" s="203">
        <v>97.684607645298556</v>
      </c>
      <c r="F19" s="203">
        <v>96.740531936884082</v>
      </c>
      <c r="G19" s="203">
        <v>98.073228532522052</v>
      </c>
      <c r="H19" s="364">
        <v>97.956854548493041</v>
      </c>
      <c r="I19" s="364">
        <v>97.994669826032734</v>
      </c>
      <c r="J19" s="212">
        <v>98.588184373691519</v>
      </c>
      <c r="K19" s="212">
        <v>97.843980053107117</v>
      </c>
      <c r="L19" s="212">
        <v>98.772732904244435</v>
      </c>
      <c r="M19" s="212">
        <v>98.659796093458453</v>
      </c>
      <c r="N19" s="212">
        <v>98.593478648250525</v>
      </c>
      <c r="O19" s="212">
        <v>98.65763889482173</v>
      </c>
      <c r="P19" s="212">
        <v>98.816955469981238</v>
      </c>
      <c r="Q19" s="212">
        <v>98.823382261575077</v>
      </c>
      <c r="R19" s="212">
        <v>98.871480180885911</v>
      </c>
      <c r="S19" s="212">
        <v>98.966627816972263</v>
      </c>
      <c r="T19" s="212">
        <v>98.57870666275123</v>
      </c>
      <c r="U19" s="212">
        <v>98.459842247778695</v>
      </c>
      <c r="V19" s="212">
        <v>97.820193710848187</v>
      </c>
      <c r="W19" s="212">
        <v>98.672875083269403</v>
      </c>
      <c r="X19" s="212">
        <v>98.589624455167538</v>
      </c>
      <c r="Y19" s="212">
        <v>98.332863039235505</v>
      </c>
    </row>
    <row r="20" spans="1:25" ht="12.95" customHeight="1">
      <c r="A20" s="58"/>
      <c r="B20" s="463" t="s">
        <v>202</v>
      </c>
      <c r="C20" s="39"/>
      <c r="D20" s="214"/>
      <c r="E20" s="214"/>
      <c r="F20" s="214"/>
      <c r="G20" s="214"/>
      <c r="H20" s="364"/>
      <c r="I20" s="364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</row>
    <row r="21" spans="1:25" ht="12.95" customHeight="1">
      <c r="A21" s="70"/>
      <c r="B21" s="101" t="s">
        <v>189</v>
      </c>
      <c r="C21" s="101"/>
      <c r="D21" s="203">
        <v>96.304022926040133</v>
      </c>
      <c r="E21" s="203">
        <v>96.864036199513137</v>
      </c>
      <c r="F21" s="203">
        <v>96.327029019079291</v>
      </c>
      <c r="G21" s="203">
        <v>96.591648088069775</v>
      </c>
      <c r="H21" s="212">
        <v>96.38806914663229</v>
      </c>
      <c r="I21" s="212">
        <v>96.875107542228733</v>
      </c>
      <c r="J21" s="212">
        <v>97.554690910176674</v>
      </c>
      <c r="K21" s="212">
        <v>96.997042005932201</v>
      </c>
      <c r="L21" s="212">
        <v>97.668354278540548</v>
      </c>
      <c r="M21" s="212">
        <v>97.889797745500985</v>
      </c>
      <c r="N21" s="212">
        <v>97.952771665546678</v>
      </c>
      <c r="O21" s="212">
        <v>98.052782248891106</v>
      </c>
      <c r="P21" s="212">
        <v>98.190912000720317</v>
      </c>
      <c r="Q21" s="212">
        <v>98.059502027500528</v>
      </c>
      <c r="R21" s="212">
        <v>97.987930069825296</v>
      </c>
      <c r="S21" s="212">
        <v>98.247829779335945</v>
      </c>
      <c r="T21" s="212">
        <v>97.668528052265103</v>
      </c>
      <c r="U21" s="212">
        <v>98.432698186186016</v>
      </c>
      <c r="V21" s="212">
        <v>97.020125958104146</v>
      </c>
      <c r="W21" s="212">
        <v>97.226162543922484</v>
      </c>
      <c r="X21" s="212">
        <v>97.585710467923931</v>
      </c>
      <c r="Y21" s="212">
        <v>97.431571768932884</v>
      </c>
    </row>
    <row r="22" spans="1:25" ht="12.95" customHeight="1">
      <c r="A22" s="58"/>
      <c r="B22" s="369" t="s">
        <v>190</v>
      </c>
      <c r="C22" s="101"/>
      <c r="D22" s="203">
        <v>99.208738608447945</v>
      </c>
      <c r="E22" s="203">
        <v>99.275835824230867</v>
      </c>
      <c r="F22" s="203">
        <v>99.157677109747183</v>
      </c>
      <c r="G22" s="203">
        <v>98.916611986992734</v>
      </c>
      <c r="H22" s="364">
        <v>99.078794718879138</v>
      </c>
      <c r="I22" s="364">
        <v>99.176367391130427</v>
      </c>
      <c r="J22" s="212">
        <v>99.36094018051206</v>
      </c>
      <c r="K22" s="212">
        <v>99.334506748241296</v>
      </c>
      <c r="L22" s="212">
        <v>99.445893814141783</v>
      </c>
      <c r="M22" s="212">
        <v>99.581330974053884</v>
      </c>
      <c r="N22" s="212">
        <v>99.249580730896767</v>
      </c>
      <c r="O22" s="212">
        <v>99.470501421544924</v>
      </c>
      <c r="P22" s="212">
        <v>99.490536540208922</v>
      </c>
      <c r="Q22" s="212">
        <v>99.432505057029047</v>
      </c>
      <c r="R22" s="212">
        <v>99.446257853888255</v>
      </c>
      <c r="S22" s="212">
        <v>99.558878917923096</v>
      </c>
      <c r="T22" s="212">
        <v>99.337105323510571</v>
      </c>
      <c r="U22" s="212">
        <v>99.258097127167815</v>
      </c>
      <c r="V22" s="212">
        <v>98.881711141596369</v>
      </c>
      <c r="W22" s="212">
        <v>99.296129178540625</v>
      </c>
      <c r="X22" s="212">
        <v>99.151719321999494</v>
      </c>
      <c r="Y22" s="212">
        <v>99.300407109400069</v>
      </c>
    </row>
    <row r="23" spans="1:25" ht="12.95" customHeight="1">
      <c r="A23" s="58"/>
      <c r="B23" s="369"/>
      <c r="C23" s="101"/>
      <c r="D23" s="203"/>
      <c r="E23" s="203"/>
      <c r="F23" s="203"/>
      <c r="G23" s="203"/>
      <c r="H23" s="364"/>
      <c r="I23" s="364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671"/>
      <c r="U23" s="671"/>
      <c r="V23" s="671"/>
      <c r="W23" s="671"/>
      <c r="X23" s="671"/>
    </row>
    <row r="24" spans="1:25" ht="12.95" customHeight="1">
      <c r="A24" s="58"/>
      <c r="B24" s="368" t="s">
        <v>187</v>
      </c>
      <c r="C24" s="280"/>
      <c r="D24" s="361"/>
      <c r="E24" s="361"/>
      <c r="F24" s="361"/>
      <c r="G24" s="361"/>
      <c r="H24" s="206"/>
      <c r="I24" s="206"/>
      <c r="J24" s="215"/>
      <c r="K24" s="215"/>
      <c r="L24" s="215"/>
      <c r="M24" s="215"/>
      <c r="N24" s="215"/>
      <c r="O24" s="215"/>
      <c r="P24" s="215"/>
      <c r="Q24" s="215"/>
      <c r="R24" s="215"/>
      <c r="S24" s="212"/>
      <c r="T24" s="671"/>
      <c r="U24" s="671"/>
      <c r="V24" s="671"/>
      <c r="W24" s="671"/>
      <c r="X24" s="671"/>
    </row>
    <row r="25" spans="1:25" ht="12.95" customHeight="1">
      <c r="A25" s="58"/>
      <c r="B25" s="368"/>
      <c r="C25" s="280"/>
      <c r="D25" s="361"/>
      <c r="E25" s="361"/>
      <c r="F25" s="361"/>
      <c r="G25" s="361"/>
      <c r="H25" s="206"/>
      <c r="I25" s="206"/>
      <c r="J25" s="215"/>
      <c r="K25" s="215"/>
      <c r="L25" s="215"/>
      <c r="M25" s="215"/>
      <c r="N25" s="215"/>
      <c r="O25" s="215"/>
      <c r="P25" s="215"/>
      <c r="Q25" s="215"/>
      <c r="R25" s="215"/>
      <c r="S25" s="212"/>
      <c r="T25" s="671"/>
      <c r="U25" s="671"/>
      <c r="V25" s="671"/>
      <c r="W25" s="671"/>
      <c r="X25" s="671"/>
    </row>
    <row r="26" spans="1:25" ht="12.95" customHeight="1">
      <c r="A26" s="58"/>
      <c r="B26" s="368" t="s">
        <v>105</v>
      </c>
      <c r="C26" s="27"/>
      <c r="D26" s="206"/>
      <c r="E26" s="206"/>
      <c r="F26" s="206"/>
      <c r="G26" s="206"/>
      <c r="H26" s="206"/>
      <c r="I26" s="206"/>
      <c r="J26" s="215"/>
      <c r="K26" s="215"/>
      <c r="L26" s="215"/>
      <c r="M26" s="215"/>
      <c r="N26" s="215"/>
      <c r="O26" s="215"/>
      <c r="P26" s="215"/>
      <c r="Q26" s="215"/>
      <c r="R26" s="215"/>
      <c r="S26" s="212"/>
      <c r="T26" s="671"/>
      <c r="U26" s="671"/>
      <c r="V26" s="671"/>
      <c r="W26" s="671"/>
      <c r="X26" s="671"/>
    </row>
    <row r="27" spans="1:25" ht="12.95" customHeight="1">
      <c r="A27" s="58"/>
      <c r="B27" s="463" t="s">
        <v>198</v>
      </c>
      <c r="C27" s="280"/>
      <c r="D27" s="361"/>
      <c r="E27" s="361"/>
      <c r="F27" s="361"/>
      <c r="G27" s="361"/>
      <c r="H27" s="213"/>
      <c r="I27" s="213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671"/>
      <c r="U27" s="671"/>
      <c r="V27" s="671"/>
      <c r="W27" s="671"/>
      <c r="X27" s="671"/>
    </row>
    <row r="28" spans="1:25" ht="12.95" customHeight="1">
      <c r="A28" s="58"/>
      <c r="B28" s="101" t="s">
        <v>189</v>
      </c>
      <c r="C28" s="101"/>
      <c r="D28" s="203">
        <v>80.745757778797838</v>
      </c>
      <c r="E28" s="203">
        <v>81.784406959283132</v>
      </c>
      <c r="F28" s="203">
        <v>82.790710157525183</v>
      </c>
      <c r="G28" s="203">
        <v>81.889057372575081</v>
      </c>
      <c r="H28" s="213">
        <v>82.261504448849493</v>
      </c>
      <c r="I28" s="213">
        <v>84.111361456002115</v>
      </c>
      <c r="J28" s="215">
        <v>82.95742328185726</v>
      </c>
      <c r="K28" s="215">
        <v>84.18648016651187</v>
      </c>
      <c r="L28" s="215">
        <v>85.560689911880843</v>
      </c>
      <c r="M28" s="215">
        <v>86.352102093936722</v>
      </c>
      <c r="N28" s="215">
        <v>86.745057019248634</v>
      </c>
      <c r="O28" s="215">
        <v>88.159526062126375</v>
      </c>
      <c r="P28" s="215">
        <v>87.208048099512069</v>
      </c>
      <c r="Q28" s="215">
        <v>87.730532021048674</v>
      </c>
      <c r="R28" s="215">
        <v>88.128090227957074</v>
      </c>
      <c r="S28" s="212">
        <v>87.810313612297904</v>
      </c>
      <c r="T28" s="212">
        <v>90.182550650065266</v>
      </c>
      <c r="U28" s="212">
        <v>88.636915739109753</v>
      </c>
      <c r="V28" s="212">
        <v>87.591121294775803</v>
      </c>
      <c r="W28" s="212">
        <v>91.297309440576697</v>
      </c>
      <c r="X28" s="212">
        <v>90.042479406751227</v>
      </c>
      <c r="Y28" s="212">
        <v>91.371437136007543</v>
      </c>
    </row>
    <row r="29" spans="1:25" ht="12.95" customHeight="1">
      <c r="A29" s="58"/>
      <c r="B29" s="369" t="s">
        <v>190</v>
      </c>
      <c r="C29" s="27"/>
      <c r="D29" s="206">
        <v>93.708053034190542</v>
      </c>
      <c r="E29" s="206">
        <v>93.930103980306754</v>
      </c>
      <c r="F29" s="206">
        <v>93.757878495077804</v>
      </c>
      <c r="G29" s="206">
        <v>95.063522608464879</v>
      </c>
      <c r="H29" s="213">
        <v>94.075781405400122</v>
      </c>
      <c r="I29" s="213">
        <v>93.8041602910221</v>
      </c>
      <c r="J29" s="215">
        <v>94.282387584647992</v>
      </c>
      <c r="K29" s="215">
        <v>95.270369885491903</v>
      </c>
      <c r="L29" s="215">
        <v>95.037112053441945</v>
      </c>
      <c r="M29" s="215">
        <v>95.072318467296014</v>
      </c>
      <c r="N29" s="215">
        <v>95.501981804967983</v>
      </c>
      <c r="O29" s="215">
        <v>95.710072252020296</v>
      </c>
      <c r="P29" s="215">
        <v>95.632211036297804</v>
      </c>
      <c r="Q29" s="215">
        <v>95.843440245676646</v>
      </c>
      <c r="R29" s="215">
        <v>95.998638675461706</v>
      </c>
      <c r="S29" s="212">
        <v>95.593487507464957</v>
      </c>
      <c r="T29" s="212">
        <v>96.375245036401566</v>
      </c>
      <c r="U29" s="212">
        <v>95.4353710944727</v>
      </c>
      <c r="V29" s="212">
        <v>95.895046547805194</v>
      </c>
      <c r="W29" s="212">
        <v>96.349344287323547</v>
      </c>
      <c r="X29" s="212">
        <v>96.078950082051477</v>
      </c>
      <c r="Y29" s="212">
        <v>96.472773807441499</v>
      </c>
    </row>
    <row r="30" spans="1:25" ht="12.95" customHeight="1">
      <c r="A30" s="58"/>
      <c r="B30" s="463" t="s">
        <v>199</v>
      </c>
      <c r="C30" s="101"/>
      <c r="D30" s="203"/>
      <c r="E30" s="203"/>
      <c r="F30" s="203"/>
      <c r="G30" s="203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</row>
    <row r="31" spans="1:25" ht="12.95" customHeight="1">
      <c r="A31" s="58"/>
      <c r="B31" s="101" t="s">
        <v>189</v>
      </c>
      <c r="C31" s="101"/>
      <c r="D31" s="203">
        <v>90.104130549566719</v>
      </c>
      <c r="E31" s="203">
        <v>90.130140967376136</v>
      </c>
      <c r="F31" s="203">
        <v>90.235264521822103</v>
      </c>
      <c r="G31" s="203">
        <v>89.129648099083951</v>
      </c>
      <c r="H31" s="206">
        <v>90.551894192199342</v>
      </c>
      <c r="I31" s="206">
        <v>89.749507237333304</v>
      </c>
      <c r="J31" s="215">
        <v>91.74085346012906</v>
      </c>
      <c r="K31" s="215">
        <v>92.278081915785847</v>
      </c>
      <c r="L31" s="215">
        <v>92.454342011352082</v>
      </c>
      <c r="M31" s="215">
        <v>92.610525980498252</v>
      </c>
      <c r="N31" s="215">
        <v>93.395462026968389</v>
      </c>
      <c r="O31" s="215">
        <v>93.467367136587299</v>
      </c>
      <c r="P31" s="215">
        <v>92.637838339988022</v>
      </c>
      <c r="Q31" s="215">
        <v>93.395172555326681</v>
      </c>
      <c r="R31" s="215">
        <v>92.697702561662268</v>
      </c>
      <c r="S31" s="212">
        <v>93.458996514085129</v>
      </c>
      <c r="T31" s="212">
        <v>94.553353816150917</v>
      </c>
      <c r="U31" s="212">
        <v>94.274663810442874</v>
      </c>
      <c r="V31" s="212">
        <v>91.10381932496125</v>
      </c>
      <c r="W31" s="212">
        <v>94.129487597066316</v>
      </c>
      <c r="X31" s="212">
        <v>93.345763472109383</v>
      </c>
      <c r="Y31" s="212">
        <v>94.117289632165779</v>
      </c>
    </row>
    <row r="32" spans="1:25" ht="12.95" customHeight="1">
      <c r="A32" s="58"/>
      <c r="B32" s="369" t="s">
        <v>190</v>
      </c>
      <c r="C32" s="27"/>
      <c r="D32" s="367">
        <v>96.508976654921085</v>
      </c>
      <c r="E32" s="367">
        <v>96.104012265252607</v>
      </c>
      <c r="F32" s="367">
        <v>96.162324225039541</v>
      </c>
      <c r="G32" s="367">
        <v>96.919271812388871</v>
      </c>
      <c r="H32" s="206">
        <v>96.931532545047261</v>
      </c>
      <c r="I32" s="206">
        <v>97.682633030659773</v>
      </c>
      <c r="J32" s="215">
        <v>97.381740562874668</v>
      </c>
      <c r="K32" s="215">
        <v>97.130860323533057</v>
      </c>
      <c r="L32" s="215">
        <v>97.491389010289495</v>
      </c>
      <c r="M32" s="215">
        <v>97.549985552996105</v>
      </c>
      <c r="N32" s="215">
        <v>97.026143740051211</v>
      </c>
      <c r="O32" s="215">
        <v>98.045530754529679</v>
      </c>
      <c r="P32" s="215">
        <v>97.968719278409068</v>
      </c>
      <c r="Q32" s="215">
        <v>97.878017607979288</v>
      </c>
      <c r="R32" s="215">
        <v>97.294768715559215</v>
      </c>
      <c r="S32" s="212">
        <v>97.779912305762579</v>
      </c>
      <c r="T32" s="212">
        <v>98.013488594031685</v>
      </c>
      <c r="U32" s="212">
        <v>98.087381030193953</v>
      </c>
      <c r="V32" s="212">
        <v>97.443429618287851</v>
      </c>
      <c r="W32" s="212">
        <v>97.568832403472584</v>
      </c>
      <c r="X32" s="212">
        <v>97.392224493397748</v>
      </c>
      <c r="Y32" s="212">
        <v>97.682253319651437</v>
      </c>
    </row>
    <row r="33" spans="1:25" ht="12.95" customHeight="1">
      <c r="A33" s="58"/>
      <c r="B33" s="463" t="s">
        <v>200</v>
      </c>
      <c r="C33" s="101"/>
      <c r="D33" s="203"/>
      <c r="E33" s="203"/>
      <c r="F33" s="203"/>
      <c r="G33" s="203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</row>
    <row r="34" spans="1:25" ht="12.95" customHeight="1">
      <c r="A34" s="58"/>
      <c r="B34" s="101" t="s">
        <v>189</v>
      </c>
      <c r="C34" s="101"/>
      <c r="D34" s="203">
        <v>92.493170979686582</v>
      </c>
      <c r="E34" s="203">
        <v>92.832527871946127</v>
      </c>
      <c r="F34" s="203">
        <v>92.889363468897713</v>
      </c>
      <c r="G34" s="203">
        <v>92.294874386686956</v>
      </c>
      <c r="H34" s="206">
        <v>93.606685520877406</v>
      </c>
      <c r="I34" s="206">
        <v>92.799179365216034</v>
      </c>
      <c r="J34" s="215">
        <v>93.492802598754508</v>
      </c>
      <c r="K34" s="215">
        <v>94.405326494812741</v>
      </c>
      <c r="L34" s="215">
        <v>94.09033314434545</v>
      </c>
      <c r="M34" s="215">
        <v>94.065843911649822</v>
      </c>
      <c r="N34" s="215">
        <v>94.194089641384579</v>
      </c>
      <c r="O34" s="215">
        <v>95.435994575141564</v>
      </c>
      <c r="P34" s="215">
        <v>95.26702855631855</v>
      </c>
      <c r="Q34" s="215">
        <v>95.510467570867959</v>
      </c>
      <c r="R34" s="215">
        <v>94.94093282089824</v>
      </c>
      <c r="S34" s="212">
        <v>94.966138915988026</v>
      </c>
      <c r="T34" s="212">
        <v>95.607644186073813</v>
      </c>
      <c r="U34" s="212">
        <v>95.497060464995798</v>
      </c>
      <c r="V34" s="212">
        <v>93.882608538130583</v>
      </c>
      <c r="W34" s="212">
        <v>94.227059095326823</v>
      </c>
      <c r="X34" s="212">
        <v>95.400843455477073</v>
      </c>
      <c r="Y34" s="212">
        <v>95.138717001386112</v>
      </c>
    </row>
    <row r="35" spans="1:25" ht="12.95" customHeight="1">
      <c r="A35" s="58"/>
      <c r="B35" s="369" t="s">
        <v>190</v>
      </c>
      <c r="C35" s="27"/>
      <c r="D35" s="206">
        <v>98.085723337830686</v>
      </c>
      <c r="E35" s="206">
        <v>97.85807447353109</v>
      </c>
      <c r="F35" s="206">
        <v>97.421588817280863</v>
      </c>
      <c r="G35" s="206">
        <v>98.013526052933685</v>
      </c>
      <c r="H35" s="206">
        <v>97.641835585826996</v>
      </c>
      <c r="I35" s="206">
        <v>97.597919622111817</v>
      </c>
      <c r="J35" s="215">
        <v>98.402471057565492</v>
      </c>
      <c r="K35" s="215">
        <v>98.170546612560472</v>
      </c>
      <c r="L35" s="215">
        <v>98.306370823419158</v>
      </c>
      <c r="M35" s="215">
        <v>98.717266486763592</v>
      </c>
      <c r="N35" s="215">
        <v>98.34440828166538</v>
      </c>
      <c r="O35" s="215">
        <v>98.856845286708278</v>
      </c>
      <c r="P35" s="215">
        <v>98.700290293632293</v>
      </c>
      <c r="Q35" s="215">
        <v>98.370814000786183</v>
      </c>
      <c r="R35" s="215">
        <v>98.601682495090031</v>
      </c>
      <c r="S35" s="212">
        <v>98.555566789094016</v>
      </c>
      <c r="T35" s="212">
        <v>98.590248524850793</v>
      </c>
      <c r="U35" s="212">
        <v>98.572041379758815</v>
      </c>
      <c r="V35" s="212">
        <v>97.459834175111652</v>
      </c>
      <c r="W35" s="212">
        <v>98.57429640133104</v>
      </c>
      <c r="X35" s="212">
        <v>98.421340632113584</v>
      </c>
      <c r="Y35" s="212">
        <v>98.112647174442358</v>
      </c>
    </row>
    <row r="36" spans="1:25" ht="12.95" customHeight="1">
      <c r="A36" s="58"/>
      <c r="B36" s="463" t="s">
        <v>201</v>
      </c>
      <c r="C36" s="27"/>
      <c r="D36" s="206"/>
      <c r="E36" s="206"/>
      <c r="F36" s="206"/>
      <c r="G36" s="206"/>
      <c r="H36" s="206"/>
      <c r="I36" s="206"/>
      <c r="J36" s="215"/>
      <c r="K36" s="215"/>
      <c r="L36" s="215"/>
      <c r="M36" s="215"/>
      <c r="N36" s="215"/>
      <c r="O36" s="215"/>
      <c r="P36" s="215"/>
      <c r="Q36" s="215"/>
      <c r="R36" s="215"/>
      <c r="S36" s="212"/>
      <c r="T36" s="212"/>
      <c r="U36" s="212"/>
      <c r="V36" s="212"/>
      <c r="W36" s="212"/>
      <c r="X36" s="212"/>
      <c r="Y36" s="212"/>
    </row>
    <row r="37" spans="1:25" ht="12.95" customHeight="1">
      <c r="A37" s="58"/>
      <c r="B37" s="101" t="s">
        <v>189</v>
      </c>
      <c r="C37" s="27"/>
      <c r="D37" s="206">
        <v>94.686884164388985</v>
      </c>
      <c r="E37" s="206">
        <v>94.324409758958765</v>
      </c>
      <c r="F37" s="206">
        <v>94.517446004706485</v>
      </c>
      <c r="G37" s="206">
        <v>95.322064704958535</v>
      </c>
      <c r="H37" s="206">
        <v>94.827168612090119</v>
      </c>
      <c r="I37" s="206">
        <v>95.102236845809941</v>
      </c>
      <c r="J37" s="215">
        <v>95.716150154979786</v>
      </c>
      <c r="K37" s="215">
        <v>95.267543689691138</v>
      </c>
      <c r="L37" s="215">
        <v>96.177456064135015</v>
      </c>
      <c r="M37" s="215">
        <v>96.019134970489588</v>
      </c>
      <c r="N37" s="215">
        <v>95.883220367351143</v>
      </c>
      <c r="O37" s="215">
        <v>97.134561311726529</v>
      </c>
      <c r="P37" s="215">
        <v>96.710005793915201</v>
      </c>
      <c r="Q37" s="215">
        <v>96.719482982307852</v>
      </c>
      <c r="R37" s="215">
        <v>96.781756113447315</v>
      </c>
      <c r="S37" s="212">
        <v>97.40021076360307</v>
      </c>
      <c r="T37" s="212">
        <v>97.333608244592099</v>
      </c>
      <c r="U37" s="212">
        <v>96.907067805409568</v>
      </c>
      <c r="V37" s="212">
        <v>95.616118645164093</v>
      </c>
      <c r="W37" s="212">
        <v>95.935256134647446</v>
      </c>
      <c r="X37" s="212">
        <v>96.495109629020121</v>
      </c>
      <c r="Y37" s="212">
        <v>96.355007693234356</v>
      </c>
    </row>
    <row r="38" spans="1:25" ht="12.95" customHeight="1">
      <c r="A38" s="58"/>
      <c r="B38" s="369" t="s">
        <v>190</v>
      </c>
      <c r="C38" s="27"/>
      <c r="D38" s="206">
        <v>98.868465705633156</v>
      </c>
      <c r="E38" s="206">
        <v>98.706832037939762</v>
      </c>
      <c r="F38" s="206">
        <v>97.92344246975307</v>
      </c>
      <c r="G38" s="206">
        <v>98.423215229114462</v>
      </c>
      <c r="H38" s="206">
        <v>98.724499593528691</v>
      </c>
      <c r="I38" s="206">
        <v>98.878123000918293</v>
      </c>
      <c r="J38" s="215">
        <v>98.884945818298945</v>
      </c>
      <c r="K38" s="215">
        <v>98.541037639501539</v>
      </c>
      <c r="L38" s="215">
        <v>99.232345271526484</v>
      </c>
      <c r="M38" s="215">
        <v>99.184920052665731</v>
      </c>
      <c r="N38" s="215">
        <v>98.83403428114039</v>
      </c>
      <c r="O38" s="215">
        <v>99.058538364627623</v>
      </c>
      <c r="P38" s="215">
        <v>99.099836602388095</v>
      </c>
      <c r="Q38" s="215">
        <v>99.127832318961239</v>
      </c>
      <c r="R38" s="215">
        <v>99.169903296173032</v>
      </c>
      <c r="S38" s="212">
        <v>99.146206114433994</v>
      </c>
      <c r="T38" s="212">
        <v>99.410254677480708</v>
      </c>
      <c r="U38" s="212">
        <v>98.764774840160143</v>
      </c>
      <c r="V38" s="212">
        <v>98.16490482968419</v>
      </c>
      <c r="W38" s="212">
        <v>98.938251112822471</v>
      </c>
      <c r="X38" s="212">
        <v>98.923780476373111</v>
      </c>
      <c r="Y38" s="212">
        <v>98.99618262614004</v>
      </c>
    </row>
    <row r="39" spans="1:25" ht="12.95" customHeight="1">
      <c r="A39" s="58"/>
      <c r="B39" s="463" t="s">
        <v>202</v>
      </c>
      <c r="C39" s="27"/>
      <c r="D39" s="206"/>
      <c r="E39" s="206"/>
      <c r="F39" s="206"/>
      <c r="G39" s="206"/>
      <c r="H39" s="206"/>
      <c r="I39" s="206"/>
      <c r="J39" s="215"/>
      <c r="K39" s="215"/>
      <c r="L39" s="215"/>
      <c r="M39" s="215"/>
      <c r="N39" s="215"/>
      <c r="O39" s="215"/>
      <c r="P39" s="215"/>
      <c r="Q39" s="215"/>
      <c r="R39" s="215"/>
      <c r="S39" s="212"/>
      <c r="T39" s="212"/>
      <c r="U39" s="212"/>
      <c r="V39" s="212"/>
      <c r="W39" s="212"/>
      <c r="X39" s="212"/>
      <c r="Y39" s="212"/>
    </row>
    <row r="40" spans="1:25" ht="12.95" customHeight="1">
      <c r="A40" s="58"/>
      <c r="B40" s="101" t="s">
        <v>189</v>
      </c>
      <c r="C40" s="27"/>
      <c r="D40" s="206">
        <v>97.320989263529484</v>
      </c>
      <c r="E40" s="206">
        <v>97.872560657783893</v>
      </c>
      <c r="F40" s="206">
        <v>97.175428063993834</v>
      </c>
      <c r="G40" s="206">
        <v>97.09838350214973</v>
      </c>
      <c r="H40" s="206">
        <v>97.375394106463148</v>
      </c>
      <c r="I40" s="206">
        <v>97.573823974147473</v>
      </c>
      <c r="J40" s="215">
        <v>98.238958039741604</v>
      </c>
      <c r="K40" s="215">
        <v>97.852838440121843</v>
      </c>
      <c r="L40" s="215">
        <v>97.960444595280933</v>
      </c>
      <c r="M40" s="215">
        <v>98.299419672638621</v>
      </c>
      <c r="N40" s="215">
        <v>98.690233778918738</v>
      </c>
      <c r="O40" s="215">
        <v>98.259185589113358</v>
      </c>
      <c r="P40" s="215">
        <v>98.467831045102812</v>
      </c>
      <c r="Q40" s="215">
        <v>98.485025576428825</v>
      </c>
      <c r="R40" s="215">
        <v>98.423071543429742</v>
      </c>
      <c r="S40" s="212">
        <v>98.431246662801613</v>
      </c>
      <c r="T40" s="212">
        <v>98.519114997595494</v>
      </c>
      <c r="U40" s="212">
        <v>98.739178210462498</v>
      </c>
      <c r="V40" s="212">
        <v>97.254769944059333</v>
      </c>
      <c r="W40" s="212">
        <v>97.631533721181015</v>
      </c>
      <c r="X40" s="212">
        <v>97.845881703886363</v>
      </c>
      <c r="Y40" s="212">
        <v>97.806168375347426</v>
      </c>
    </row>
    <row r="41" spans="1:25" ht="12.95" customHeight="1">
      <c r="A41" s="58"/>
      <c r="B41" s="369" t="s">
        <v>190</v>
      </c>
      <c r="C41" s="27"/>
      <c r="D41" s="206">
        <v>99.504275173599396</v>
      </c>
      <c r="E41" s="206">
        <v>99.508638783321146</v>
      </c>
      <c r="F41" s="206">
        <v>99.466388707866841</v>
      </c>
      <c r="G41" s="206">
        <v>99.243229600244945</v>
      </c>
      <c r="H41" s="206">
        <v>99.228635650993112</v>
      </c>
      <c r="I41" s="206">
        <v>99.301427015176827</v>
      </c>
      <c r="J41" s="215">
        <v>99.598081534439601</v>
      </c>
      <c r="K41" s="215">
        <v>99.480023342286955</v>
      </c>
      <c r="L41" s="215">
        <v>99.593538995070119</v>
      </c>
      <c r="M41" s="215">
        <v>99.591975941773455</v>
      </c>
      <c r="N41" s="215">
        <v>99.391410743746675</v>
      </c>
      <c r="O41" s="215">
        <v>99.543185605488162</v>
      </c>
      <c r="P41" s="215">
        <v>99.688253839474598</v>
      </c>
      <c r="Q41" s="215">
        <v>99.607937948644604</v>
      </c>
      <c r="R41" s="215">
        <v>99.5884631985613</v>
      </c>
      <c r="S41" s="212">
        <v>99.686217342988357</v>
      </c>
      <c r="T41" s="212">
        <v>99.415272381911137</v>
      </c>
      <c r="U41" s="212">
        <v>99.372123960919623</v>
      </c>
      <c r="V41" s="212">
        <v>98.958160965974812</v>
      </c>
      <c r="W41" s="212">
        <v>99.388732329772139</v>
      </c>
      <c r="X41" s="212">
        <v>99.389822273863643</v>
      </c>
      <c r="Y41" s="212">
        <v>99.278349949692654</v>
      </c>
    </row>
    <row r="42" spans="1:25" ht="12.95" customHeight="1">
      <c r="A42" s="58"/>
      <c r="B42" s="369"/>
      <c r="C42" s="101"/>
      <c r="D42" s="203"/>
      <c r="E42" s="203"/>
      <c r="F42" s="203"/>
      <c r="G42" s="203"/>
      <c r="H42" s="364"/>
      <c r="I42" s="364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</row>
    <row r="43" spans="1:25" ht="12.95" customHeight="1">
      <c r="A43" s="58"/>
      <c r="B43" s="368" t="s">
        <v>106</v>
      </c>
      <c r="C43" s="27"/>
      <c r="D43" s="206"/>
      <c r="E43" s="206"/>
      <c r="F43" s="206"/>
      <c r="G43" s="206"/>
      <c r="H43" s="206"/>
      <c r="I43" s="206"/>
      <c r="J43" s="215"/>
      <c r="K43" s="215"/>
      <c r="L43" s="215"/>
      <c r="M43" s="215"/>
      <c r="N43" s="215"/>
      <c r="O43" s="215"/>
      <c r="P43" s="215"/>
      <c r="Q43" s="215"/>
      <c r="R43" s="215"/>
      <c r="S43" s="212"/>
      <c r="T43" s="212"/>
      <c r="U43" s="212"/>
      <c r="V43" s="212"/>
      <c r="W43" s="212"/>
      <c r="X43" s="212"/>
      <c r="Y43" s="212"/>
    </row>
    <row r="44" spans="1:25" ht="12.95" customHeight="1">
      <c r="A44" s="58"/>
      <c r="B44" s="463" t="s">
        <v>198</v>
      </c>
      <c r="C44" s="27"/>
      <c r="D44" s="206"/>
      <c r="E44" s="206"/>
      <c r="F44" s="206"/>
      <c r="G44" s="206"/>
      <c r="H44" s="206"/>
      <c r="I44" s="206"/>
      <c r="J44" s="215"/>
      <c r="K44" s="215"/>
      <c r="L44" s="215"/>
      <c r="M44" s="215"/>
      <c r="N44" s="215"/>
      <c r="O44" s="215"/>
      <c r="P44" s="215"/>
      <c r="Q44" s="215"/>
      <c r="R44" s="215"/>
      <c r="S44" s="212"/>
      <c r="T44" s="212"/>
      <c r="U44" s="212"/>
      <c r="V44" s="212"/>
      <c r="W44" s="212"/>
      <c r="X44" s="212"/>
      <c r="Y44" s="212"/>
    </row>
    <row r="45" spans="1:25" ht="12.95" customHeight="1">
      <c r="A45" s="58"/>
      <c r="B45" s="101" t="s">
        <v>189</v>
      </c>
      <c r="C45" s="27"/>
      <c r="D45" s="206">
        <v>50.752694573561151</v>
      </c>
      <c r="E45" s="206">
        <v>49.954046845632476</v>
      </c>
      <c r="F45" s="206">
        <v>50.924987950957458</v>
      </c>
      <c r="G45" s="206">
        <v>49.538972206833435</v>
      </c>
      <c r="H45" s="206">
        <v>54.544447760564665</v>
      </c>
      <c r="I45" s="206">
        <v>54.110748893886935</v>
      </c>
      <c r="J45" s="215">
        <v>56.701891797309429</v>
      </c>
      <c r="K45" s="215">
        <v>55.041577654502184</v>
      </c>
      <c r="L45" s="215">
        <v>58.045685869006299</v>
      </c>
      <c r="M45" s="215">
        <v>56.796999648910159</v>
      </c>
      <c r="N45" s="215">
        <v>61.301537167182531</v>
      </c>
      <c r="O45" s="215">
        <v>66.816463302770472</v>
      </c>
      <c r="P45" s="215">
        <v>66.53459373184657</v>
      </c>
      <c r="Q45" s="215">
        <v>70.11789174015378</v>
      </c>
      <c r="R45" s="215">
        <v>68.011297434777092</v>
      </c>
      <c r="S45" s="212">
        <v>70.608426388931036</v>
      </c>
      <c r="T45" s="212">
        <v>78.855490091995861</v>
      </c>
      <c r="U45" s="212">
        <v>70.518186498603555</v>
      </c>
      <c r="V45" s="212">
        <v>76.878081916424378</v>
      </c>
      <c r="W45" s="212">
        <v>77.625397649411724</v>
      </c>
      <c r="X45" s="212">
        <v>77.129328393126528</v>
      </c>
      <c r="Y45" s="212">
        <v>77.480189048683286</v>
      </c>
    </row>
    <row r="46" spans="1:25" ht="12.95" customHeight="1">
      <c r="A46" s="58"/>
      <c r="B46" s="369" t="s">
        <v>190</v>
      </c>
      <c r="C46" s="27"/>
      <c r="D46" s="206">
        <v>82.678985134922968</v>
      </c>
      <c r="E46" s="206">
        <v>80.48732070595031</v>
      </c>
      <c r="F46" s="206">
        <v>78.955158975623277</v>
      </c>
      <c r="G46" s="206">
        <v>79.976913958873538</v>
      </c>
      <c r="H46" s="206">
        <v>82.367594752670811</v>
      </c>
      <c r="I46" s="206">
        <v>81.396543585201471</v>
      </c>
      <c r="J46" s="215">
        <v>83.419528676042077</v>
      </c>
      <c r="K46" s="215">
        <v>82.524037334909281</v>
      </c>
      <c r="L46" s="215">
        <v>85.149594580137119</v>
      </c>
      <c r="M46" s="215">
        <v>82.632894015586942</v>
      </c>
      <c r="N46" s="215">
        <v>85.663401778461562</v>
      </c>
      <c r="O46" s="215">
        <v>87.042727033627472</v>
      </c>
      <c r="P46" s="215">
        <v>87.74424114614304</v>
      </c>
      <c r="Q46" s="215">
        <v>88.003710594158747</v>
      </c>
      <c r="R46" s="215">
        <v>89.118030247546926</v>
      </c>
      <c r="S46" s="212">
        <v>88.399519581273481</v>
      </c>
      <c r="T46" s="212">
        <v>90.560209542035068</v>
      </c>
      <c r="U46" s="212">
        <v>89.10419286999462</v>
      </c>
      <c r="V46" s="212">
        <v>91.098736446737817</v>
      </c>
      <c r="W46" s="212">
        <v>91.663217870360342</v>
      </c>
      <c r="X46" s="212">
        <v>92.205278427721879</v>
      </c>
      <c r="Y46" s="212">
        <v>90.88993459125119</v>
      </c>
    </row>
    <row r="47" spans="1:25" ht="12.95" customHeight="1">
      <c r="A47" s="58"/>
      <c r="B47" s="463" t="s">
        <v>199</v>
      </c>
      <c r="C47" s="27"/>
      <c r="D47" s="206"/>
      <c r="E47" s="206"/>
      <c r="F47" s="206"/>
      <c r="G47" s="206"/>
      <c r="H47" s="206"/>
      <c r="I47" s="206"/>
      <c r="J47" s="215"/>
      <c r="K47" s="215"/>
      <c r="L47" s="215"/>
      <c r="M47" s="215"/>
      <c r="N47" s="215"/>
      <c r="O47" s="215"/>
      <c r="P47" s="215"/>
      <c r="Q47" s="215"/>
      <c r="R47" s="215"/>
      <c r="S47" s="212"/>
      <c r="T47" s="212"/>
      <c r="U47" s="212"/>
      <c r="V47" s="212"/>
      <c r="W47" s="212"/>
      <c r="X47" s="212"/>
      <c r="Y47" s="212"/>
    </row>
    <row r="48" spans="1:25" ht="12.95" customHeight="1">
      <c r="A48" s="58"/>
      <c r="B48" s="101" t="s">
        <v>189</v>
      </c>
      <c r="C48" s="27"/>
      <c r="D48" s="206">
        <v>55.799179283690911</v>
      </c>
      <c r="E48" s="206">
        <v>57.795766699391734</v>
      </c>
      <c r="F48" s="206">
        <v>57.717988070749378</v>
      </c>
      <c r="G48" s="206">
        <v>58.819921805455436</v>
      </c>
      <c r="H48" s="206">
        <v>60.048226402182237</v>
      </c>
      <c r="I48" s="206">
        <v>61.258504934291317</v>
      </c>
      <c r="J48" s="215">
        <v>64.20094526578778</v>
      </c>
      <c r="K48" s="215">
        <v>61.812258535174792</v>
      </c>
      <c r="L48" s="215">
        <v>64.074338194970068</v>
      </c>
      <c r="M48" s="215">
        <v>66.344183748962138</v>
      </c>
      <c r="N48" s="215">
        <v>66.815078757087974</v>
      </c>
      <c r="O48" s="215">
        <v>70.766220704997878</v>
      </c>
      <c r="P48" s="215">
        <v>72.156329213667249</v>
      </c>
      <c r="Q48" s="215">
        <v>72.707603066184461</v>
      </c>
      <c r="R48" s="215">
        <v>73.406535671128481</v>
      </c>
      <c r="S48" s="286">
        <v>73.909120371432707</v>
      </c>
      <c r="T48" s="212">
        <v>79.281341092733669</v>
      </c>
      <c r="U48" s="212">
        <v>75.290002299749517</v>
      </c>
      <c r="V48" s="212">
        <v>77.31234523310367</v>
      </c>
      <c r="W48" s="212">
        <v>76.945992097113987</v>
      </c>
      <c r="X48" s="212">
        <v>77.848028716993298</v>
      </c>
      <c r="Y48" s="212">
        <v>80.770342982215894</v>
      </c>
    </row>
    <row r="49" spans="1:25" ht="12.95" customHeight="1">
      <c r="A49" s="58"/>
      <c r="B49" s="369" t="s">
        <v>190</v>
      </c>
      <c r="C49" s="27"/>
      <c r="D49" s="206">
        <v>86.079181036998463</v>
      </c>
      <c r="E49" s="206">
        <v>85.186049074424204</v>
      </c>
      <c r="F49" s="206">
        <v>84.203442277116181</v>
      </c>
      <c r="G49" s="206">
        <v>85.12420034248602</v>
      </c>
      <c r="H49" s="206">
        <v>85.367485201791098</v>
      </c>
      <c r="I49" s="206">
        <v>86.831419331971205</v>
      </c>
      <c r="J49" s="215">
        <v>88.71294095010056</v>
      </c>
      <c r="K49" s="215">
        <v>87.762894231096425</v>
      </c>
      <c r="L49" s="215">
        <v>89.103489270016098</v>
      </c>
      <c r="M49" s="215">
        <v>88.754456432747233</v>
      </c>
      <c r="N49" s="215">
        <v>86.982895594221702</v>
      </c>
      <c r="O49" s="215">
        <v>89.842675325197135</v>
      </c>
      <c r="P49" s="215">
        <v>91.337830682240138</v>
      </c>
      <c r="Q49" s="215">
        <v>90.690666225878687</v>
      </c>
      <c r="R49" s="215">
        <v>91.612639796897739</v>
      </c>
      <c r="S49" s="215">
        <v>91.921465201103814</v>
      </c>
      <c r="T49" s="212">
        <v>93.312725671694324</v>
      </c>
      <c r="U49" s="212">
        <v>90.945539738374464</v>
      </c>
      <c r="V49" s="212">
        <v>92.497139524634207</v>
      </c>
      <c r="W49" s="212">
        <v>91.800312650190904</v>
      </c>
      <c r="X49" s="212">
        <v>91.919190079489638</v>
      </c>
      <c r="Y49" s="212">
        <v>92.849122761750053</v>
      </c>
    </row>
    <row r="50" spans="1:25" ht="12.95" customHeight="1">
      <c r="A50" s="58"/>
      <c r="B50" s="463" t="s">
        <v>200</v>
      </c>
      <c r="C50" s="27"/>
      <c r="D50" s="206"/>
      <c r="E50" s="206"/>
      <c r="F50" s="206"/>
      <c r="G50" s="206"/>
      <c r="H50" s="206"/>
      <c r="I50" s="206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2"/>
      <c r="U50" s="212"/>
      <c r="V50" s="212"/>
      <c r="W50" s="212"/>
      <c r="X50" s="212"/>
      <c r="Y50" s="212"/>
    </row>
    <row r="51" spans="1:25" ht="12.95" customHeight="1">
      <c r="A51" s="58"/>
      <c r="B51" s="101" t="s">
        <v>189</v>
      </c>
      <c r="C51" s="27"/>
      <c r="D51" s="206">
        <v>63.70118194931684</v>
      </c>
      <c r="E51" s="206">
        <v>59.083775621868028</v>
      </c>
      <c r="F51" s="206">
        <v>61.441376656945984</v>
      </c>
      <c r="G51" s="206">
        <v>63.210351879215317</v>
      </c>
      <c r="H51" s="206">
        <v>64.438885323414922</v>
      </c>
      <c r="I51" s="206">
        <v>65.07708438323283</v>
      </c>
      <c r="J51" s="215">
        <v>67.537264250726224</v>
      </c>
      <c r="K51" s="215">
        <v>69.08479770499757</v>
      </c>
      <c r="L51" s="215">
        <v>70.46536857110371</v>
      </c>
      <c r="M51" s="215">
        <v>70.695951991633237</v>
      </c>
      <c r="N51" s="215">
        <v>71.141158556860105</v>
      </c>
      <c r="O51" s="215">
        <v>74.256357975154586</v>
      </c>
      <c r="P51" s="215">
        <v>73.569068179897045</v>
      </c>
      <c r="Q51" s="215">
        <v>74.855738550367448</v>
      </c>
      <c r="R51" s="215">
        <v>74.999111548984331</v>
      </c>
      <c r="S51" s="212">
        <v>73.789893058563692</v>
      </c>
      <c r="T51" s="212">
        <v>79.711550398686782</v>
      </c>
      <c r="U51" s="212">
        <v>76.320935024277091</v>
      </c>
      <c r="V51" s="212">
        <v>78.806960225734073</v>
      </c>
      <c r="W51" s="212">
        <v>79.157126065676835</v>
      </c>
      <c r="X51" s="212">
        <v>80.611643780808819</v>
      </c>
      <c r="Y51" s="212">
        <v>81.338711408214863</v>
      </c>
    </row>
    <row r="52" spans="1:25" ht="12.95" customHeight="1">
      <c r="A52" s="58"/>
      <c r="B52" s="369" t="s">
        <v>190</v>
      </c>
      <c r="C52" s="27"/>
      <c r="D52" s="206">
        <v>88.297824116356466</v>
      </c>
      <c r="E52" s="206">
        <v>87.825907556025243</v>
      </c>
      <c r="F52" s="206">
        <v>86.098604170952811</v>
      </c>
      <c r="G52" s="206">
        <v>87.444074431749002</v>
      </c>
      <c r="H52" s="206">
        <v>88.384955925290527</v>
      </c>
      <c r="I52" s="206">
        <v>89.093248652183661</v>
      </c>
      <c r="J52" s="215">
        <v>89.579372654098549</v>
      </c>
      <c r="K52" s="215">
        <v>91.483943226629734</v>
      </c>
      <c r="L52" s="215">
        <v>91.145698265540261</v>
      </c>
      <c r="M52" s="215">
        <v>91.371504960962483</v>
      </c>
      <c r="N52" s="215">
        <v>90.660626600486538</v>
      </c>
      <c r="O52" s="215">
        <v>91.524462163384911</v>
      </c>
      <c r="P52" s="215">
        <v>91.376770353134475</v>
      </c>
      <c r="Q52" s="215">
        <v>93.02243702893827</v>
      </c>
      <c r="R52" s="215">
        <v>93.41434606892463</v>
      </c>
      <c r="S52" s="215">
        <v>91.682577845739814</v>
      </c>
      <c r="T52" s="212">
        <v>92.859168962942078</v>
      </c>
      <c r="U52" s="212">
        <v>92.640358755028245</v>
      </c>
      <c r="V52" s="212">
        <v>93.236542408387891</v>
      </c>
      <c r="W52" s="212">
        <v>93.146981594095791</v>
      </c>
      <c r="X52" s="212">
        <v>93.625832803792434</v>
      </c>
      <c r="Y52" s="212">
        <v>94.838892732482336</v>
      </c>
    </row>
    <row r="53" spans="1:25" ht="12.95" customHeight="1">
      <c r="A53" s="58"/>
      <c r="B53" s="463" t="s">
        <v>201</v>
      </c>
      <c r="C53" s="27"/>
      <c r="D53" s="206"/>
      <c r="E53" s="206"/>
      <c r="F53" s="206"/>
      <c r="G53" s="206"/>
      <c r="H53" s="206"/>
      <c r="I53" s="206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2"/>
      <c r="U53" s="212"/>
      <c r="V53" s="212"/>
      <c r="W53" s="212"/>
      <c r="X53" s="212"/>
      <c r="Y53" s="212"/>
    </row>
    <row r="54" spans="1:25" ht="12.95" customHeight="1">
      <c r="A54" s="58"/>
      <c r="B54" s="101" t="s">
        <v>189</v>
      </c>
      <c r="C54" s="27"/>
      <c r="D54" s="206">
        <v>68.725225494782052</v>
      </c>
      <c r="E54" s="206">
        <v>68.033345637975515</v>
      </c>
      <c r="F54" s="206">
        <v>67.303145825189816</v>
      </c>
      <c r="G54" s="206">
        <v>70.058670359345584</v>
      </c>
      <c r="H54" s="206">
        <v>70.521194783348534</v>
      </c>
      <c r="I54" s="206">
        <v>73.213937998130191</v>
      </c>
      <c r="J54" s="215">
        <v>72.794888357757486</v>
      </c>
      <c r="K54" s="215">
        <v>73.945753429776374</v>
      </c>
      <c r="L54" s="215">
        <v>74.468706003055985</v>
      </c>
      <c r="M54" s="215">
        <v>75.410137856798769</v>
      </c>
      <c r="N54" s="215">
        <v>77.238115310534226</v>
      </c>
      <c r="O54" s="215">
        <v>78.374417595467079</v>
      </c>
      <c r="P54" s="215">
        <v>77.556051967324009</v>
      </c>
      <c r="Q54" s="215">
        <v>78.945949398331976</v>
      </c>
      <c r="R54" s="215">
        <v>79.145549405617004</v>
      </c>
      <c r="S54" s="212">
        <v>79.779950307533582</v>
      </c>
      <c r="T54" s="212">
        <v>81.536064440785296</v>
      </c>
      <c r="U54" s="212">
        <v>78.729393279854378</v>
      </c>
      <c r="V54" s="212">
        <v>85.743175789529587</v>
      </c>
      <c r="W54" s="212">
        <v>80.966441576278996</v>
      </c>
      <c r="X54" s="212">
        <v>81.806167766185851</v>
      </c>
      <c r="Y54" s="212">
        <v>84.019820071568176</v>
      </c>
    </row>
    <row r="55" spans="1:25" ht="12.95" customHeight="1">
      <c r="A55" s="58"/>
      <c r="B55" s="369" t="s">
        <v>190</v>
      </c>
      <c r="C55" s="27"/>
      <c r="D55" s="206">
        <v>89.092286948803292</v>
      </c>
      <c r="E55" s="206">
        <v>90.510770023083211</v>
      </c>
      <c r="F55" s="206">
        <v>89.676247981862957</v>
      </c>
      <c r="G55" s="206">
        <v>91.228987905968651</v>
      </c>
      <c r="H55" s="206">
        <v>91.114825770973241</v>
      </c>
      <c r="I55" s="206">
        <v>92.102541927463434</v>
      </c>
      <c r="J55" s="215">
        <v>91.449821771417604</v>
      </c>
      <c r="K55" s="215">
        <v>92.305957028123316</v>
      </c>
      <c r="L55" s="215">
        <v>93.120800750572442</v>
      </c>
      <c r="M55" s="215">
        <v>93.181184286160189</v>
      </c>
      <c r="N55" s="215">
        <v>93.129580413655674</v>
      </c>
      <c r="O55" s="215">
        <v>94.010440641644351</v>
      </c>
      <c r="P55" s="215">
        <v>93.579132004578852</v>
      </c>
      <c r="Q55" s="215">
        <v>94.100130355306533</v>
      </c>
      <c r="R55" s="215">
        <v>94.1253925890137</v>
      </c>
      <c r="S55" s="215">
        <v>93.627808147274834</v>
      </c>
      <c r="T55" s="212">
        <v>94.445413759756462</v>
      </c>
      <c r="U55" s="212">
        <v>94.127013809640331</v>
      </c>
      <c r="V55" s="212">
        <v>94.740474071017914</v>
      </c>
      <c r="W55" s="212">
        <v>93.831313583512966</v>
      </c>
      <c r="X55" s="212">
        <v>95.770664904576776</v>
      </c>
      <c r="Y55" s="212">
        <v>94.999570786255688</v>
      </c>
    </row>
    <row r="56" spans="1:25" ht="12.95" customHeight="1">
      <c r="A56" s="58"/>
      <c r="B56" s="463" t="s">
        <v>202</v>
      </c>
      <c r="C56" s="27"/>
      <c r="D56" s="206"/>
      <c r="E56" s="206"/>
      <c r="F56" s="206"/>
      <c r="G56" s="206"/>
      <c r="H56" s="206"/>
      <c r="I56" s="206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2"/>
      <c r="U56" s="212"/>
      <c r="V56" s="212"/>
      <c r="W56" s="212"/>
      <c r="X56" s="212"/>
      <c r="Y56" s="212"/>
    </row>
    <row r="57" spans="1:25" ht="12.95" customHeight="1">
      <c r="A57" s="58"/>
      <c r="B57" s="101" t="s">
        <v>189</v>
      </c>
      <c r="C57" s="27"/>
      <c r="D57" s="206">
        <v>77.612521986623193</v>
      </c>
      <c r="E57" s="206">
        <v>76.335544242186643</v>
      </c>
      <c r="F57" s="206">
        <v>73.785433942263211</v>
      </c>
      <c r="G57" s="206">
        <v>78.96439266612677</v>
      </c>
      <c r="H57" s="206">
        <v>80.052904184678042</v>
      </c>
      <c r="I57" s="206">
        <v>82.778646573655735</v>
      </c>
      <c r="J57" s="215">
        <v>82.303297117718316</v>
      </c>
      <c r="K57" s="215">
        <v>83.856498102482945</v>
      </c>
      <c r="L57" s="215">
        <v>83.446112311488832</v>
      </c>
      <c r="M57" s="215">
        <v>83.68475295837645</v>
      </c>
      <c r="N57" s="215">
        <v>86.17251665362275</v>
      </c>
      <c r="O57" s="215">
        <v>84.627795186297377</v>
      </c>
      <c r="P57" s="215">
        <v>84.52111113648877</v>
      </c>
      <c r="Q57" s="215">
        <v>84.597292286432562</v>
      </c>
      <c r="R57" s="215">
        <v>85.456962520666607</v>
      </c>
      <c r="S57" s="212">
        <v>83.106148984677645</v>
      </c>
      <c r="T57" s="212">
        <v>86.569511873288931</v>
      </c>
      <c r="U57" s="212">
        <v>84.091479650344894</v>
      </c>
      <c r="V57" s="212">
        <v>87.456333317327335</v>
      </c>
      <c r="W57" s="212">
        <v>85.066532566301348</v>
      </c>
      <c r="X57" s="212">
        <v>85.23293486723253</v>
      </c>
      <c r="Y57" s="212">
        <v>87.521911662554317</v>
      </c>
    </row>
    <row r="58" spans="1:25" ht="12.95" customHeight="1">
      <c r="A58" s="58"/>
      <c r="B58" s="369" t="s">
        <v>190</v>
      </c>
      <c r="C58" s="27"/>
      <c r="D58" s="206">
        <v>92.303074791550728</v>
      </c>
      <c r="E58" s="206">
        <v>92.763687785932504</v>
      </c>
      <c r="F58" s="206">
        <v>92.887648805934532</v>
      </c>
      <c r="G58" s="206">
        <v>94.410222498428055</v>
      </c>
      <c r="H58" s="206">
        <v>93.969801217343942</v>
      </c>
      <c r="I58" s="206">
        <v>94.373899702474404</v>
      </c>
      <c r="J58" s="215">
        <v>94.867902531646564</v>
      </c>
      <c r="K58" s="215">
        <v>94.433339755277416</v>
      </c>
      <c r="L58" s="215">
        <v>95.446472686610889</v>
      </c>
      <c r="M58" s="215">
        <v>95.789153158783236</v>
      </c>
      <c r="N58" s="215">
        <v>95.593393838388096</v>
      </c>
      <c r="O58" s="215">
        <v>95.976174172128864</v>
      </c>
      <c r="P58" s="215">
        <v>95.848779908040498</v>
      </c>
      <c r="Q58" s="215">
        <v>95.730625233318221</v>
      </c>
      <c r="R58" s="215">
        <v>96.128537695578217</v>
      </c>
      <c r="S58" s="215">
        <v>95.756315562314327</v>
      </c>
      <c r="T58" s="212">
        <v>95.948774715901763</v>
      </c>
      <c r="U58" s="212">
        <v>95.749026910432775</v>
      </c>
      <c r="V58" s="212">
        <v>96.753701368569821</v>
      </c>
      <c r="W58" s="212">
        <v>95.741763409927913</v>
      </c>
      <c r="X58" s="212">
        <v>95.428362892010924</v>
      </c>
      <c r="Y58" s="212">
        <v>96.190693134298527</v>
      </c>
    </row>
    <row r="59" spans="1:25" ht="12" hidden="1" customHeight="1">
      <c r="A59" s="58"/>
      <c r="B59" s="368" t="s">
        <v>120</v>
      </c>
      <c r="C59" s="101"/>
      <c r="D59" s="203"/>
      <c r="E59" s="203"/>
      <c r="F59" s="203"/>
      <c r="G59" s="203"/>
      <c r="H59" s="364"/>
      <c r="I59" s="364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</row>
    <row r="60" spans="1:25" ht="12" hidden="1" customHeight="1" thickBot="1">
      <c r="A60" s="58"/>
      <c r="B60" s="463" t="s">
        <v>198</v>
      </c>
      <c r="C60" s="39"/>
      <c r="D60" s="214"/>
      <c r="E60" s="214"/>
      <c r="F60" s="214"/>
      <c r="G60" s="214"/>
      <c r="H60" s="364"/>
      <c r="I60" s="364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</row>
    <row r="61" spans="1:25" ht="12" hidden="1" customHeight="1" thickBot="1">
      <c r="A61" s="70"/>
      <c r="B61" s="101" t="s">
        <v>189</v>
      </c>
      <c r="C61" s="101"/>
      <c r="D61" s="203">
        <v>92.71210341516111</v>
      </c>
      <c r="E61" s="203">
        <v>91.408806470876996</v>
      </c>
      <c r="F61" s="203">
        <v>92.804185729041521</v>
      </c>
      <c r="G61" s="203">
        <v>90.088047871602711</v>
      </c>
      <c r="H61" s="212">
        <v>92.409068991926603</v>
      </c>
      <c r="I61" s="212">
        <v>90.293912649165435</v>
      </c>
      <c r="J61" s="212">
        <v>90.659134027560782</v>
      </c>
      <c r="K61" s="212">
        <v>90.273909676640088</v>
      </c>
      <c r="L61" s="212">
        <v>91.097053178029597</v>
      </c>
      <c r="M61" s="212">
        <v>92.9315084979159</v>
      </c>
      <c r="N61" s="212">
        <v>93.244059534952299</v>
      </c>
      <c r="O61" s="212"/>
      <c r="P61" s="212">
        <v>93.750229113296442</v>
      </c>
      <c r="Q61" s="212">
        <v>93.526621700744911</v>
      </c>
      <c r="R61" s="212">
        <v>93.97624580700743</v>
      </c>
      <c r="S61" s="212">
        <v>94.270454592569038</v>
      </c>
      <c r="T61" s="212"/>
      <c r="U61" s="212">
        <v>93.787533837780529</v>
      </c>
      <c r="V61" s="212"/>
      <c r="W61" s="212"/>
    </row>
    <row r="62" spans="1:25" ht="12" hidden="1" customHeight="1" thickBot="1">
      <c r="A62" s="58"/>
      <c r="B62" s="369" t="s">
        <v>190</v>
      </c>
      <c r="C62" s="101"/>
      <c r="D62" s="203">
        <v>97.15494664030858</v>
      </c>
      <c r="E62" s="203">
        <v>96.143850477238587</v>
      </c>
      <c r="F62" s="203">
        <v>97.422198211352566</v>
      </c>
      <c r="G62" s="203">
        <v>97.826297685252783</v>
      </c>
      <c r="H62" s="364">
        <v>95.620776043710435</v>
      </c>
      <c r="I62" s="364">
        <v>96.807597290305836</v>
      </c>
      <c r="J62" s="212">
        <v>97.723282784274389</v>
      </c>
      <c r="K62" s="212">
        <v>96.854099985117429</v>
      </c>
      <c r="L62" s="212">
        <v>96.680897607846987</v>
      </c>
      <c r="M62" s="212">
        <v>95.604188606022674</v>
      </c>
      <c r="N62" s="212">
        <v>96.229604429789958</v>
      </c>
      <c r="O62" s="212"/>
      <c r="P62" s="212">
        <v>97.991523305711098</v>
      </c>
      <c r="Q62" s="212">
        <v>97.618384461048507</v>
      </c>
      <c r="R62" s="212">
        <v>98.21671986535236</v>
      </c>
      <c r="S62" s="212">
        <v>98.536246597622892</v>
      </c>
      <c r="T62" s="212"/>
      <c r="U62" s="212">
        <v>97.935111314015657</v>
      </c>
      <c r="V62" s="212"/>
      <c r="W62" s="212"/>
    </row>
    <row r="63" spans="1:25" ht="12" hidden="1" customHeight="1" thickBot="1">
      <c r="A63" s="58"/>
      <c r="B63" s="463" t="s">
        <v>199</v>
      </c>
      <c r="C63" s="39"/>
      <c r="D63" s="214"/>
      <c r="E63" s="214"/>
      <c r="F63" s="214"/>
      <c r="G63" s="214"/>
      <c r="H63" s="364"/>
      <c r="I63" s="364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</row>
    <row r="64" spans="1:25" ht="12" hidden="1" customHeight="1" thickBot="1">
      <c r="A64" s="70"/>
      <c r="B64" s="101" t="s">
        <v>189</v>
      </c>
      <c r="C64" s="101"/>
      <c r="D64" s="203">
        <v>93.839798418807717</v>
      </c>
      <c r="E64" s="203">
        <v>93.143114452727048</v>
      </c>
      <c r="F64" s="203">
        <v>94.488300183644739</v>
      </c>
      <c r="G64" s="203">
        <v>92.331650051703249</v>
      </c>
      <c r="H64" s="212">
        <v>93.035061295186892</v>
      </c>
      <c r="I64" s="212">
        <v>93.586882549219993</v>
      </c>
      <c r="J64" s="212">
        <v>93.003515895760174</v>
      </c>
      <c r="K64" s="212">
        <v>94.476229889062793</v>
      </c>
      <c r="L64" s="212">
        <v>93.465990498249852</v>
      </c>
      <c r="M64" s="212">
        <v>93.804558361436079</v>
      </c>
      <c r="N64" s="212">
        <v>94.688864009767698</v>
      </c>
      <c r="O64" s="212"/>
      <c r="P64" s="212">
        <v>96.083614111644167</v>
      </c>
      <c r="Q64" s="212">
        <v>94.973497036922694</v>
      </c>
      <c r="R64" s="212">
        <v>95.938365057740299</v>
      </c>
      <c r="S64" s="212">
        <v>94.658684412377966</v>
      </c>
      <c r="T64" s="212"/>
      <c r="U64" s="212">
        <v>95.977657321093133</v>
      </c>
      <c r="V64" s="212"/>
      <c r="W64" s="212"/>
    </row>
    <row r="65" spans="1:23" ht="12" hidden="1" customHeight="1" thickBot="1">
      <c r="A65" s="58"/>
      <c r="B65" s="369" t="s">
        <v>190</v>
      </c>
      <c r="C65" s="101"/>
      <c r="D65" s="203">
        <v>99.007090742739763</v>
      </c>
      <c r="E65" s="203">
        <v>98.093530789634585</v>
      </c>
      <c r="F65" s="203">
        <v>97.651510698525883</v>
      </c>
      <c r="G65" s="203">
        <v>97.995418592946407</v>
      </c>
      <c r="H65" s="364">
        <v>98.215092394850544</v>
      </c>
      <c r="I65" s="364">
        <v>98.035484418704101</v>
      </c>
      <c r="J65" s="212">
        <v>98.100110576566422</v>
      </c>
      <c r="K65" s="212">
        <v>97.775433726364952</v>
      </c>
      <c r="L65" s="212">
        <v>98.037961051153033</v>
      </c>
      <c r="M65" s="212">
        <v>98.454988397805991</v>
      </c>
      <c r="N65" s="212">
        <v>98.339170177283904</v>
      </c>
      <c r="O65" s="212"/>
      <c r="P65" s="212">
        <v>99.010079469058738</v>
      </c>
      <c r="Q65" s="212">
        <v>98.587877947303426</v>
      </c>
      <c r="R65" s="212">
        <v>98.496172063563492</v>
      </c>
      <c r="S65" s="212">
        <v>98.299589314028168</v>
      </c>
      <c r="T65" s="212"/>
      <c r="U65" s="212">
        <v>98.255734295358934</v>
      </c>
      <c r="V65" s="212"/>
      <c r="W65" s="212"/>
    </row>
    <row r="66" spans="1:23" ht="12" hidden="1" customHeight="1" thickBot="1">
      <c r="A66" s="58"/>
      <c r="B66" s="463" t="s">
        <v>200</v>
      </c>
      <c r="C66" s="39"/>
      <c r="D66" s="214"/>
      <c r="E66" s="214"/>
      <c r="F66" s="214"/>
      <c r="G66" s="214"/>
      <c r="H66" s="364"/>
      <c r="I66" s="364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  <c r="V66" s="212"/>
      <c r="W66" s="212"/>
    </row>
    <row r="67" spans="1:23" ht="12" hidden="1" customHeight="1" thickBot="1">
      <c r="A67" s="70"/>
      <c r="B67" s="101" t="s">
        <v>189</v>
      </c>
      <c r="C67" s="101"/>
      <c r="D67" s="203">
        <v>95.016720035374476</v>
      </c>
      <c r="E67" s="203">
        <v>95.802029451869316</v>
      </c>
      <c r="F67" s="203">
        <v>94.886620683939682</v>
      </c>
      <c r="G67" s="203">
        <v>94.993375774613398</v>
      </c>
      <c r="H67" s="212">
        <v>96.349566473053159</v>
      </c>
      <c r="I67" s="212">
        <v>95.529604031242329</v>
      </c>
      <c r="J67" s="212">
        <v>94.882004793486743</v>
      </c>
      <c r="K67" s="212">
        <v>95.357194578858568</v>
      </c>
      <c r="L67" s="212">
        <v>95.781539747461068</v>
      </c>
      <c r="M67" s="212">
        <v>95.141631841521388</v>
      </c>
      <c r="N67" s="212">
        <v>95.172957826928837</v>
      </c>
      <c r="O67" s="212"/>
      <c r="P67" s="212">
        <v>97.229666586963475</v>
      </c>
      <c r="Q67" s="212">
        <v>96.80316852581808</v>
      </c>
      <c r="R67" s="212">
        <v>97.256743054579289</v>
      </c>
      <c r="S67" s="212">
        <v>97.189687116923253</v>
      </c>
      <c r="T67" s="212"/>
      <c r="U67" s="212">
        <v>97.519693879838528</v>
      </c>
      <c r="V67" s="212"/>
      <c r="W67" s="212"/>
    </row>
    <row r="68" spans="1:23" ht="12" hidden="1" customHeight="1" thickBot="1">
      <c r="A68" s="58"/>
      <c r="B68" s="369" t="s">
        <v>190</v>
      </c>
      <c r="C68" s="101"/>
      <c r="D68" s="203">
        <v>99.302783080085121</v>
      </c>
      <c r="E68" s="203">
        <v>98.464752478994384</v>
      </c>
      <c r="F68" s="203">
        <v>98.048161308421854</v>
      </c>
      <c r="G68" s="203">
        <v>98.545707283656668</v>
      </c>
      <c r="H68" s="364">
        <v>98.328967963963649</v>
      </c>
      <c r="I68" s="364">
        <v>98.985982878819172</v>
      </c>
      <c r="J68" s="212">
        <v>99.105933140718363</v>
      </c>
      <c r="K68" s="212">
        <v>97.83448721307019</v>
      </c>
      <c r="L68" s="212">
        <v>99.205492532457853</v>
      </c>
      <c r="M68" s="212">
        <v>99.325158198292115</v>
      </c>
      <c r="N68" s="212">
        <v>98.805334701345046</v>
      </c>
      <c r="O68" s="212"/>
      <c r="P68" s="212">
        <v>99.08657932367548</v>
      </c>
      <c r="Q68" s="212">
        <v>98.9394725127908</v>
      </c>
      <c r="R68" s="212">
        <v>99.537502270830927</v>
      </c>
      <c r="S68" s="212">
        <v>99.550855276454953</v>
      </c>
      <c r="T68" s="212"/>
      <c r="U68" s="212">
        <v>99.488691133406164</v>
      </c>
      <c r="V68" s="212"/>
      <c r="W68" s="212"/>
    </row>
    <row r="69" spans="1:23" ht="12" hidden="1" customHeight="1" thickBot="1">
      <c r="A69" s="71"/>
      <c r="B69" s="463" t="s">
        <v>201</v>
      </c>
      <c r="C69" s="275"/>
      <c r="D69" s="571"/>
      <c r="E69" s="571"/>
      <c r="F69" s="571"/>
      <c r="G69" s="571"/>
      <c r="H69" s="582"/>
      <c r="I69" s="582"/>
      <c r="J69" s="286"/>
      <c r="K69" s="286"/>
      <c r="L69" s="286"/>
      <c r="M69" s="286"/>
      <c r="N69" s="286"/>
      <c r="O69" s="286"/>
      <c r="P69" s="286"/>
      <c r="Q69" s="286"/>
      <c r="R69" s="286"/>
      <c r="S69" s="286"/>
      <c r="T69" s="286"/>
      <c r="U69" s="286"/>
      <c r="V69" s="286"/>
      <c r="W69" s="286"/>
    </row>
    <row r="70" spans="1:23" ht="12" hidden="1" customHeight="1" thickBot="1">
      <c r="B70" s="101" t="s">
        <v>189</v>
      </c>
      <c r="C70" s="19"/>
      <c r="D70" s="206">
        <v>95.39995505201955</v>
      </c>
      <c r="E70" s="206">
        <v>96.384080968900378</v>
      </c>
      <c r="F70" s="206">
        <v>96.540063452632225</v>
      </c>
      <c r="G70" s="206">
        <v>96.82907522487298</v>
      </c>
      <c r="H70" s="215">
        <v>95.310421372183399</v>
      </c>
      <c r="I70" s="215">
        <v>95.467527158889837</v>
      </c>
      <c r="J70" s="215">
        <v>96.637472110325348</v>
      </c>
      <c r="K70" s="215">
        <v>96.227230015993712</v>
      </c>
      <c r="L70" s="215">
        <v>96.975795738033511</v>
      </c>
      <c r="M70" s="215">
        <v>95.911106264746721</v>
      </c>
      <c r="N70" s="215">
        <v>97.618385065037899</v>
      </c>
      <c r="O70" s="215"/>
      <c r="P70" s="215">
        <v>97.893853059388164</v>
      </c>
      <c r="Q70" s="215">
        <v>97.993908700747284</v>
      </c>
      <c r="R70" s="215">
        <v>97.785386092214509</v>
      </c>
      <c r="S70" s="215">
        <v>97.857730880407829</v>
      </c>
      <c r="T70" s="215"/>
      <c r="U70" s="215">
        <v>98.37885537081273</v>
      </c>
      <c r="V70" s="215"/>
      <c r="W70" s="215"/>
    </row>
    <row r="71" spans="1:23" ht="12" hidden="1" customHeight="1" thickBot="1">
      <c r="B71" s="369" t="s">
        <v>190</v>
      </c>
      <c r="C71" s="27"/>
      <c r="D71" s="206">
        <v>98.830739194816672</v>
      </c>
      <c r="E71" s="206">
        <v>99.583304614053858</v>
      </c>
      <c r="F71" s="206">
        <v>99.051177016466227</v>
      </c>
      <c r="G71" s="206">
        <v>98.641552768657974</v>
      </c>
      <c r="H71" s="215">
        <v>98.765835120313895</v>
      </c>
      <c r="I71" s="215">
        <v>99.211313123975998</v>
      </c>
      <c r="J71" s="215">
        <v>98.863032667624225</v>
      </c>
      <c r="K71" s="215">
        <v>99.352013953168466</v>
      </c>
      <c r="L71" s="215">
        <v>99.282552117086254</v>
      </c>
      <c r="M71" s="215">
        <v>99.477511000975213</v>
      </c>
      <c r="N71" s="215">
        <v>99.421834211926694</v>
      </c>
      <c r="O71" s="215"/>
      <c r="P71" s="215">
        <v>99.244451875527332</v>
      </c>
      <c r="Q71" s="215">
        <v>99.124464783551886</v>
      </c>
      <c r="R71" s="215">
        <v>99.069592737083028</v>
      </c>
      <c r="S71" s="215">
        <v>99.359849304603102</v>
      </c>
      <c r="T71" s="215"/>
      <c r="U71" s="215">
        <v>99.656619138941764</v>
      </c>
      <c r="V71" s="215"/>
      <c r="W71" s="215"/>
    </row>
    <row r="72" spans="1:23" ht="12" hidden="1" customHeight="1" thickBot="1">
      <c r="B72" s="463" t="s">
        <v>202</v>
      </c>
      <c r="C72" s="101"/>
      <c r="D72" s="203"/>
      <c r="E72" s="203"/>
      <c r="F72" s="203"/>
      <c r="G72" s="203"/>
      <c r="H72" s="212"/>
      <c r="I72" s="212"/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212"/>
      <c r="W72" s="212"/>
    </row>
    <row r="73" spans="1:23" ht="12" hidden="1" customHeight="1" thickBot="1">
      <c r="B73" s="101" t="s">
        <v>189</v>
      </c>
      <c r="C73" s="101"/>
      <c r="D73" s="203">
        <v>98.218890317898044</v>
      </c>
      <c r="E73" s="203">
        <v>98.838860125507523</v>
      </c>
      <c r="F73" s="203">
        <v>98.039926126390696</v>
      </c>
      <c r="G73" s="203">
        <v>97.79428582376859</v>
      </c>
      <c r="H73" s="206">
        <v>98.622533826661325</v>
      </c>
      <c r="I73" s="206">
        <v>98.208686825720221</v>
      </c>
      <c r="J73" s="215">
        <v>98.850203226044002</v>
      </c>
      <c r="K73" s="215">
        <v>98.250515179097818</v>
      </c>
      <c r="L73" s="215">
        <v>98.649079957891487</v>
      </c>
      <c r="M73" s="215">
        <v>99.336330446296756</v>
      </c>
      <c r="N73" s="215">
        <v>98.503100236541741</v>
      </c>
      <c r="O73" s="215"/>
      <c r="P73" s="215">
        <v>98.743916797845316</v>
      </c>
      <c r="Q73" s="215">
        <v>99.013690459013119</v>
      </c>
      <c r="R73" s="215">
        <v>98.856496596161463</v>
      </c>
      <c r="S73" s="215">
        <v>99.151284648608353</v>
      </c>
      <c r="T73" s="215"/>
      <c r="U73" s="215">
        <v>99.01826094602005</v>
      </c>
      <c r="V73" s="215"/>
      <c r="W73" s="215"/>
    </row>
    <row r="74" spans="1:23" ht="12" hidden="1" customHeight="1" thickBot="1">
      <c r="B74" s="369" t="s">
        <v>190</v>
      </c>
      <c r="C74" s="27"/>
      <c r="D74" s="206">
        <v>99.863103108503353</v>
      </c>
      <c r="E74" s="206">
        <v>99.670161306652631</v>
      </c>
      <c r="F74" s="206">
        <v>100</v>
      </c>
      <c r="G74" s="206">
        <v>99.106437829590874</v>
      </c>
      <c r="H74" s="206">
        <v>99.623299087791196</v>
      </c>
      <c r="I74" s="206">
        <v>99.239303909797769</v>
      </c>
      <c r="J74" s="215">
        <v>99.83566503971673</v>
      </c>
      <c r="K74" s="215">
        <v>99.426983107690191</v>
      </c>
      <c r="L74" s="215">
        <v>99.857718424784963</v>
      </c>
      <c r="M74" s="215">
        <v>99.646044166511402</v>
      </c>
      <c r="N74" s="215">
        <v>99.299666450562725</v>
      </c>
      <c r="O74" s="215"/>
      <c r="P74" s="215">
        <v>99.68548514348187</v>
      </c>
      <c r="Q74" s="215">
        <v>99.871793532398485</v>
      </c>
      <c r="R74" s="215">
        <v>99.77236770457155</v>
      </c>
      <c r="S74" s="215">
        <v>99.664640721861559</v>
      </c>
      <c r="T74" s="215"/>
      <c r="U74" s="215">
        <v>99.557930026243952</v>
      </c>
      <c r="V74" s="215"/>
      <c r="W74" s="215"/>
    </row>
    <row r="75" spans="1:23" ht="12" hidden="1" customHeight="1" thickBot="1">
      <c r="B75" s="368" t="s">
        <v>130</v>
      </c>
      <c r="C75" s="101"/>
      <c r="D75" s="203"/>
      <c r="E75" s="203"/>
      <c r="F75" s="203"/>
      <c r="G75" s="203"/>
      <c r="H75" s="212"/>
      <c r="I75" s="212"/>
      <c r="J75" s="212"/>
      <c r="K75" s="212"/>
      <c r="L75" s="212"/>
      <c r="M75" s="212"/>
      <c r="N75" s="212"/>
      <c r="O75" s="212"/>
      <c r="P75" s="212"/>
      <c r="Q75" s="212"/>
      <c r="R75" s="212"/>
      <c r="S75" s="212"/>
      <c r="T75" s="212"/>
      <c r="U75" s="212"/>
      <c r="V75" s="212"/>
      <c r="W75" s="212"/>
    </row>
    <row r="76" spans="1:23" ht="12" hidden="1" customHeight="1" thickBot="1">
      <c r="B76" s="463" t="s">
        <v>198</v>
      </c>
      <c r="C76" s="101"/>
      <c r="D76" s="203"/>
      <c r="E76" s="203"/>
      <c r="F76" s="203"/>
      <c r="G76" s="203"/>
      <c r="H76" s="206"/>
      <c r="I76" s="206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</row>
    <row r="77" spans="1:23" ht="12" hidden="1" customHeight="1" thickBot="1">
      <c r="B77" s="101" t="s">
        <v>189</v>
      </c>
      <c r="C77" s="27"/>
      <c r="D77" s="206">
        <v>55.997342071559743</v>
      </c>
      <c r="E77" s="206">
        <v>56.769230458614828</v>
      </c>
      <c r="F77" s="206">
        <v>57.924260550522717</v>
      </c>
      <c r="G77" s="206">
        <v>56.886220026838643</v>
      </c>
      <c r="H77" s="206">
        <v>59.145625763899936</v>
      </c>
      <c r="I77" s="206">
        <v>60.363985077886873</v>
      </c>
      <c r="J77" s="215">
        <v>62.764979909227804</v>
      </c>
      <c r="K77" s="215">
        <v>61.510640768951752</v>
      </c>
      <c r="L77" s="215">
        <v>63.019882577582855</v>
      </c>
      <c r="M77" s="215">
        <v>64.768262230233702</v>
      </c>
      <c r="N77" s="215">
        <v>67.071754055573095</v>
      </c>
      <c r="O77" s="215"/>
      <c r="P77" s="215">
        <v>72.52173080497866</v>
      </c>
      <c r="Q77" s="215">
        <v>72.329283069372948</v>
      </c>
      <c r="R77" s="215">
        <v>74.083414919509323</v>
      </c>
      <c r="S77" s="215">
        <v>73.906164458598397</v>
      </c>
      <c r="T77" s="215"/>
      <c r="U77" s="215">
        <v>74.761734811275403</v>
      </c>
      <c r="V77" s="215"/>
      <c r="W77" s="215"/>
    </row>
    <row r="78" spans="1:23" ht="12" hidden="1" customHeight="1" thickBot="1">
      <c r="B78" s="369" t="s">
        <v>190</v>
      </c>
      <c r="C78" s="101"/>
      <c r="D78" s="203">
        <v>85.394122623427691</v>
      </c>
      <c r="E78" s="203">
        <v>83.497643625282564</v>
      </c>
      <c r="F78" s="203">
        <v>83.259030035879874</v>
      </c>
      <c r="G78" s="203">
        <v>83.56742320976069</v>
      </c>
      <c r="H78" s="212">
        <v>85.018617499086758</v>
      </c>
      <c r="I78" s="212">
        <v>85.144238256682087</v>
      </c>
      <c r="J78" s="212">
        <v>86.689998366213047</v>
      </c>
      <c r="K78" s="212">
        <v>86.299333277553075</v>
      </c>
      <c r="L78" s="212">
        <v>87.898542379271234</v>
      </c>
      <c r="M78" s="212">
        <v>86.759879607114271</v>
      </c>
      <c r="N78" s="212">
        <v>87.457903976046595</v>
      </c>
      <c r="O78" s="212"/>
      <c r="P78" s="212">
        <v>89.491658144087111</v>
      </c>
      <c r="Q78" s="212">
        <v>90.564653112080805</v>
      </c>
      <c r="R78" s="212">
        <v>90.444752906769168</v>
      </c>
      <c r="S78" s="212">
        <v>91.437029798014265</v>
      </c>
      <c r="T78" s="212"/>
      <c r="U78" s="212">
        <v>90.969380666510204</v>
      </c>
      <c r="V78" s="212"/>
      <c r="W78" s="212"/>
    </row>
    <row r="79" spans="1:23" ht="12" hidden="1" customHeight="1" thickBot="1">
      <c r="B79" s="463" t="s">
        <v>199</v>
      </c>
      <c r="C79" s="101"/>
      <c r="D79" s="203"/>
      <c r="E79" s="203"/>
      <c r="F79" s="203"/>
      <c r="G79" s="203"/>
      <c r="H79" s="206"/>
      <c r="I79" s="206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</row>
    <row r="80" spans="1:23" ht="12" hidden="1" customHeight="1" thickBot="1">
      <c r="B80" s="101" t="s">
        <v>189</v>
      </c>
      <c r="C80" s="27"/>
      <c r="D80" s="206">
        <v>68.425110469955911</v>
      </c>
      <c r="E80" s="206">
        <v>68.281788697405574</v>
      </c>
      <c r="F80" s="206">
        <v>70.13884466262472</v>
      </c>
      <c r="G80" s="206">
        <v>70.023866866967694</v>
      </c>
      <c r="H80" s="206">
        <v>70.933503714743594</v>
      </c>
      <c r="I80" s="206">
        <v>73.410223925499338</v>
      </c>
      <c r="J80" s="215">
        <v>74.122542756917326</v>
      </c>
      <c r="K80" s="215">
        <v>76.438721038820006</v>
      </c>
      <c r="L80" s="215">
        <v>78.068014679861406</v>
      </c>
      <c r="M80" s="215">
        <v>78.217904684839326</v>
      </c>
      <c r="N80" s="215">
        <v>79.703303543797105</v>
      </c>
      <c r="O80" s="215"/>
      <c r="P80" s="215">
        <v>81.855730217749894</v>
      </c>
      <c r="Q80" s="215">
        <v>81.522053678646273</v>
      </c>
      <c r="R80" s="215">
        <v>83.271027710016824</v>
      </c>
      <c r="S80" s="215">
        <v>83.092422414443206</v>
      </c>
      <c r="T80" s="215"/>
      <c r="U80" s="215">
        <v>83.352837246282093</v>
      </c>
      <c r="V80" s="215"/>
      <c r="W80" s="215"/>
    </row>
    <row r="81" spans="1:25" ht="12" hidden="1" customHeight="1" thickBot="1">
      <c r="B81" s="369" t="s">
        <v>190</v>
      </c>
      <c r="C81" s="101"/>
      <c r="D81" s="203">
        <v>89.67542714149414</v>
      </c>
      <c r="E81" s="203">
        <v>90.039437059076903</v>
      </c>
      <c r="F81" s="203">
        <v>88.444361392391642</v>
      </c>
      <c r="G81" s="203">
        <v>90.943797637681982</v>
      </c>
      <c r="H81" s="212">
        <v>90.772352891851142</v>
      </c>
      <c r="I81" s="212">
        <v>91.443668670078026</v>
      </c>
      <c r="J81" s="212">
        <v>91.983565757385293</v>
      </c>
      <c r="K81" s="212">
        <v>93.261397143372832</v>
      </c>
      <c r="L81" s="212">
        <v>93.206716606424763</v>
      </c>
      <c r="M81" s="212">
        <v>93.616296603823656</v>
      </c>
      <c r="N81" s="212">
        <v>93.782504613540041</v>
      </c>
      <c r="O81" s="212"/>
      <c r="P81" s="212">
        <v>94.124654437748916</v>
      </c>
      <c r="Q81" s="212">
        <v>93.92703709931655</v>
      </c>
      <c r="R81" s="212">
        <v>94.788828345616153</v>
      </c>
      <c r="S81" s="212">
        <v>94.766370126379101</v>
      </c>
      <c r="T81" s="212"/>
      <c r="U81" s="212">
        <v>94.183051268148105</v>
      </c>
      <c r="V81" s="212"/>
      <c r="W81" s="212"/>
    </row>
    <row r="82" spans="1:25" ht="12" hidden="1" customHeight="1" thickBot="1">
      <c r="B82" s="463" t="s">
        <v>200</v>
      </c>
      <c r="C82" s="101"/>
      <c r="D82" s="203"/>
      <c r="E82" s="203"/>
      <c r="F82" s="203"/>
      <c r="G82" s="203"/>
      <c r="H82" s="206"/>
      <c r="I82" s="206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</row>
    <row r="83" spans="1:25" ht="12" hidden="1" customHeight="1" thickBot="1">
      <c r="B83" s="101" t="s">
        <v>189</v>
      </c>
      <c r="C83" s="27"/>
      <c r="D83" s="206">
        <v>80.059791283290494</v>
      </c>
      <c r="E83" s="206">
        <v>79.799888549554097</v>
      </c>
      <c r="F83" s="206">
        <v>78.94446876884399</v>
      </c>
      <c r="G83" s="206">
        <v>82.258305093785225</v>
      </c>
      <c r="H83" s="206">
        <v>82.425765077927963</v>
      </c>
      <c r="I83" s="206">
        <v>83.862363700534971</v>
      </c>
      <c r="J83" s="215">
        <v>84.226553603441786</v>
      </c>
      <c r="K83" s="215">
        <v>85.60743908355937</v>
      </c>
      <c r="L83" s="215">
        <v>87.170236290020441</v>
      </c>
      <c r="M83" s="215">
        <v>87.482662642058713</v>
      </c>
      <c r="N83" s="215">
        <v>89.062602167068633</v>
      </c>
      <c r="O83" s="215"/>
      <c r="P83" s="215">
        <v>88.686976285487333</v>
      </c>
      <c r="Q83" s="215">
        <v>88.372477595567744</v>
      </c>
      <c r="R83" s="215">
        <v>88.759134629390374</v>
      </c>
      <c r="S83" s="215">
        <v>89.26424815323216</v>
      </c>
      <c r="T83" s="215"/>
      <c r="U83" s="215">
        <v>89.308304290430399</v>
      </c>
      <c r="V83" s="215"/>
      <c r="W83" s="215"/>
    </row>
    <row r="84" spans="1:25" ht="12" hidden="1" customHeight="1" thickBot="1">
      <c r="B84" s="369" t="s">
        <v>190</v>
      </c>
      <c r="C84" s="101"/>
      <c r="D84" s="203">
        <v>93.128041521854769</v>
      </c>
      <c r="E84" s="203">
        <v>93.723121379830232</v>
      </c>
      <c r="F84" s="203">
        <v>93.562349926471256</v>
      </c>
      <c r="G84" s="203">
        <v>94.53712378984622</v>
      </c>
      <c r="H84" s="212">
        <v>94.540128811470893</v>
      </c>
      <c r="I84" s="212">
        <v>94.679866953643298</v>
      </c>
      <c r="J84" s="212">
        <v>94.536787019958339</v>
      </c>
      <c r="K84" s="212">
        <v>95.444526336284</v>
      </c>
      <c r="L84" s="212">
        <v>96.136455426394733</v>
      </c>
      <c r="M84" s="212">
        <v>96.547988862602722</v>
      </c>
      <c r="N84" s="212">
        <v>95.966973242546615</v>
      </c>
      <c r="O84" s="212"/>
      <c r="P84" s="212">
        <v>96.77914763480679</v>
      </c>
      <c r="Q84" s="212">
        <v>96.534186113699676</v>
      </c>
      <c r="R84" s="212">
        <v>96.425099324955639</v>
      </c>
      <c r="S84" s="212">
        <v>96.428880697019451</v>
      </c>
      <c r="T84" s="212"/>
      <c r="U84" s="212">
        <v>96.702986389838756</v>
      </c>
      <c r="V84" s="212"/>
      <c r="W84" s="212"/>
    </row>
    <row r="85" spans="1:25" ht="12" hidden="1" customHeight="1" thickBot="1">
      <c r="B85" s="463" t="s">
        <v>201</v>
      </c>
      <c r="C85" s="101"/>
      <c r="D85" s="203"/>
      <c r="E85" s="203"/>
      <c r="F85" s="203"/>
      <c r="G85" s="203"/>
      <c r="H85" s="206"/>
      <c r="I85" s="206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</row>
    <row r="86" spans="1:25" ht="12" hidden="1" customHeight="1" thickBot="1">
      <c r="B86" s="101" t="s">
        <v>189</v>
      </c>
      <c r="C86" s="27"/>
      <c r="D86" s="206">
        <v>86.690040504758088</v>
      </c>
      <c r="E86" s="206">
        <v>86.544588096128763</v>
      </c>
      <c r="F86" s="206">
        <v>86.538643685544258</v>
      </c>
      <c r="G86" s="206">
        <v>87.756323677310448</v>
      </c>
      <c r="H86" s="206">
        <v>90.423264196744924</v>
      </c>
      <c r="I86" s="206">
        <v>89.969282853595459</v>
      </c>
      <c r="J86" s="215">
        <v>91.982856837934861</v>
      </c>
      <c r="K86" s="215">
        <v>92.469242186381408</v>
      </c>
      <c r="L86" s="215">
        <v>92.335423666964516</v>
      </c>
      <c r="M86" s="215">
        <v>92.329096421573638</v>
      </c>
      <c r="N86" s="215">
        <v>92.352208350512839</v>
      </c>
      <c r="O86" s="215"/>
      <c r="P86" s="215">
        <v>93.088242716605166</v>
      </c>
      <c r="Q86" s="215">
        <v>92.964126460120283</v>
      </c>
      <c r="R86" s="215">
        <v>92.791381816997742</v>
      </c>
      <c r="S86" s="215">
        <v>93.006286497413726</v>
      </c>
      <c r="T86" s="215"/>
      <c r="U86" s="215">
        <v>92.633046728963706</v>
      </c>
      <c r="V86" s="215"/>
      <c r="W86" s="215"/>
    </row>
    <row r="87" spans="1:25" ht="12" hidden="1" customHeight="1" thickBot="1">
      <c r="B87" s="369" t="s">
        <v>190</v>
      </c>
      <c r="C87" s="101"/>
      <c r="D87" s="203">
        <v>95.200571522680718</v>
      </c>
      <c r="E87" s="203">
        <v>96.056560918466872</v>
      </c>
      <c r="F87" s="203">
        <v>95.237546511160488</v>
      </c>
      <c r="G87" s="203">
        <v>96.674031724608483</v>
      </c>
      <c r="H87" s="212">
        <v>96.74295395055681</v>
      </c>
      <c r="I87" s="212">
        <v>97.133005257628184</v>
      </c>
      <c r="J87" s="212">
        <v>97.575109101075242</v>
      </c>
      <c r="K87" s="212">
        <v>97.314305801703512</v>
      </c>
      <c r="L87" s="212">
        <v>97.71958920716051</v>
      </c>
      <c r="M87" s="212">
        <v>98.129728795489541</v>
      </c>
      <c r="N87" s="212">
        <v>97.617198958828908</v>
      </c>
      <c r="O87" s="212"/>
      <c r="P87" s="212">
        <v>98.135367490797805</v>
      </c>
      <c r="Q87" s="212">
        <v>98.174726189048357</v>
      </c>
      <c r="R87" s="212">
        <v>97.777338258515726</v>
      </c>
      <c r="S87" s="212">
        <v>97.900692215880468</v>
      </c>
      <c r="T87" s="212"/>
      <c r="U87" s="212">
        <v>97.856445704900821</v>
      </c>
      <c r="V87" s="212"/>
      <c r="W87" s="212"/>
    </row>
    <row r="88" spans="1:25" ht="8.25" customHeight="1" thickBot="1">
      <c r="B88" s="692"/>
      <c r="C88" s="692"/>
      <c r="D88" s="692"/>
      <c r="E88" s="692"/>
      <c r="F88" s="692"/>
      <c r="G88" s="692"/>
      <c r="H88" s="705"/>
      <c r="I88" s="705"/>
      <c r="J88" s="745"/>
      <c r="K88" s="745"/>
      <c r="L88" s="745"/>
      <c r="M88" s="745"/>
      <c r="N88" s="745"/>
      <c r="O88" s="745"/>
      <c r="P88" s="745"/>
      <c r="Q88" s="745"/>
      <c r="R88" s="745"/>
      <c r="S88" s="745"/>
      <c r="T88" s="745"/>
      <c r="U88" s="745"/>
      <c r="V88" s="745"/>
      <c r="W88" s="745"/>
      <c r="X88" s="745"/>
      <c r="Y88" s="745"/>
    </row>
    <row r="89" spans="1:25" ht="14.25" customHeight="1">
      <c r="B89" s="101"/>
      <c r="C89" s="101"/>
      <c r="D89" s="101"/>
      <c r="E89" s="101"/>
      <c r="F89" s="101"/>
      <c r="G89" s="101"/>
      <c r="H89" s="31"/>
      <c r="I89" s="31"/>
      <c r="J89" s="281"/>
      <c r="K89" s="281"/>
      <c r="L89" s="281"/>
      <c r="M89" s="281"/>
      <c r="N89" s="281"/>
      <c r="O89" s="281"/>
      <c r="P89" s="103"/>
      <c r="Q89" s="103"/>
      <c r="R89" s="103"/>
      <c r="S89" s="103"/>
      <c r="T89" s="103"/>
      <c r="V89" s="599"/>
      <c r="Y89" s="599" t="s">
        <v>175</v>
      </c>
    </row>
    <row r="90" spans="1:25" ht="20.25" customHeight="1" thickBot="1">
      <c r="B90" s="101"/>
      <c r="C90" s="101"/>
      <c r="D90" s="101"/>
      <c r="E90" s="101"/>
      <c r="F90" s="101"/>
      <c r="G90" s="101"/>
      <c r="H90" s="31"/>
      <c r="I90" s="31"/>
      <c r="J90" s="281"/>
      <c r="K90" s="281"/>
      <c r="L90" s="281"/>
      <c r="M90" s="281"/>
      <c r="N90" s="281"/>
      <c r="O90" s="281"/>
      <c r="P90" s="103"/>
      <c r="Q90" s="103"/>
      <c r="R90" s="103"/>
      <c r="S90" s="672"/>
      <c r="V90" s="681"/>
      <c r="Y90" s="607" t="s">
        <v>293</v>
      </c>
    </row>
    <row r="91" spans="1:25" s="60" customFormat="1" ht="41.25" customHeight="1" thickBot="1">
      <c r="A91" s="70"/>
      <c r="B91" s="881" t="str">
        <f>+B4</f>
        <v>Ámbito geográfico / Condición socioeconómica / Sexo</v>
      </c>
      <c r="C91" s="881"/>
      <c r="D91" s="702">
        <v>2001</v>
      </c>
      <c r="E91" s="702">
        <v>2002</v>
      </c>
      <c r="F91" s="702">
        <v>2003</v>
      </c>
      <c r="G91" s="702">
        <v>2004</v>
      </c>
      <c r="H91" s="702">
        <v>2005</v>
      </c>
      <c r="I91" s="702">
        <v>2006</v>
      </c>
      <c r="J91" s="702">
        <v>2007</v>
      </c>
      <c r="K91" s="702">
        <v>2008</v>
      </c>
      <c r="L91" s="702">
        <v>2009</v>
      </c>
      <c r="M91" s="702">
        <v>2010</v>
      </c>
      <c r="N91" s="702">
        <v>2011</v>
      </c>
      <c r="O91" s="733">
        <v>2013</v>
      </c>
      <c r="P91" s="733">
        <v>2014</v>
      </c>
      <c r="Q91" s="733">
        <v>2015</v>
      </c>
      <c r="R91" s="733">
        <v>2016</v>
      </c>
      <c r="S91" s="733">
        <v>2017</v>
      </c>
      <c r="T91" s="733">
        <v>2018</v>
      </c>
      <c r="U91" s="733">
        <v>2019</v>
      </c>
      <c r="V91" s="733">
        <v>2020</v>
      </c>
      <c r="W91" s="733">
        <v>2021</v>
      </c>
      <c r="X91" s="733">
        <v>2022</v>
      </c>
      <c r="Y91" s="733">
        <v>2023</v>
      </c>
    </row>
    <row r="92" spans="1:25" ht="12.75" customHeight="1">
      <c r="B92" s="369"/>
      <c r="C92" s="101"/>
      <c r="D92" s="203"/>
      <c r="E92" s="203"/>
      <c r="F92" s="203"/>
      <c r="G92" s="203"/>
      <c r="H92" s="206"/>
      <c r="I92" s="206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</row>
    <row r="93" spans="1:25" ht="11.25" customHeight="1">
      <c r="B93" s="368" t="s">
        <v>188</v>
      </c>
      <c r="C93" s="27"/>
      <c r="D93" s="206"/>
      <c r="E93" s="206"/>
      <c r="F93" s="206"/>
      <c r="G93" s="206"/>
      <c r="H93" s="206"/>
      <c r="I93" s="206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2"/>
      <c r="U93" s="212"/>
      <c r="V93" s="212"/>
      <c r="W93" s="212"/>
    </row>
    <row r="94" spans="1:25" ht="11.25" customHeight="1">
      <c r="B94" s="368"/>
      <c r="C94" s="27"/>
      <c r="D94" s="206"/>
      <c r="E94" s="206"/>
      <c r="F94" s="206"/>
      <c r="G94" s="206"/>
      <c r="H94" s="206"/>
      <c r="I94" s="206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2"/>
      <c r="U94" s="212"/>
      <c r="V94" s="212"/>
      <c r="W94" s="212"/>
    </row>
    <row r="95" spans="1:25" ht="11.25" customHeight="1">
      <c r="B95" s="368" t="s">
        <v>107</v>
      </c>
      <c r="C95" s="27"/>
      <c r="D95" s="206"/>
      <c r="E95" s="206"/>
      <c r="F95" s="206"/>
      <c r="G95" s="206"/>
      <c r="H95" s="206"/>
      <c r="I95" s="206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</row>
    <row r="96" spans="1:25" ht="11.25" customHeight="1">
      <c r="B96" s="463" t="s">
        <v>198</v>
      </c>
      <c r="C96" s="27"/>
      <c r="D96" s="206"/>
      <c r="E96" s="206"/>
      <c r="F96" s="206"/>
      <c r="G96" s="206"/>
      <c r="H96" s="206"/>
      <c r="I96" s="206"/>
      <c r="J96" s="215"/>
      <c r="K96" s="215"/>
      <c r="L96" s="215"/>
      <c r="M96" s="215"/>
      <c r="N96" s="215"/>
      <c r="O96" s="215"/>
      <c r="P96" s="215"/>
      <c r="T96" s="215"/>
      <c r="U96" s="215"/>
      <c r="V96" s="215"/>
      <c r="W96" s="215"/>
    </row>
    <row r="97" spans="2:25" ht="11.25" customHeight="1">
      <c r="B97" s="101" t="s">
        <v>189</v>
      </c>
      <c r="C97" s="101"/>
      <c r="D97" s="203">
        <v>82.3029965790261</v>
      </c>
      <c r="E97" s="203">
        <v>82.07653041075271</v>
      </c>
      <c r="F97" s="203">
        <v>82.36198222910626</v>
      </c>
      <c r="G97" s="203">
        <v>82.851278488740093</v>
      </c>
      <c r="H97" s="212">
        <v>84.956199322460279</v>
      </c>
      <c r="I97" s="212">
        <v>85.033977849443346</v>
      </c>
      <c r="J97" s="212">
        <v>82.641504287215</v>
      </c>
      <c r="K97" s="212">
        <v>85.040942904123312</v>
      </c>
      <c r="L97" s="212">
        <v>86.166965388429702</v>
      </c>
      <c r="M97" s="212">
        <v>86.041323561963395</v>
      </c>
      <c r="N97" s="212">
        <v>88.450393544527515</v>
      </c>
      <c r="O97" s="212">
        <v>89.820011772541648</v>
      </c>
      <c r="P97" s="215">
        <v>89.87695672632394</v>
      </c>
      <c r="Q97" s="215">
        <v>89.48394020626472</v>
      </c>
      <c r="R97" s="215">
        <v>90.872182303347586</v>
      </c>
      <c r="S97" s="212">
        <v>89.504742121673246</v>
      </c>
      <c r="T97" s="673">
        <v>93.604934296747913</v>
      </c>
      <c r="U97" s="673">
        <v>91.545856239294352</v>
      </c>
      <c r="V97" s="673">
        <v>90.106656260350178</v>
      </c>
      <c r="W97" s="673">
        <v>93.998629406733713</v>
      </c>
      <c r="X97" s="673">
        <v>93.572191146601341</v>
      </c>
      <c r="Y97" s="673">
        <v>94.182094947590343</v>
      </c>
    </row>
    <row r="98" spans="2:25" ht="11.25" customHeight="1">
      <c r="B98" s="369" t="s">
        <v>190</v>
      </c>
      <c r="C98" s="101"/>
      <c r="D98" s="203">
        <v>91.602385431099663</v>
      </c>
      <c r="E98" s="203">
        <v>92.193828229798669</v>
      </c>
      <c r="F98" s="203">
        <v>92.168844096709634</v>
      </c>
      <c r="G98" s="203">
        <v>93.528231105629388</v>
      </c>
      <c r="H98" s="206">
        <v>92.749389216559862</v>
      </c>
      <c r="I98" s="206">
        <v>92.83468987970447</v>
      </c>
      <c r="J98" s="215">
        <v>93.382903531956813</v>
      </c>
      <c r="K98" s="215">
        <v>93.893895032199737</v>
      </c>
      <c r="L98" s="215">
        <v>94.020731912116062</v>
      </c>
      <c r="M98" s="215">
        <v>93.951942478827121</v>
      </c>
      <c r="N98" s="215">
        <v>93.989764547782073</v>
      </c>
      <c r="O98" s="215">
        <v>95.413238626316399</v>
      </c>
      <c r="P98" s="212">
        <v>95.495815963408234</v>
      </c>
      <c r="Q98" s="212">
        <v>96.239430696188037</v>
      </c>
      <c r="R98" s="212">
        <v>95.953181427021434</v>
      </c>
      <c r="S98" s="215">
        <v>95.750098865679419</v>
      </c>
      <c r="T98" s="673">
        <v>97.445820113246086</v>
      </c>
      <c r="U98" s="673">
        <v>95.808873357499905</v>
      </c>
      <c r="V98" s="673">
        <v>96.827757322312138</v>
      </c>
      <c r="W98" s="673">
        <v>96.454327143044367</v>
      </c>
      <c r="X98" s="673">
        <v>97.014179746226745</v>
      </c>
      <c r="Y98" s="673">
        <v>96.877561402999575</v>
      </c>
    </row>
    <row r="99" spans="2:25" ht="11.25" customHeight="1">
      <c r="B99" s="463" t="s">
        <v>199</v>
      </c>
      <c r="C99" s="27"/>
      <c r="D99" s="206"/>
      <c r="E99" s="206"/>
      <c r="F99" s="206"/>
      <c r="G99" s="206"/>
      <c r="H99" s="206"/>
      <c r="I99" s="206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</row>
    <row r="100" spans="2:25" ht="11.25" customHeight="1">
      <c r="B100" s="101" t="s">
        <v>189</v>
      </c>
      <c r="C100" s="101"/>
      <c r="D100" s="203">
        <v>90.848363941858182</v>
      </c>
      <c r="E100" s="203">
        <v>90.680172054646249</v>
      </c>
      <c r="F100" s="203">
        <v>90.382072604816415</v>
      </c>
      <c r="G100" s="203">
        <v>89.150570292032597</v>
      </c>
      <c r="H100" s="212">
        <v>91.073763246767086</v>
      </c>
      <c r="I100" s="212">
        <v>91.523291687509698</v>
      </c>
      <c r="J100" s="212">
        <v>92.399467345816788</v>
      </c>
      <c r="K100" s="212">
        <v>93.107405015723145</v>
      </c>
      <c r="L100" s="212">
        <v>92.984784388353972</v>
      </c>
      <c r="M100" s="212">
        <v>93.200634040955791</v>
      </c>
      <c r="N100" s="212">
        <v>93.95222584012869</v>
      </c>
      <c r="O100" s="212">
        <v>94.058934371087972</v>
      </c>
      <c r="P100" s="215">
        <v>93.445406009465302</v>
      </c>
      <c r="Q100" s="215">
        <v>94.436806210781143</v>
      </c>
      <c r="R100" s="215">
        <v>93.690686466873899</v>
      </c>
      <c r="S100" s="212">
        <v>94.174447763036369</v>
      </c>
      <c r="T100" s="673">
        <v>94.753503062926526</v>
      </c>
      <c r="U100" s="673">
        <v>95.086797890889144</v>
      </c>
      <c r="V100" s="673">
        <v>93.434101430441146</v>
      </c>
      <c r="W100" s="673">
        <v>95.355424543091203</v>
      </c>
      <c r="X100" s="673">
        <v>94.91214831006954</v>
      </c>
      <c r="Y100" s="673">
        <v>95.324608102234478</v>
      </c>
    </row>
    <row r="101" spans="2:25" ht="11.25" customHeight="1">
      <c r="B101" s="369" t="s">
        <v>190</v>
      </c>
      <c r="C101" s="101"/>
      <c r="D101" s="203">
        <v>96.007033195576156</v>
      </c>
      <c r="E101" s="203">
        <v>96.048941482790639</v>
      </c>
      <c r="F101" s="203">
        <v>95.930445345960749</v>
      </c>
      <c r="G101" s="203">
        <v>96.670821709683054</v>
      </c>
      <c r="H101" s="206">
        <v>96.918149560438195</v>
      </c>
      <c r="I101" s="206">
        <v>97.505289240418449</v>
      </c>
      <c r="J101" s="215">
        <v>97.175347692487591</v>
      </c>
      <c r="K101" s="215">
        <v>96.888569408402603</v>
      </c>
      <c r="L101" s="215">
        <v>97.232929124556208</v>
      </c>
      <c r="M101" s="215">
        <v>97.263755991489347</v>
      </c>
      <c r="N101" s="215">
        <v>97.049838349218817</v>
      </c>
      <c r="O101" s="215">
        <v>97.872128921685217</v>
      </c>
      <c r="P101" s="212">
        <v>97.778567836719418</v>
      </c>
      <c r="Q101" s="212">
        <v>97.822178692735733</v>
      </c>
      <c r="R101" s="212">
        <v>97.416188558603295</v>
      </c>
      <c r="S101" s="212">
        <v>97.610008447101166</v>
      </c>
      <c r="T101" s="673">
        <v>97.562198648338565</v>
      </c>
      <c r="U101" s="673">
        <v>98.127007798511755</v>
      </c>
      <c r="V101" s="673">
        <v>97.40086429629288</v>
      </c>
      <c r="W101" s="673">
        <v>97.845642703951967</v>
      </c>
      <c r="X101" s="673">
        <v>97.4808460056596</v>
      </c>
      <c r="Y101" s="673">
        <v>97.792114923543323</v>
      </c>
    </row>
    <row r="102" spans="2:25" ht="11.25" customHeight="1">
      <c r="B102" s="463" t="s">
        <v>200</v>
      </c>
      <c r="C102" s="27"/>
      <c r="D102" s="206"/>
      <c r="E102" s="206"/>
      <c r="F102" s="206"/>
      <c r="G102" s="206"/>
      <c r="H102" s="206"/>
      <c r="I102" s="206"/>
      <c r="J102" s="215"/>
      <c r="K102" s="215"/>
      <c r="L102" s="215"/>
      <c r="M102" s="215"/>
      <c r="N102" s="215"/>
      <c r="O102" s="215"/>
      <c r="P102" s="215"/>
      <c r="Q102" s="215"/>
      <c r="R102" s="215"/>
      <c r="S102" s="212"/>
      <c r="T102" s="212"/>
      <c r="U102" s="212"/>
      <c r="V102" s="212"/>
      <c r="W102" s="212"/>
      <c r="X102" s="212"/>
      <c r="Y102" s="212"/>
    </row>
    <row r="103" spans="2:25" ht="11.25" customHeight="1">
      <c r="B103" s="101" t="s">
        <v>189</v>
      </c>
      <c r="C103" s="101"/>
      <c r="D103" s="203">
        <v>93.108106212907416</v>
      </c>
      <c r="E103" s="203">
        <v>93.938823842350473</v>
      </c>
      <c r="F103" s="203">
        <v>93.186691172391861</v>
      </c>
      <c r="G103" s="203">
        <v>92.637852999663664</v>
      </c>
      <c r="H103" s="212">
        <v>94.151146702429045</v>
      </c>
      <c r="I103" s="212">
        <v>93.330509385560433</v>
      </c>
      <c r="J103" s="212">
        <v>93.78742465430652</v>
      </c>
      <c r="K103" s="212">
        <v>94.570919401000026</v>
      </c>
      <c r="L103" s="212">
        <v>94.490022740908671</v>
      </c>
      <c r="M103" s="212">
        <v>94.489862856514037</v>
      </c>
      <c r="N103" s="212">
        <v>94.824467862403395</v>
      </c>
      <c r="O103" s="212">
        <v>95.908883387748375</v>
      </c>
      <c r="P103" s="215">
        <v>95.627450370824064</v>
      </c>
      <c r="Q103" s="215">
        <v>96.498193412767549</v>
      </c>
      <c r="R103" s="215">
        <v>95.654354098066108</v>
      </c>
      <c r="S103" s="212">
        <v>96.362465517384777</v>
      </c>
      <c r="T103" s="673">
        <v>95.912898524479061</v>
      </c>
      <c r="U103" s="673">
        <v>96.146072569989997</v>
      </c>
      <c r="V103" s="673">
        <v>95.054106486838094</v>
      </c>
      <c r="W103" s="673">
        <v>95.146589850580881</v>
      </c>
      <c r="X103" s="673">
        <v>95.845169360271953</v>
      </c>
      <c r="Y103" s="673">
        <v>95.737509988786357</v>
      </c>
    </row>
    <row r="104" spans="2:25" ht="11.25" customHeight="1">
      <c r="B104" s="369" t="s">
        <v>190</v>
      </c>
      <c r="C104" s="101"/>
      <c r="D104" s="203">
        <v>97.953301319391926</v>
      </c>
      <c r="E104" s="203">
        <v>98.096754784135214</v>
      </c>
      <c r="F104" s="203">
        <v>97.145616198096036</v>
      </c>
      <c r="G104" s="203">
        <v>97.796596341311002</v>
      </c>
      <c r="H104" s="206">
        <v>97.262159346777651</v>
      </c>
      <c r="I104" s="206">
        <v>97.536899277615461</v>
      </c>
      <c r="J104" s="215">
        <v>98.256516357320308</v>
      </c>
      <c r="K104" s="215">
        <v>97.400000278137071</v>
      </c>
      <c r="L104" s="215">
        <v>98.366043607350349</v>
      </c>
      <c r="M104" s="215">
        <v>98.385531390322683</v>
      </c>
      <c r="N104" s="215">
        <v>98.117432523088553</v>
      </c>
      <c r="O104" s="215">
        <v>98.680565059413567</v>
      </c>
      <c r="P104" s="212">
        <v>98.695275069869027</v>
      </c>
      <c r="Q104" s="212">
        <v>98.552977237320775</v>
      </c>
      <c r="R104" s="212">
        <v>98.745966573069495</v>
      </c>
      <c r="S104" s="212">
        <v>98.819532742307885</v>
      </c>
      <c r="T104" s="673">
        <v>98.364805224500387</v>
      </c>
      <c r="U104" s="673">
        <v>98.322556183293102</v>
      </c>
      <c r="V104" s="673">
        <v>97.345761809896445</v>
      </c>
      <c r="W104" s="673">
        <v>98.744507480740523</v>
      </c>
      <c r="X104" s="673">
        <v>98.117296387666286</v>
      </c>
      <c r="Y104" s="673">
        <v>98.015807365668664</v>
      </c>
    </row>
    <row r="105" spans="2:25" ht="11.25" customHeight="1">
      <c r="B105" s="463" t="s">
        <v>201</v>
      </c>
      <c r="C105" s="27"/>
      <c r="D105" s="206"/>
      <c r="E105" s="206"/>
      <c r="F105" s="206"/>
      <c r="G105" s="206"/>
      <c r="H105" s="206"/>
      <c r="I105" s="206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15"/>
      <c r="Y105" s="215"/>
    </row>
    <row r="106" spans="2:25" ht="11.25" customHeight="1">
      <c r="B106" s="101" t="s">
        <v>189</v>
      </c>
      <c r="C106" s="101"/>
      <c r="D106" s="203">
        <v>94.930270571573288</v>
      </c>
      <c r="E106" s="203">
        <v>94.7550461864422</v>
      </c>
      <c r="F106" s="203">
        <v>94.992297662290497</v>
      </c>
      <c r="G106" s="203">
        <v>95.903249714947989</v>
      </c>
      <c r="H106" s="212">
        <v>95.146420305912557</v>
      </c>
      <c r="I106" s="212">
        <v>95.107464758054903</v>
      </c>
      <c r="J106" s="212">
        <v>96.036729209339114</v>
      </c>
      <c r="K106" s="212">
        <v>95.238288819016987</v>
      </c>
      <c r="L106" s="212">
        <v>96.104211048847517</v>
      </c>
      <c r="M106" s="212">
        <v>96.036721487797365</v>
      </c>
      <c r="N106" s="212">
        <v>96.056668143321602</v>
      </c>
      <c r="O106" s="212">
        <v>97.68636222786661</v>
      </c>
      <c r="P106" s="212">
        <v>97.253098008117448</v>
      </c>
      <c r="Q106" s="212">
        <v>97.32001381572563</v>
      </c>
      <c r="R106" s="212">
        <v>97.109932957182579</v>
      </c>
      <c r="S106" s="212">
        <v>97.679771799289398</v>
      </c>
      <c r="T106" s="673">
        <v>96.537315671733111</v>
      </c>
      <c r="U106" s="673">
        <v>96.921670664803656</v>
      </c>
      <c r="V106" s="673">
        <v>95.831933662629481</v>
      </c>
      <c r="W106" s="673">
        <v>95.865578577144205</v>
      </c>
      <c r="X106" s="673">
        <v>96.977637726413917</v>
      </c>
      <c r="Y106" s="673">
        <v>96.769523047171774</v>
      </c>
    </row>
    <row r="107" spans="2:25" ht="11.25" customHeight="1">
      <c r="B107" s="369" t="s">
        <v>190</v>
      </c>
      <c r="C107" s="101"/>
      <c r="D107" s="203">
        <v>98.559968644395838</v>
      </c>
      <c r="E107" s="203">
        <v>98.338007247910554</v>
      </c>
      <c r="F107" s="203">
        <v>97.849726721761797</v>
      </c>
      <c r="G107" s="203">
        <v>98.287280376076282</v>
      </c>
      <c r="H107" s="206">
        <v>98.433690104201517</v>
      </c>
      <c r="I107" s="206">
        <v>98.81285506409283</v>
      </c>
      <c r="J107" s="215">
        <v>98.846087800971944</v>
      </c>
      <c r="K107" s="215">
        <v>98.731050048509417</v>
      </c>
      <c r="L107" s="215">
        <v>99.099968947046918</v>
      </c>
      <c r="M107" s="215">
        <v>99.041210230584625</v>
      </c>
      <c r="N107" s="215">
        <v>98.714569017067234</v>
      </c>
      <c r="O107" s="215">
        <v>98.971230412991389</v>
      </c>
      <c r="P107" s="215">
        <v>98.845692432940098</v>
      </c>
      <c r="Q107" s="215">
        <v>99.212097029267738</v>
      </c>
      <c r="R107" s="215">
        <v>99.125171945910665</v>
      </c>
      <c r="S107" s="212">
        <v>99.210387429330098</v>
      </c>
      <c r="T107" s="673">
        <v>98.611950932487076</v>
      </c>
      <c r="U107" s="673">
        <v>98.824503689267118</v>
      </c>
      <c r="V107" s="673">
        <v>97.99525161028545</v>
      </c>
      <c r="W107" s="673">
        <v>98.761075050359452</v>
      </c>
      <c r="X107" s="673">
        <v>98.795826822824111</v>
      </c>
      <c r="Y107" s="673">
        <v>98.986338301753193</v>
      </c>
    </row>
    <row r="108" spans="2:25" ht="11.25" customHeight="1">
      <c r="B108" s="463" t="s">
        <v>202</v>
      </c>
      <c r="C108" s="27"/>
      <c r="D108" s="206"/>
      <c r="E108" s="206"/>
      <c r="F108" s="206"/>
      <c r="G108" s="206"/>
      <c r="H108" s="206"/>
      <c r="I108" s="206"/>
      <c r="J108" s="215"/>
      <c r="K108" s="215"/>
      <c r="L108" s="215"/>
      <c r="M108" s="215"/>
      <c r="N108" s="215"/>
      <c r="O108" s="215"/>
      <c r="P108" s="215"/>
      <c r="Q108" s="215"/>
      <c r="R108" s="215"/>
      <c r="S108" s="212"/>
      <c r="T108" s="212"/>
      <c r="U108" s="212"/>
      <c r="V108" s="212"/>
      <c r="W108" s="212"/>
      <c r="X108" s="212"/>
      <c r="Y108" s="212"/>
    </row>
    <row r="109" spans="2:25" ht="11.25" customHeight="1">
      <c r="B109" s="101" t="s">
        <v>189</v>
      </c>
      <c r="C109" s="101"/>
      <c r="D109" s="203">
        <v>97.471196018056204</v>
      </c>
      <c r="E109" s="203">
        <v>98.421027476193217</v>
      </c>
      <c r="F109" s="203">
        <v>97.511839950379112</v>
      </c>
      <c r="G109" s="203">
        <v>97.19972421714543</v>
      </c>
      <c r="H109" s="206">
        <v>97.472986035681203</v>
      </c>
      <c r="I109" s="206">
        <v>97.641405072350423</v>
      </c>
      <c r="J109" s="212">
        <v>98.185070120675334</v>
      </c>
      <c r="K109" s="212">
        <v>98.099568533560188</v>
      </c>
      <c r="L109" s="212">
        <v>98.14158452807628</v>
      </c>
      <c r="M109" s="212">
        <v>98.306123719669543</v>
      </c>
      <c r="N109" s="212">
        <v>98.601136067080944</v>
      </c>
      <c r="O109" s="212">
        <v>98.317326916755206</v>
      </c>
      <c r="P109" s="212">
        <v>98.591785957713412</v>
      </c>
      <c r="Q109" s="212">
        <v>98.503221213695184</v>
      </c>
      <c r="R109" s="212">
        <v>98.71991299501633</v>
      </c>
      <c r="S109" s="212">
        <v>98.5461166284244</v>
      </c>
      <c r="T109" s="673">
        <v>98.057997806294878</v>
      </c>
      <c r="U109" s="673">
        <v>98.864808832200339</v>
      </c>
      <c r="V109" s="673">
        <v>97.528278756980384</v>
      </c>
      <c r="W109" s="673">
        <v>97.670974353671866</v>
      </c>
      <c r="X109" s="673">
        <v>97.988615668131231</v>
      </c>
      <c r="Y109" s="673">
        <v>97.98507029383731</v>
      </c>
    </row>
    <row r="110" spans="2:25" ht="11.25" customHeight="1">
      <c r="B110" s="369" t="s">
        <v>190</v>
      </c>
      <c r="C110" s="101"/>
      <c r="D110" s="203">
        <v>99.602133451852339</v>
      </c>
      <c r="E110" s="203">
        <v>99.733843957238619</v>
      </c>
      <c r="F110" s="203">
        <v>99.487927257082532</v>
      </c>
      <c r="G110" s="203">
        <v>99.02018706998129</v>
      </c>
      <c r="H110" s="206">
        <v>99.249606683192994</v>
      </c>
      <c r="I110" s="206">
        <v>99.15311641765247</v>
      </c>
      <c r="J110" s="215">
        <v>99.50075837003385</v>
      </c>
      <c r="K110" s="215">
        <v>99.307112859008896</v>
      </c>
      <c r="L110" s="215">
        <v>99.567772514009107</v>
      </c>
      <c r="M110" s="215">
        <v>99.561743774115001</v>
      </c>
      <c r="N110" s="215">
        <v>99.342445174672363</v>
      </c>
      <c r="O110" s="215">
        <v>99.593966366216335</v>
      </c>
      <c r="P110" s="215">
        <v>99.747667898113349</v>
      </c>
      <c r="Q110" s="215">
        <v>99.639929682058906</v>
      </c>
      <c r="R110" s="215">
        <v>99.536813253621872</v>
      </c>
      <c r="S110" s="212">
        <v>99.580766634666659</v>
      </c>
      <c r="T110" s="673">
        <v>99.199574716332449</v>
      </c>
      <c r="U110" s="673">
        <v>99.273868017034545</v>
      </c>
      <c r="V110" s="673">
        <v>98.831232525345783</v>
      </c>
      <c r="W110" s="673">
        <v>99.296596399957153</v>
      </c>
      <c r="X110" s="673">
        <v>99.300649911439592</v>
      </c>
      <c r="Y110" s="673">
        <v>99.265004577267348</v>
      </c>
    </row>
    <row r="111" spans="2:25" ht="11.25" customHeight="1">
      <c r="B111" s="369"/>
      <c r="C111" s="101"/>
      <c r="D111" s="203"/>
      <c r="E111" s="203"/>
      <c r="F111" s="203"/>
      <c r="G111" s="203"/>
      <c r="H111" s="206"/>
      <c r="I111" s="206"/>
      <c r="J111" s="215"/>
      <c r="K111" s="215"/>
      <c r="L111" s="215"/>
      <c r="M111" s="215"/>
      <c r="N111" s="215"/>
      <c r="O111" s="215"/>
      <c r="P111" s="215"/>
      <c r="Q111" s="215"/>
      <c r="R111" s="215"/>
      <c r="S111" s="212"/>
      <c r="T111" s="212"/>
      <c r="U111" s="212"/>
      <c r="V111" s="212"/>
      <c r="W111" s="212"/>
      <c r="X111" s="212"/>
      <c r="Y111" s="212"/>
    </row>
    <row r="112" spans="2:25" ht="12" customHeight="1">
      <c r="B112" s="368" t="s">
        <v>108</v>
      </c>
      <c r="C112" s="27"/>
      <c r="D112" s="367"/>
      <c r="E112" s="367"/>
      <c r="F112" s="367"/>
      <c r="G112" s="367"/>
      <c r="H112" s="367"/>
      <c r="I112" s="367"/>
      <c r="J112" s="215"/>
      <c r="K112" s="215"/>
      <c r="L112" s="215"/>
      <c r="M112" s="215"/>
      <c r="N112" s="215"/>
      <c r="O112" s="215"/>
      <c r="P112" s="215"/>
      <c r="Q112" s="215"/>
      <c r="R112" s="215"/>
      <c r="S112" s="212"/>
      <c r="T112" s="212"/>
      <c r="U112" s="212"/>
      <c r="V112" s="212"/>
      <c r="W112" s="212"/>
      <c r="X112" s="212"/>
      <c r="Y112" s="212"/>
    </row>
    <row r="113" spans="2:25" ht="12" customHeight="1">
      <c r="B113" s="463" t="s">
        <v>198</v>
      </c>
      <c r="C113" s="101"/>
      <c r="D113" s="203"/>
      <c r="E113" s="203"/>
      <c r="F113" s="203"/>
      <c r="G113" s="203"/>
      <c r="H113" s="212"/>
      <c r="I113" s="212"/>
      <c r="J113" s="212"/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  <c r="Y113" s="212"/>
    </row>
    <row r="114" spans="2:25" ht="12" customHeight="1">
      <c r="B114" s="101" t="s">
        <v>189</v>
      </c>
      <c r="C114" s="101"/>
      <c r="D114" s="203">
        <v>50.777399887055147</v>
      </c>
      <c r="E114" s="203">
        <v>48.66226924553353</v>
      </c>
      <c r="F114" s="203">
        <v>49.75954819142197</v>
      </c>
      <c r="G114" s="203">
        <v>50.0023457982564</v>
      </c>
      <c r="H114" s="206">
        <v>53.09176742832183</v>
      </c>
      <c r="I114" s="206">
        <v>54.287769456442732</v>
      </c>
      <c r="J114" s="215">
        <v>58.552669104192617</v>
      </c>
      <c r="K114" s="215">
        <v>54.74999971124543</v>
      </c>
      <c r="L114" s="215">
        <v>57.534443413825876</v>
      </c>
      <c r="M114" s="215">
        <v>57.883284448501605</v>
      </c>
      <c r="N114" s="215">
        <v>61.460221028232091</v>
      </c>
      <c r="O114" s="215">
        <v>67.43107649172498</v>
      </c>
      <c r="P114" s="215">
        <v>66.605256801216228</v>
      </c>
      <c r="Q114" s="215">
        <v>70.921938638928822</v>
      </c>
      <c r="R114" s="215">
        <v>70.347376973089723</v>
      </c>
      <c r="S114" s="212">
        <v>71.879170325046204</v>
      </c>
      <c r="T114" s="673">
        <v>79.671435713653977</v>
      </c>
      <c r="U114" s="673">
        <v>72.059566119616406</v>
      </c>
      <c r="V114" s="673">
        <v>78.022289965667611</v>
      </c>
      <c r="W114" s="673">
        <v>78.419757401360584</v>
      </c>
      <c r="X114" s="673">
        <v>77.044719849166867</v>
      </c>
      <c r="Y114" s="673">
        <v>80.142594107699352</v>
      </c>
    </row>
    <row r="115" spans="2:25" ht="12" customHeight="1">
      <c r="B115" s="369" t="s">
        <v>190</v>
      </c>
      <c r="C115" s="27"/>
      <c r="D115" s="206">
        <v>84.099510508322638</v>
      </c>
      <c r="E115" s="206">
        <v>80.988196383914556</v>
      </c>
      <c r="F115" s="206">
        <v>78.166894306173319</v>
      </c>
      <c r="G115" s="206">
        <v>81.50775183382278</v>
      </c>
      <c r="H115" s="206">
        <v>80.973917934198653</v>
      </c>
      <c r="I115" s="206">
        <v>81.655945701008804</v>
      </c>
      <c r="J115" s="215">
        <v>84.123842429545718</v>
      </c>
      <c r="K115" s="215">
        <v>83.586112917646503</v>
      </c>
      <c r="L115" s="215">
        <v>85.777679708556235</v>
      </c>
      <c r="M115" s="215">
        <v>84.171843442319073</v>
      </c>
      <c r="N115" s="215">
        <v>85.217059373680499</v>
      </c>
      <c r="O115" s="215">
        <v>88.76110004026782</v>
      </c>
      <c r="P115" s="215">
        <v>88.989911628690336</v>
      </c>
      <c r="Q115" s="215">
        <v>88.729366379095666</v>
      </c>
      <c r="R115" s="215">
        <v>90.339555383015195</v>
      </c>
      <c r="S115" s="212">
        <v>90.056738254489304</v>
      </c>
      <c r="T115" s="673">
        <v>92.823356872027475</v>
      </c>
      <c r="U115" s="673">
        <v>90.8891507605654</v>
      </c>
      <c r="V115" s="673">
        <v>91.513935866788756</v>
      </c>
      <c r="W115" s="673">
        <v>92.391634868093732</v>
      </c>
      <c r="X115" s="673">
        <v>92.688826327457193</v>
      </c>
      <c r="Y115" s="673">
        <v>92.371668774135301</v>
      </c>
    </row>
    <row r="116" spans="2:25" ht="12" customHeight="1">
      <c r="B116" s="463" t="s">
        <v>199</v>
      </c>
      <c r="C116" s="101"/>
      <c r="D116" s="203"/>
      <c r="E116" s="203"/>
      <c r="F116" s="203"/>
      <c r="G116" s="203"/>
      <c r="H116" s="212"/>
      <c r="I116" s="212"/>
      <c r="J116" s="212"/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12"/>
      <c r="X116" s="212"/>
      <c r="Y116" s="212"/>
    </row>
    <row r="117" spans="2:25" ht="12" customHeight="1">
      <c r="B117" s="101" t="s">
        <v>189</v>
      </c>
      <c r="C117" s="101"/>
      <c r="D117" s="203">
        <v>56.398657044659963</v>
      </c>
      <c r="E117" s="203">
        <v>57.378111094724957</v>
      </c>
      <c r="F117" s="203">
        <v>58.575436053773295</v>
      </c>
      <c r="G117" s="203">
        <v>59.512577154696274</v>
      </c>
      <c r="H117" s="206">
        <v>60.444207967582592</v>
      </c>
      <c r="I117" s="206">
        <v>62.007131622204604</v>
      </c>
      <c r="J117" s="215">
        <v>64.452699552389802</v>
      </c>
      <c r="K117" s="215">
        <v>66.315535604604406</v>
      </c>
      <c r="L117" s="215">
        <v>67.884259665457051</v>
      </c>
      <c r="M117" s="215">
        <v>71.145195768095121</v>
      </c>
      <c r="N117" s="215">
        <v>70.587386123125356</v>
      </c>
      <c r="O117" s="215">
        <v>73.644354924272619</v>
      </c>
      <c r="P117" s="215">
        <v>74.12917528749901</v>
      </c>
      <c r="Q117" s="215">
        <v>75.329632644783658</v>
      </c>
      <c r="R117" s="215">
        <v>76.327757046906598</v>
      </c>
      <c r="S117" s="212">
        <v>76.229953595800936</v>
      </c>
      <c r="T117" s="673">
        <v>83.096004291478678</v>
      </c>
      <c r="U117" s="673">
        <v>77.939368081376529</v>
      </c>
      <c r="V117" s="673">
        <v>80.715139304755809</v>
      </c>
      <c r="W117" s="673">
        <v>82.159707477972489</v>
      </c>
      <c r="X117" s="673">
        <v>82.154138322245316</v>
      </c>
      <c r="Y117" s="673">
        <v>82.866179604521733</v>
      </c>
    </row>
    <row r="118" spans="2:25" ht="12" customHeight="1">
      <c r="B118" s="369" t="s">
        <v>190</v>
      </c>
      <c r="C118" s="27"/>
      <c r="D118" s="206">
        <v>87.032950715884837</v>
      </c>
      <c r="E118" s="206">
        <v>86.544449862373014</v>
      </c>
      <c r="F118" s="206">
        <v>86.441652033511787</v>
      </c>
      <c r="G118" s="206">
        <v>86.654131066271091</v>
      </c>
      <c r="H118" s="206">
        <v>87.756608258074891</v>
      </c>
      <c r="I118" s="206">
        <v>89.323037459115213</v>
      </c>
      <c r="J118" s="215">
        <v>89.518009920592434</v>
      </c>
      <c r="K118" s="215">
        <v>91.643841781154862</v>
      </c>
      <c r="L118" s="215">
        <v>90.705262912827081</v>
      </c>
      <c r="M118" s="215">
        <v>91.525806361821438</v>
      </c>
      <c r="N118" s="215">
        <v>91.253880634993223</v>
      </c>
      <c r="O118" s="215">
        <v>91.873236737135642</v>
      </c>
      <c r="P118" s="215">
        <v>92.848177840761764</v>
      </c>
      <c r="Q118" s="215">
        <v>93.294909905246982</v>
      </c>
      <c r="R118" s="215">
        <v>93.463538264191556</v>
      </c>
      <c r="S118" s="212">
        <v>92.778798383926087</v>
      </c>
      <c r="T118" s="673">
        <v>94.887306631660806</v>
      </c>
      <c r="U118" s="673">
        <v>93.667727953806363</v>
      </c>
      <c r="V118" s="673">
        <v>93.879005934307344</v>
      </c>
      <c r="W118" s="673">
        <v>94.739526068022258</v>
      </c>
      <c r="X118" s="673">
        <v>93.198606239584052</v>
      </c>
      <c r="Y118" s="673">
        <v>94.916623292127383</v>
      </c>
    </row>
    <row r="119" spans="2:25" ht="12" customHeight="1">
      <c r="B119" s="463" t="s">
        <v>200</v>
      </c>
      <c r="C119" s="101"/>
      <c r="D119" s="203"/>
      <c r="E119" s="203"/>
      <c r="F119" s="203"/>
      <c r="G119" s="203"/>
      <c r="H119" s="212"/>
      <c r="I119" s="212"/>
      <c r="J119" s="212"/>
      <c r="K119" s="212"/>
      <c r="L119" s="212"/>
      <c r="M119" s="212"/>
      <c r="N119" s="212"/>
      <c r="O119" s="212"/>
      <c r="P119" s="212"/>
      <c r="Q119" s="212"/>
      <c r="R119" s="212"/>
      <c r="S119" s="212"/>
      <c r="T119" s="212"/>
      <c r="U119" s="212"/>
      <c r="V119" s="212"/>
      <c r="W119" s="212"/>
      <c r="X119" s="212"/>
      <c r="Y119" s="212"/>
    </row>
    <row r="120" spans="2:25" ht="12" customHeight="1">
      <c r="B120" s="101" t="s">
        <v>189</v>
      </c>
      <c r="C120" s="101"/>
      <c r="D120" s="203">
        <v>67.173299099653732</v>
      </c>
      <c r="E120" s="203">
        <v>65.354721305893364</v>
      </c>
      <c r="F120" s="203">
        <v>67.500889305336528</v>
      </c>
      <c r="G120" s="203">
        <v>68.783875495356526</v>
      </c>
      <c r="H120" s="206">
        <v>69.387677184126417</v>
      </c>
      <c r="I120" s="206">
        <v>73.157136293791041</v>
      </c>
      <c r="J120" s="215">
        <v>75.216568455481607</v>
      </c>
      <c r="K120" s="215">
        <v>75.235386619212434</v>
      </c>
      <c r="L120" s="215">
        <v>77.489733522994868</v>
      </c>
      <c r="M120" s="215">
        <v>77.362723387091933</v>
      </c>
      <c r="N120" s="215">
        <v>78.890414406605728</v>
      </c>
      <c r="O120" s="215">
        <v>81.836875959612414</v>
      </c>
      <c r="P120" s="215">
        <v>80.489175984193196</v>
      </c>
      <c r="Q120" s="215">
        <v>82.410863694458143</v>
      </c>
      <c r="R120" s="215">
        <v>81.367442920876982</v>
      </c>
      <c r="S120" s="212">
        <v>83.397626987401097</v>
      </c>
      <c r="T120" s="673">
        <v>87.931310186535782</v>
      </c>
      <c r="U120" s="673">
        <v>82.807315111609071</v>
      </c>
      <c r="V120" s="673">
        <v>85.362777998558997</v>
      </c>
      <c r="W120" s="673">
        <v>84.816667374081348</v>
      </c>
      <c r="X120" s="673">
        <v>83.58423783031408</v>
      </c>
      <c r="Y120" s="673">
        <v>86.144884276321861</v>
      </c>
    </row>
    <row r="121" spans="2:25" ht="12" customHeight="1">
      <c r="B121" s="369" t="s">
        <v>190</v>
      </c>
      <c r="C121" s="27"/>
      <c r="D121" s="206">
        <v>90.689557184997113</v>
      </c>
      <c r="E121" s="206">
        <v>90.123662828981722</v>
      </c>
      <c r="F121" s="206">
        <v>88.814056183932848</v>
      </c>
      <c r="G121" s="206">
        <v>90.674899262670564</v>
      </c>
      <c r="H121" s="206">
        <v>91.777432612748839</v>
      </c>
      <c r="I121" s="206">
        <v>92.921383974820188</v>
      </c>
      <c r="J121" s="215">
        <v>92.837330288009696</v>
      </c>
      <c r="K121" s="215">
        <v>94.37566260944098</v>
      </c>
      <c r="L121" s="215">
        <v>94.974578295929618</v>
      </c>
      <c r="M121" s="215">
        <v>94.729184230209555</v>
      </c>
      <c r="N121" s="215">
        <v>95.128957829497281</v>
      </c>
      <c r="O121" s="215">
        <v>95.351200890776767</v>
      </c>
      <c r="P121" s="215">
        <v>95.060904036866617</v>
      </c>
      <c r="Q121" s="215">
        <v>95.817982093023403</v>
      </c>
      <c r="R121" s="215">
        <v>95.452817048372864</v>
      </c>
      <c r="S121" s="212">
        <v>95.400652746044585</v>
      </c>
      <c r="T121" s="673">
        <v>97.182410476339214</v>
      </c>
      <c r="U121" s="673">
        <v>95.388681652247996</v>
      </c>
      <c r="V121" s="673">
        <v>95.656104757587528</v>
      </c>
      <c r="W121" s="673">
        <v>94.837192449351988</v>
      </c>
      <c r="X121" s="673">
        <v>97.007997868507459</v>
      </c>
      <c r="Y121" s="673">
        <v>96.483086251966782</v>
      </c>
    </row>
    <row r="122" spans="2:25" ht="12" customHeight="1">
      <c r="B122" s="463" t="s">
        <v>201</v>
      </c>
      <c r="C122" s="101"/>
      <c r="D122" s="203"/>
      <c r="E122" s="203"/>
      <c r="F122" s="203"/>
      <c r="G122" s="203"/>
      <c r="H122" s="212"/>
      <c r="I122" s="212"/>
      <c r="J122" s="212"/>
      <c r="K122" s="212"/>
      <c r="L122" s="212"/>
      <c r="M122" s="212"/>
      <c r="N122" s="212"/>
      <c r="O122" s="212"/>
      <c r="P122" s="212"/>
      <c r="Q122" s="212"/>
      <c r="R122" s="212"/>
      <c r="S122" s="212"/>
      <c r="T122" s="212"/>
      <c r="U122" s="212"/>
      <c r="V122" s="212"/>
      <c r="W122" s="212"/>
      <c r="X122" s="212"/>
      <c r="Y122" s="212"/>
    </row>
    <row r="123" spans="2:25" ht="12" customHeight="1">
      <c r="B123" s="101" t="s">
        <v>189</v>
      </c>
      <c r="C123" s="101"/>
      <c r="D123" s="203">
        <v>78.159360330189742</v>
      </c>
      <c r="E123" s="203">
        <v>77.662313699942928</v>
      </c>
      <c r="F123" s="203">
        <v>77.457504446803554</v>
      </c>
      <c r="G123" s="203">
        <v>79.938889772259415</v>
      </c>
      <c r="H123" s="212">
        <v>81.530361469872915</v>
      </c>
      <c r="I123" s="212">
        <v>83.297002761255584</v>
      </c>
      <c r="J123" s="212">
        <v>85.780649285762181</v>
      </c>
      <c r="K123" s="212">
        <v>86.514631523755384</v>
      </c>
      <c r="L123" s="212">
        <v>86.564747758173752</v>
      </c>
      <c r="M123" s="212">
        <v>86.846790499024593</v>
      </c>
      <c r="N123" s="212">
        <v>88.425389720674332</v>
      </c>
      <c r="O123" s="212">
        <v>88.667840324286388</v>
      </c>
      <c r="P123" s="212">
        <v>88.77922596183717</v>
      </c>
      <c r="Q123" s="212">
        <v>87.349342302379384</v>
      </c>
      <c r="R123" s="212">
        <v>89.613336473686104</v>
      </c>
      <c r="S123" s="212">
        <v>88.621447266037762</v>
      </c>
      <c r="T123" s="673">
        <v>91.865623285267162</v>
      </c>
      <c r="U123" s="673">
        <v>89.666433644925704</v>
      </c>
      <c r="V123" s="673">
        <v>92.215627136697563</v>
      </c>
      <c r="W123" s="673">
        <v>88.906710359783403</v>
      </c>
      <c r="X123" s="673">
        <v>90.199348994129693</v>
      </c>
      <c r="Y123" s="673">
        <v>90.470265693319476</v>
      </c>
    </row>
    <row r="124" spans="2:25" ht="12" customHeight="1">
      <c r="B124" s="369" t="s">
        <v>190</v>
      </c>
      <c r="C124" s="101"/>
      <c r="D124" s="203">
        <v>93.888360943404635</v>
      </c>
      <c r="E124" s="203">
        <v>94.780323713258596</v>
      </c>
      <c r="F124" s="203">
        <v>94.850192212475292</v>
      </c>
      <c r="G124" s="203">
        <v>95.456374636567986</v>
      </c>
      <c r="H124" s="212">
        <v>95.98724987949096</v>
      </c>
      <c r="I124" s="212">
        <v>96.431801265945438</v>
      </c>
      <c r="J124" s="212">
        <v>97.041953449721746</v>
      </c>
      <c r="K124" s="212">
        <v>96.883690798129265</v>
      </c>
      <c r="L124" s="212">
        <v>97.239190114132683</v>
      </c>
      <c r="M124" s="212">
        <v>97.897559387988423</v>
      </c>
      <c r="N124" s="212">
        <v>96.796814206788625</v>
      </c>
      <c r="O124" s="212">
        <v>98.136281923141482</v>
      </c>
      <c r="P124" s="212">
        <v>98.329790245070299</v>
      </c>
      <c r="Q124" s="212">
        <v>97.278675698258809</v>
      </c>
      <c r="R124" s="212">
        <v>97.632894152639565</v>
      </c>
      <c r="S124" s="212">
        <v>97.563269865249737</v>
      </c>
      <c r="T124" s="673">
        <v>98.408985925181184</v>
      </c>
      <c r="U124" s="673">
        <v>97.656594688104519</v>
      </c>
      <c r="V124" s="673">
        <v>97.639929181802671</v>
      </c>
      <c r="W124" s="673">
        <v>97.108672637475678</v>
      </c>
      <c r="X124" s="673">
        <v>98.108883661733984</v>
      </c>
      <c r="Y124" s="673">
        <v>97.458086323251692</v>
      </c>
    </row>
    <row r="125" spans="2:25" ht="12" customHeight="1">
      <c r="B125" s="463" t="s">
        <v>202</v>
      </c>
      <c r="C125" s="101"/>
      <c r="D125" s="203"/>
      <c r="E125" s="203"/>
      <c r="F125" s="203"/>
      <c r="G125" s="203"/>
      <c r="H125" s="212"/>
      <c r="I125" s="212"/>
      <c r="J125" s="212"/>
      <c r="K125" s="212"/>
      <c r="L125" s="212"/>
      <c r="M125" s="212"/>
      <c r="N125" s="212"/>
      <c r="O125" s="212"/>
      <c r="P125" s="212"/>
      <c r="Q125" s="212"/>
      <c r="R125" s="212"/>
      <c r="S125" s="212"/>
      <c r="T125" s="212"/>
      <c r="U125" s="212"/>
      <c r="V125" s="212"/>
      <c r="W125" s="212"/>
      <c r="X125" s="212"/>
      <c r="Y125" s="212"/>
    </row>
    <row r="126" spans="2:25" ht="12" customHeight="1">
      <c r="B126" s="101" t="s">
        <v>189</v>
      </c>
      <c r="C126" s="101"/>
      <c r="D126" s="203">
        <v>89.833108841914608</v>
      </c>
      <c r="E126" s="203">
        <v>90.61102365645101</v>
      </c>
      <c r="F126" s="203">
        <v>89.710055771331284</v>
      </c>
      <c r="G126" s="203">
        <v>92.508663797033037</v>
      </c>
      <c r="H126" s="212">
        <v>92.203941683694325</v>
      </c>
      <c r="I126" s="212">
        <v>93.85193226870976</v>
      </c>
      <c r="J126" s="212">
        <v>95.012120865681382</v>
      </c>
      <c r="K126" s="212">
        <v>94.898676810895154</v>
      </c>
      <c r="L126" s="212">
        <v>95.856532430502583</v>
      </c>
      <c r="M126" s="212">
        <v>95.310342682042517</v>
      </c>
      <c r="N126" s="212">
        <v>95.700954053069864</v>
      </c>
      <c r="O126" s="212">
        <v>95.572715601222981</v>
      </c>
      <c r="P126" s="212">
        <v>95.122355325918136</v>
      </c>
      <c r="Q126" s="212">
        <v>94.990330264093515</v>
      </c>
      <c r="R126" s="212">
        <v>95.060669747588804</v>
      </c>
      <c r="S126" s="212">
        <v>95.179785155805817</v>
      </c>
      <c r="T126" s="673">
        <v>97.181186852004998</v>
      </c>
      <c r="U126" s="673">
        <v>96.314176493708715</v>
      </c>
      <c r="V126" s="673">
        <v>94.495313615114213</v>
      </c>
      <c r="W126" s="673">
        <v>94.348891544217537</v>
      </c>
      <c r="X126" s="673">
        <v>95.031948544784925</v>
      </c>
      <c r="Y126" s="673">
        <v>94.810806886757419</v>
      </c>
    </row>
    <row r="127" spans="2:25" ht="12" customHeight="1">
      <c r="B127" s="369" t="s">
        <v>190</v>
      </c>
      <c r="C127" s="101"/>
      <c r="D127" s="203">
        <v>97.58188789689207</v>
      </c>
      <c r="E127" s="203">
        <v>97.774480719981568</v>
      </c>
      <c r="F127" s="203">
        <v>97.66670109161501</v>
      </c>
      <c r="G127" s="203">
        <v>98.752783586182431</v>
      </c>
      <c r="H127" s="212">
        <v>98.817482006791352</v>
      </c>
      <c r="I127" s="212">
        <v>98.757402409604452</v>
      </c>
      <c r="J127" s="212">
        <v>99.472744544854521</v>
      </c>
      <c r="K127" s="212">
        <v>99.278788139484135</v>
      </c>
      <c r="L127" s="212">
        <v>99.451982925859497</v>
      </c>
      <c r="M127" s="212">
        <v>99.24807803607078</v>
      </c>
      <c r="N127" s="212">
        <v>99.230970423871796</v>
      </c>
      <c r="O127" s="212">
        <v>99.403483668000092</v>
      </c>
      <c r="P127" s="212">
        <v>99.349564353230178</v>
      </c>
      <c r="Q127" s="212">
        <v>98.77368451277539</v>
      </c>
      <c r="R127" s="212">
        <v>99.056899508739576</v>
      </c>
      <c r="S127" s="212">
        <v>99.321872040951476</v>
      </c>
      <c r="T127" s="673">
        <v>99.36842971772127</v>
      </c>
      <c r="U127" s="673">
        <v>99.017792644580638</v>
      </c>
      <c r="V127" s="673">
        <v>99.133705635111085</v>
      </c>
      <c r="W127" s="673">
        <v>99.205267251272389</v>
      </c>
      <c r="X127" s="673">
        <v>99.060843028105893</v>
      </c>
      <c r="Y127" s="673">
        <v>99.186338990585199</v>
      </c>
    </row>
    <row r="128" spans="2:25" ht="12" customHeight="1">
      <c r="B128" s="369"/>
      <c r="C128" s="101"/>
      <c r="D128" s="203"/>
      <c r="E128" s="203"/>
      <c r="F128" s="203"/>
      <c r="G128" s="203"/>
      <c r="H128" s="212"/>
      <c r="I128" s="212"/>
      <c r="J128" s="212"/>
      <c r="K128" s="212"/>
      <c r="L128" s="212"/>
      <c r="M128" s="212"/>
      <c r="N128" s="212"/>
      <c r="O128" s="212"/>
      <c r="P128" s="212"/>
      <c r="Q128" s="212"/>
      <c r="R128" s="212"/>
      <c r="S128" s="212"/>
      <c r="T128" s="212"/>
      <c r="U128" s="212"/>
      <c r="V128" s="212"/>
      <c r="W128" s="212"/>
      <c r="X128" s="212"/>
      <c r="Y128" s="212"/>
    </row>
    <row r="129" spans="2:25" ht="12" customHeight="1">
      <c r="B129" s="368" t="s">
        <v>109</v>
      </c>
      <c r="C129" s="101"/>
      <c r="D129" s="203"/>
      <c r="E129" s="203"/>
      <c r="F129" s="203"/>
      <c r="G129" s="203"/>
      <c r="H129" s="212"/>
      <c r="I129" s="212"/>
      <c r="J129" s="212"/>
      <c r="K129" s="212"/>
      <c r="L129" s="212"/>
      <c r="M129" s="212"/>
      <c r="N129" s="212"/>
      <c r="O129" s="212"/>
      <c r="P129" s="212"/>
      <c r="Q129" s="212"/>
      <c r="R129" s="212"/>
      <c r="S129" s="212"/>
      <c r="T129" s="212"/>
      <c r="U129" s="212"/>
      <c r="V129" s="212"/>
      <c r="W129" s="212"/>
      <c r="X129" s="212"/>
      <c r="Y129" s="212"/>
    </row>
    <row r="130" spans="2:25" ht="12" customHeight="1">
      <c r="B130" s="463" t="s">
        <v>198</v>
      </c>
      <c r="C130" s="101"/>
      <c r="D130" s="203"/>
      <c r="E130" s="203"/>
      <c r="F130" s="203"/>
      <c r="G130" s="203"/>
      <c r="H130" s="212"/>
      <c r="I130" s="212"/>
      <c r="J130" s="212"/>
      <c r="K130" s="212"/>
      <c r="L130" s="212"/>
      <c r="M130" s="212"/>
      <c r="N130" s="212"/>
      <c r="O130" s="212"/>
      <c r="P130" s="212"/>
      <c r="Q130" s="212"/>
      <c r="R130" s="212"/>
      <c r="S130" s="212"/>
      <c r="T130" s="212"/>
      <c r="U130" s="212"/>
      <c r="V130" s="212"/>
      <c r="W130" s="212"/>
      <c r="X130" s="212"/>
      <c r="Y130" s="212"/>
    </row>
    <row r="131" spans="2:25" ht="12" customHeight="1">
      <c r="B131" s="101" t="s">
        <v>189</v>
      </c>
      <c r="C131" s="101"/>
      <c r="D131" s="203">
        <v>69.405579191846172</v>
      </c>
      <c r="E131" s="203">
        <v>70.709846695233537</v>
      </c>
      <c r="F131" s="203">
        <v>74.940256573840756</v>
      </c>
      <c r="G131" s="203">
        <v>72.614256410795704</v>
      </c>
      <c r="H131" s="212">
        <v>72.669895749191127</v>
      </c>
      <c r="I131" s="212">
        <v>71.94385111836975</v>
      </c>
      <c r="J131" s="212">
        <v>72.28684138837535</v>
      </c>
      <c r="K131" s="212">
        <v>72.099021922777339</v>
      </c>
      <c r="L131" s="212">
        <v>72.485320817061918</v>
      </c>
      <c r="M131" s="212">
        <v>72.115917216515214</v>
      </c>
      <c r="N131" s="212">
        <v>74.586216480621673</v>
      </c>
      <c r="O131" s="212">
        <v>77.851053777969611</v>
      </c>
      <c r="P131" s="212">
        <v>78.86141344130381</v>
      </c>
      <c r="Q131" s="212">
        <v>77.841961538268905</v>
      </c>
      <c r="R131" s="212">
        <v>75.351014191640914</v>
      </c>
      <c r="S131" s="212">
        <v>77.340352600491073</v>
      </c>
      <c r="T131" s="673">
        <v>82.941518776593867</v>
      </c>
      <c r="U131" s="673">
        <v>80.383246936118695</v>
      </c>
      <c r="V131" s="673">
        <v>82.175722167872848</v>
      </c>
      <c r="W131" s="673">
        <v>81.489016828567628</v>
      </c>
      <c r="X131" s="673">
        <v>82.625183033730224</v>
      </c>
      <c r="Y131" s="673">
        <v>85.364519967979831</v>
      </c>
    </row>
    <row r="132" spans="2:25" ht="12" customHeight="1">
      <c r="B132" s="369" t="s">
        <v>190</v>
      </c>
      <c r="C132" s="101"/>
      <c r="D132" s="203">
        <v>86.237976743123099</v>
      </c>
      <c r="E132" s="203">
        <v>87.050808007106411</v>
      </c>
      <c r="F132" s="203">
        <v>89.487308653708652</v>
      </c>
      <c r="G132" s="203">
        <v>88.347425836613724</v>
      </c>
      <c r="H132" s="212">
        <v>89.74088568761033</v>
      </c>
      <c r="I132" s="212">
        <v>87.62552557989639</v>
      </c>
      <c r="J132" s="212">
        <v>88.849625749998864</v>
      </c>
      <c r="K132" s="212">
        <v>86.759211537168355</v>
      </c>
      <c r="L132" s="212">
        <v>89.412989812830887</v>
      </c>
      <c r="M132" s="212">
        <v>88.427957863340509</v>
      </c>
      <c r="N132" s="212">
        <v>89.492567984146049</v>
      </c>
      <c r="O132" s="212">
        <v>89.405430131506378</v>
      </c>
      <c r="P132" s="212">
        <v>90.760482040116301</v>
      </c>
      <c r="Q132" s="212">
        <v>90.576392797440846</v>
      </c>
      <c r="R132" s="212">
        <v>91.741795171382449</v>
      </c>
      <c r="S132" s="212">
        <v>90.670574498577324</v>
      </c>
      <c r="T132" s="673">
        <v>93.155469200382043</v>
      </c>
      <c r="U132" s="673">
        <v>90.076188072602207</v>
      </c>
      <c r="V132" s="673">
        <v>93.570082313346276</v>
      </c>
      <c r="W132" s="673">
        <v>92.31682062669347</v>
      </c>
      <c r="X132" s="673">
        <v>92.000251349917406</v>
      </c>
      <c r="Y132" s="673">
        <v>93.729712332416426</v>
      </c>
    </row>
    <row r="133" spans="2:25" ht="12" customHeight="1">
      <c r="B133" s="463" t="s">
        <v>199</v>
      </c>
      <c r="C133" s="101"/>
      <c r="D133" s="203"/>
      <c r="E133" s="203"/>
      <c r="F133" s="203"/>
      <c r="G133" s="203"/>
      <c r="H133" s="212"/>
      <c r="I133" s="212"/>
      <c r="J133" s="212"/>
      <c r="K133" s="212"/>
      <c r="L133" s="212"/>
      <c r="M133" s="212"/>
      <c r="N133" s="212"/>
      <c r="O133" s="212"/>
      <c r="P133" s="212"/>
      <c r="Q133" s="212"/>
      <c r="R133" s="212"/>
      <c r="S133" s="212"/>
      <c r="T133" s="212"/>
      <c r="U133" s="212"/>
      <c r="V133" s="212"/>
      <c r="W133" s="212"/>
      <c r="X133" s="212"/>
      <c r="Y133" s="212"/>
    </row>
    <row r="134" spans="2:25" ht="12" customHeight="1">
      <c r="B134" s="101" t="s">
        <v>189</v>
      </c>
      <c r="C134" s="101"/>
      <c r="D134" s="203">
        <v>75.597592215189522</v>
      </c>
      <c r="E134" s="203">
        <v>75.307171366088809</v>
      </c>
      <c r="F134" s="203">
        <v>77.503391690887597</v>
      </c>
      <c r="G134" s="203">
        <v>77.525341017292135</v>
      </c>
      <c r="H134" s="212">
        <v>78.463743562388899</v>
      </c>
      <c r="I134" s="212">
        <v>79.800079605372815</v>
      </c>
      <c r="J134" s="212">
        <v>76.207523561854288</v>
      </c>
      <c r="K134" s="212">
        <v>82.455438800100865</v>
      </c>
      <c r="L134" s="212">
        <v>81.86714179925066</v>
      </c>
      <c r="M134" s="212">
        <v>86.392890230123342</v>
      </c>
      <c r="N134" s="212">
        <v>83.351783973439311</v>
      </c>
      <c r="O134" s="212">
        <v>85.599708847565736</v>
      </c>
      <c r="P134" s="212">
        <v>83.275353783477769</v>
      </c>
      <c r="Q134" s="212">
        <v>86.243901527499176</v>
      </c>
      <c r="R134" s="212">
        <v>85.003009714160214</v>
      </c>
      <c r="S134" s="215">
        <v>82.252941825891597</v>
      </c>
      <c r="T134" s="673">
        <v>87.69360846806525</v>
      </c>
      <c r="U134" s="673">
        <v>85.694745951479121</v>
      </c>
      <c r="V134" s="673">
        <v>86.406179801678235</v>
      </c>
      <c r="W134" s="673">
        <v>86.336614630175021</v>
      </c>
      <c r="X134" s="673">
        <v>87.718291769778077</v>
      </c>
      <c r="Y134" s="673">
        <v>89.215207648548486</v>
      </c>
    </row>
    <row r="135" spans="2:25" ht="12" customHeight="1">
      <c r="B135" s="369" t="s">
        <v>190</v>
      </c>
      <c r="C135" s="101"/>
      <c r="D135" s="203">
        <v>92.410629438458031</v>
      </c>
      <c r="E135" s="203">
        <v>92.905180091826523</v>
      </c>
      <c r="F135" s="203">
        <v>90.224892109001559</v>
      </c>
      <c r="G135" s="203">
        <v>92.237590467581398</v>
      </c>
      <c r="H135" s="212">
        <v>92.200044643347994</v>
      </c>
      <c r="I135" s="212">
        <v>91.742435590564483</v>
      </c>
      <c r="J135" s="212">
        <v>92.170623964215139</v>
      </c>
      <c r="K135" s="212">
        <v>93.489474743197633</v>
      </c>
      <c r="L135" s="212">
        <v>94.175645139544713</v>
      </c>
      <c r="M135" s="212">
        <v>94.832652707469293</v>
      </c>
      <c r="N135" s="212">
        <v>93.658568308735994</v>
      </c>
      <c r="O135" s="212">
        <v>93.933056921817993</v>
      </c>
      <c r="P135" s="212">
        <v>93.086472614511692</v>
      </c>
      <c r="Q135" s="212">
        <v>93.443908540482823</v>
      </c>
      <c r="R135" s="212">
        <v>94.299086127472094</v>
      </c>
      <c r="S135" s="215">
        <v>94.441104669811637</v>
      </c>
      <c r="T135" s="673">
        <v>94.261693387564833</v>
      </c>
      <c r="U135" s="673">
        <v>93.463860065566053</v>
      </c>
      <c r="V135" s="673">
        <v>96.162705014807898</v>
      </c>
      <c r="W135" s="673">
        <v>94.99807998188524</v>
      </c>
      <c r="X135" s="673">
        <v>93.907904594281007</v>
      </c>
      <c r="Y135" s="673">
        <v>95.818862333432548</v>
      </c>
    </row>
    <row r="136" spans="2:25" ht="12" customHeight="1">
      <c r="B136" s="463" t="s">
        <v>200</v>
      </c>
      <c r="C136" s="101"/>
      <c r="D136" s="203"/>
      <c r="E136" s="203"/>
      <c r="F136" s="203"/>
      <c r="G136" s="203"/>
      <c r="H136" s="212"/>
      <c r="I136" s="212"/>
      <c r="J136" s="212"/>
      <c r="K136" s="212"/>
      <c r="L136" s="212"/>
      <c r="M136" s="212"/>
      <c r="N136" s="212"/>
      <c r="O136" s="212"/>
      <c r="P136" s="212"/>
      <c r="Q136" s="212"/>
      <c r="R136" s="212"/>
      <c r="S136" s="212"/>
      <c r="T136" s="212"/>
      <c r="U136" s="212"/>
      <c r="V136" s="212"/>
      <c r="W136" s="212"/>
      <c r="X136" s="212"/>
      <c r="Y136" s="212"/>
    </row>
    <row r="137" spans="2:25" ht="12" customHeight="1">
      <c r="B137" s="101" t="s">
        <v>189</v>
      </c>
      <c r="C137" s="101"/>
      <c r="D137" s="203">
        <v>81.919089659134116</v>
      </c>
      <c r="E137" s="203">
        <v>85.56433359863</v>
      </c>
      <c r="F137" s="203">
        <v>82.825734779035514</v>
      </c>
      <c r="G137" s="203">
        <v>82.965064963517648</v>
      </c>
      <c r="H137" s="212">
        <v>85.396381521458949</v>
      </c>
      <c r="I137" s="212">
        <v>84.363412106285097</v>
      </c>
      <c r="J137" s="212">
        <v>84.147564325285487</v>
      </c>
      <c r="K137" s="212">
        <v>85.266189865340166</v>
      </c>
      <c r="L137" s="212">
        <v>87.072573694523655</v>
      </c>
      <c r="M137" s="212">
        <v>88.083390650261421</v>
      </c>
      <c r="N137" s="212">
        <v>89.443920419800889</v>
      </c>
      <c r="O137" s="212">
        <v>88.892923216452516</v>
      </c>
      <c r="P137" s="212">
        <v>88.115266907246067</v>
      </c>
      <c r="Q137" s="212">
        <v>89.892051580987584</v>
      </c>
      <c r="R137" s="212">
        <v>88.781646661938623</v>
      </c>
      <c r="S137" s="215">
        <v>89.211512435964664</v>
      </c>
      <c r="T137" s="673">
        <v>92.084119169518672</v>
      </c>
      <c r="U137" s="673">
        <v>90.321497209307708</v>
      </c>
      <c r="V137" s="673">
        <v>89.741461648123732</v>
      </c>
      <c r="W137" s="673">
        <v>88.670252790482721</v>
      </c>
      <c r="X137" s="673">
        <v>90.698874414071653</v>
      </c>
      <c r="Y137" s="673">
        <v>92.133123513849029</v>
      </c>
    </row>
    <row r="138" spans="2:25" ht="12" customHeight="1">
      <c r="B138" s="369" t="s">
        <v>190</v>
      </c>
      <c r="C138" s="101"/>
      <c r="D138" s="203">
        <v>93.757333630731438</v>
      </c>
      <c r="E138" s="203">
        <v>94.536872929915617</v>
      </c>
      <c r="F138" s="203">
        <v>93.983766993757143</v>
      </c>
      <c r="G138" s="203">
        <v>94.910464353160222</v>
      </c>
      <c r="H138" s="212">
        <v>94.738058289988047</v>
      </c>
      <c r="I138" s="212">
        <v>93.947429902301948</v>
      </c>
      <c r="J138" s="212">
        <v>94.420679279849352</v>
      </c>
      <c r="K138" s="212">
        <v>94.675284274778463</v>
      </c>
      <c r="L138" s="212">
        <v>94.298980281206809</v>
      </c>
      <c r="M138" s="212">
        <v>94.833396698141186</v>
      </c>
      <c r="N138" s="212">
        <v>95.776750780874877</v>
      </c>
      <c r="O138" s="212">
        <v>95.566841510858595</v>
      </c>
      <c r="P138" s="212">
        <v>96.019842294386763</v>
      </c>
      <c r="Q138" s="212">
        <v>94.697119166077201</v>
      </c>
      <c r="R138" s="212">
        <v>96.67207360843733</v>
      </c>
      <c r="S138" s="215">
        <v>94.792565345956419</v>
      </c>
      <c r="T138" s="673">
        <v>96.572837429946915</v>
      </c>
      <c r="U138" s="673">
        <v>96.309804778626599</v>
      </c>
      <c r="V138" s="673">
        <v>96.292749487641743</v>
      </c>
      <c r="W138" s="673">
        <v>94.874070710349343</v>
      </c>
      <c r="X138" s="673">
        <v>96.005224501925312</v>
      </c>
      <c r="Y138" s="673">
        <v>95.946063422986072</v>
      </c>
    </row>
    <row r="139" spans="2:25" ht="12" customHeight="1">
      <c r="B139" s="463" t="s">
        <v>201</v>
      </c>
      <c r="C139" s="101"/>
      <c r="D139" s="203"/>
      <c r="E139" s="203"/>
      <c r="F139" s="203"/>
      <c r="G139" s="203"/>
      <c r="H139" s="212"/>
      <c r="I139" s="212"/>
      <c r="J139" s="212"/>
      <c r="K139" s="212"/>
      <c r="L139" s="212"/>
      <c r="M139" s="212"/>
      <c r="N139" s="212"/>
      <c r="O139" s="212"/>
      <c r="P139" s="212"/>
      <c r="Q139" s="212"/>
      <c r="R139" s="212"/>
      <c r="S139" s="212"/>
      <c r="T139" s="212"/>
      <c r="U139" s="212"/>
      <c r="V139" s="212"/>
      <c r="W139" s="212"/>
      <c r="X139" s="212"/>
      <c r="Y139" s="212"/>
    </row>
    <row r="140" spans="2:25" ht="12" customHeight="1">
      <c r="B140" s="101" t="s">
        <v>189</v>
      </c>
      <c r="C140" s="101"/>
      <c r="D140" s="203">
        <v>89.126630019227505</v>
      </c>
      <c r="E140" s="203">
        <v>89.185935362948484</v>
      </c>
      <c r="F140" s="203">
        <v>89.860750148442108</v>
      </c>
      <c r="G140" s="203">
        <v>90.154906849808214</v>
      </c>
      <c r="H140" s="206">
        <v>88.989527921960999</v>
      </c>
      <c r="I140" s="206">
        <v>89.573338415810127</v>
      </c>
      <c r="J140" s="215">
        <v>90.865949006161813</v>
      </c>
      <c r="K140" s="215">
        <v>91.837693650836883</v>
      </c>
      <c r="L140" s="215">
        <v>93.810479511499537</v>
      </c>
      <c r="M140" s="215">
        <v>94.377796924006333</v>
      </c>
      <c r="N140" s="215">
        <v>93.052706874154055</v>
      </c>
      <c r="O140" s="215">
        <v>93.378636575516921</v>
      </c>
      <c r="P140" s="215">
        <v>93.608722248209801</v>
      </c>
      <c r="Q140" s="215">
        <v>93.024931195676714</v>
      </c>
      <c r="R140" s="215">
        <v>91.333895060762643</v>
      </c>
      <c r="S140" s="215">
        <v>94.230765573118518</v>
      </c>
      <c r="T140" s="673">
        <v>93.719719630093564</v>
      </c>
      <c r="U140" s="673">
        <v>92.214604442066445</v>
      </c>
      <c r="V140" s="673">
        <v>93.109852072081324</v>
      </c>
      <c r="W140" s="673">
        <v>92.896779429497087</v>
      </c>
      <c r="X140" s="673">
        <v>92.238065785208917</v>
      </c>
      <c r="Y140" s="673">
        <v>93.193345852507221</v>
      </c>
    </row>
    <row r="141" spans="2:25" ht="12" customHeight="1">
      <c r="B141" s="369" t="s">
        <v>190</v>
      </c>
      <c r="C141" s="27"/>
      <c r="D141" s="206">
        <v>95.764529220517574</v>
      </c>
      <c r="E141" s="206">
        <v>94.464930323423005</v>
      </c>
      <c r="F141" s="206">
        <v>95.533231464256062</v>
      </c>
      <c r="G141" s="206">
        <v>97.446526188228091</v>
      </c>
      <c r="H141" s="206">
        <v>94.819075259338931</v>
      </c>
      <c r="I141" s="206">
        <v>95.53286027302623</v>
      </c>
      <c r="J141" s="215">
        <v>95.892489675726978</v>
      </c>
      <c r="K141" s="215">
        <v>96.663201115853767</v>
      </c>
      <c r="L141" s="215">
        <v>97.79888972665394</v>
      </c>
      <c r="M141" s="215">
        <v>98.253812864109705</v>
      </c>
      <c r="N141" s="215">
        <v>97.608582486122359</v>
      </c>
      <c r="O141" s="215">
        <v>97.564529780010716</v>
      </c>
      <c r="P141" s="215">
        <v>96.276285247549225</v>
      </c>
      <c r="Q141" s="215">
        <v>97.927245952953641</v>
      </c>
      <c r="R141" s="215">
        <v>97.011693073043915</v>
      </c>
      <c r="S141" s="215">
        <v>97.14500607763749</v>
      </c>
      <c r="T141" s="673">
        <v>98.126735046377959</v>
      </c>
      <c r="U141" s="673">
        <v>97.248647283051142</v>
      </c>
      <c r="V141" s="673">
        <v>97.130099909083071</v>
      </c>
      <c r="W141" s="673">
        <v>97.484280519054423</v>
      </c>
      <c r="X141" s="673">
        <v>97.25045338763654</v>
      </c>
      <c r="Y141" s="673">
        <v>97.061142982519456</v>
      </c>
    </row>
    <row r="142" spans="2:25" ht="12" customHeight="1">
      <c r="B142" s="463" t="s">
        <v>202</v>
      </c>
      <c r="C142" s="101"/>
      <c r="D142" s="203"/>
      <c r="E142" s="203"/>
      <c r="F142" s="203"/>
      <c r="G142" s="203"/>
      <c r="H142" s="212"/>
      <c r="I142" s="212"/>
      <c r="J142" s="212"/>
      <c r="K142" s="212"/>
      <c r="L142" s="212"/>
      <c r="M142" s="212"/>
      <c r="N142" s="212"/>
      <c r="O142" s="212"/>
      <c r="P142" s="212"/>
      <c r="Q142" s="212"/>
      <c r="R142" s="212"/>
      <c r="S142" s="212"/>
      <c r="T142" s="212"/>
      <c r="U142" s="212"/>
      <c r="V142" s="212"/>
      <c r="W142" s="212"/>
      <c r="X142" s="212"/>
      <c r="Y142" s="212"/>
    </row>
    <row r="143" spans="2:25" ht="12" customHeight="1">
      <c r="B143" s="101" t="s">
        <v>189</v>
      </c>
      <c r="C143" s="101"/>
      <c r="D143" s="203">
        <v>94.175558014307128</v>
      </c>
      <c r="E143" s="203">
        <v>93.088563390678871</v>
      </c>
      <c r="F143" s="203">
        <v>92.564274778215747</v>
      </c>
      <c r="G143" s="203">
        <v>96.016288069712729</v>
      </c>
      <c r="H143" s="206">
        <v>96.682583358499841</v>
      </c>
      <c r="I143" s="206">
        <v>95.944412090511207</v>
      </c>
      <c r="J143" s="215">
        <v>96.550655019579494</v>
      </c>
      <c r="K143" s="215">
        <v>96.527665821210164</v>
      </c>
      <c r="L143" s="215">
        <v>96.043847908725823</v>
      </c>
      <c r="M143" s="215">
        <v>97.46174421154025</v>
      </c>
      <c r="N143" s="215">
        <v>96.871099420798103</v>
      </c>
      <c r="O143" s="215">
        <v>96.564420262828932</v>
      </c>
      <c r="P143" s="215">
        <v>96.519395842851395</v>
      </c>
      <c r="Q143" s="215">
        <v>96.995374253065449</v>
      </c>
      <c r="R143" s="215">
        <v>96.711768864741302</v>
      </c>
      <c r="S143" s="215">
        <v>96.547286744714128</v>
      </c>
      <c r="T143" s="673">
        <v>97.940849324047264</v>
      </c>
      <c r="U143" s="673">
        <v>97.71633181703676</v>
      </c>
      <c r="V143" s="673">
        <v>97.248470105666229</v>
      </c>
      <c r="W143" s="673">
        <v>96.113263097317386</v>
      </c>
      <c r="X143" s="673">
        <v>95.974989885253336</v>
      </c>
      <c r="Y143" s="673">
        <v>96.418294070369399</v>
      </c>
    </row>
    <row r="144" spans="2:25" ht="12" customHeight="1">
      <c r="B144" s="369" t="s">
        <v>190</v>
      </c>
      <c r="C144" s="27"/>
      <c r="D144" s="206">
        <v>97.904974955731362</v>
      </c>
      <c r="E144" s="206">
        <v>97.83827907047953</v>
      </c>
      <c r="F144" s="206">
        <v>96.941895647862012</v>
      </c>
      <c r="G144" s="206">
        <v>98.630871391135386</v>
      </c>
      <c r="H144" s="206">
        <v>98.956996453245324</v>
      </c>
      <c r="I144" s="206">
        <v>98.651392873961939</v>
      </c>
      <c r="J144" s="215">
        <v>98.89372463911937</v>
      </c>
      <c r="K144" s="215">
        <v>98.212177332374381</v>
      </c>
      <c r="L144" s="215">
        <v>98.956934743758865</v>
      </c>
      <c r="M144" s="215">
        <v>99.401779619414526</v>
      </c>
      <c r="N144" s="215">
        <v>99.04293898113805</v>
      </c>
      <c r="O144" s="215">
        <v>98.450304995889596</v>
      </c>
      <c r="P144" s="215">
        <v>99.114731829559304</v>
      </c>
      <c r="Q144" s="215">
        <v>99.107489459870635</v>
      </c>
      <c r="R144" s="215">
        <v>99.143405521420334</v>
      </c>
      <c r="S144" s="215">
        <v>98.955994932745313</v>
      </c>
      <c r="T144" s="673">
        <v>99.263936921393579</v>
      </c>
      <c r="U144" s="673">
        <v>98.948668145652334</v>
      </c>
      <c r="V144" s="673">
        <v>98.818631670556726</v>
      </c>
      <c r="W144" s="673">
        <v>99.325832614978154</v>
      </c>
      <c r="X144" s="673">
        <v>98.978367983565931</v>
      </c>
      <c r="Y144" s="673">
        <v>98.385196798979052</v>
      </c>
    </row>
    <row r="145" spans="2:25" ht="12" customHeight="1" thickBot="1">
      <c r="B145" s="697"/>
      <c r="C145" s="697"/>
      <c r="D145" s="697"/>
      <c r="E145" s="697"/>
      <c r="F145" s="697"/>
      <c r="G145" s="697"/>
      <c r="H145" s="698"/>
      <c r="I145" s="698"/>
      <c r="J145" s="698"/>
      <c r="K145" s="698"/>
      <c r="L145" s="698"/>
      <c r="M145" s="698"/>
      <c r="N145" s="698"/>
      <c r="O145" s="698"/>
      <c r="P145" s="698"/>
      <c r="Q145" s="698"/>
      <c r="R145" s="698"/>
      <c r="S145" s="698"/>
      <c r="T145" s="698"/>
      <c r="U145" s="698"/>
      <c r="V145" s="698"/>
      <c r="W145" s="698"/>
      <c r="X145" s="698"/>
      <c r="Y145" s="698"/>
    </row>
    <row r="146" spans="2:25" ht="12" customHeight="1">
      <c r="B146" s="102" t="s">
        <v>24</v>
      </c>
      <c r="C146" s="19"/>
      <c r="D146" s="19"/>
      <c r="E146" s="19"/>
      <c r="F146" s="19"/>
      <c r="G146" s="19"/>
      <c r="H146" s="27"/>
      <c r="I146" s="27"/>
      <c r="J146" s="27"/>
      <c r="K146" s="27"/>
      <c r="L146" s="27"/>
      <c r="M146" s="27"/>
      <c r="N146" s="27"/>
      <c r="O146" s="27"/>
      <c r="P146" s="27"/>
    </row>
  </sheetData>
  <mergeCells count="4">
    <mergeCell ref="B91:C91"/>
    <mergeCell ref="B4:C4"/>
    <mergeCell ref="B1:Y1"/>
    <mergeCell ref="B2:Y2"/>
  </mergeCells>
  <printOptions horizontalCentered="1"/>
  <pageMargins left="0.59055118110236227" right="0.35433070866141736" top="0.98425196850393704" bottom="0.98425196850393704" header="0" footer="0"/>
  <pageSetup paperSize="9" scale="74" orientation="portrait" r:id="rId1"/>
  <headerFooter alignWithMargins="0"/>
  <rowBreaks count="1" manualBreakCount="1">
    <brk id="89" max="20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Hoja41"/>
  <dimension ref="A1:X127"/>
  <sheetViews>
    <sheetView showGridLines="0" zoomScaleNormal="100" zoomScaleSheetLayoutView="120" workbookViewId="0">
      <selection activeCell="B2" sqref="B2:X2"/>
    </sheetView>
  </sheetViews>
  <sheetFormatPr baseColWidth="10" defaultColWidth="5.7109375" defaultRowHeight="12.75"/>
  <cols>
    <col min="1" max="1" width="4" style="59" customWidth="1"/>
    <col min="2" max="2" width="23.140625" style="59" customWidth="1"/>
    <col min="3" max="5" width="7.140625" style="59" hidden="1" customWidth="1"/>
    <col min="6" max="13" width="6.7109375" style="59" hidden="1" customWidth="1"/>
    <col min="14" max="24" width="6.7109375" style="59" customWidth="1"/>
    <col min="25" max="205" width="11.42578125" style="59" customWidth="1"/>
    <col min="206" max="206" width="22" style="59" customWidth="1"/>
    <col min="207" max="16384" width="5.7109375" style="59"/>
  </cols>
  <sheetData>
    <row r="1" spans="1:24" ht="68.25" customHeight="1">
      <c r="A1" s="397"/>
      <c r="B1" s="884" t="s">
        <v>502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</row>
    <row r="2" spans="1:24" ht="15" customHeight="1">
      <c r="A2" s="261"/>
      <c r="B2" s="947" t="s">
        <v>27</v>
      </c>
      <c r="C2" s="947"/>
      <c r="D2" s="947"/>
      <c r="E2" s="947"/>
      <c r="F2" s="947"/>
      <c r="G2" s="947"/>
      <c r="H2" s="947"/>
      <c r="I2" s="947"/>
      <c r="J2" s="947"/>
      <c r="K2" s="947"/>
      <c r="L2" s="947"/>
      <c r="M2" s="947"/>
      <c r="N2" s="947"/>
      <c r="O2" s="947"/>
      <c r="P2" s="947"/>
      <c r="Q2" s="947"/>
      <c r="R2" s="947"/>
      <c r="S2" s="947"/>
      <c r="T2" s="947"/>
      <c r="U2" s="947"/>
      <c r="V2" s="947"/>
      <c r="W2" s="947"/>
      <c r="X2" s="947"/>
    </row>
    <row r="3" spans="1:24" ht="7.5" customHeight="1" thickBot="1">
      <c r="A3" s="32"/>
      <c r="B3" s="32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</row>
    <row r="4" spans="1:24" s="60" customFormat="1" ht="38.25" customHeight="1" thickBot="1">
      <c r="A4" s="70"/>
      <c r="B4" s="702" t="s">
        <v>289</v>
      </c>
      <c r="C4" s="702">
        <v>2001</v>
      </c>
      <c r="D4" s="702">
        <v>2002</v>
      </c>
      <c r="E4" s="702">
        <v>2003</v>
      </c>
      <c r="F4" s="702">
        <v>2004</v>
      </c>
      <c r="G4" s="702">
        <v>2005</v>
      </c>
      <c r="H4" s="702">
        <v>2006</v>
      </c>
      <c r="I4" s="702">
        <v>2007</v>
      </c>
      <c r="J4" s="702">
        <v>2008</v>
      </c>
      <c r="K4" s="702">
        <v>2009</v>
      </c>
      <c r="L4" s="702">
        <v>2010</v>
      </c>
      <c r="M4" s="702">
        <v>2011</v>
      </c>
      <c r="N4" s="733">
        <v>2013</v>
      </c>
      <c r="O4" s="733">
        <v>2014</v>
      </c>
      <c r="P4" s="733">
        <v>2015</v>
      </c>
      <c r="Q4" s="733">
        <v>2016</v>
      </c>
      <c r="R4" s="733">
        <v>2017</v>
      </c>
      <c r="S4" s="733">
        <v>2018</v>
      </c>
      <c r="T4" s="733">
        <v>2019</v>
      </c>
      <c r="U4" s="733">
        <v>2020</v>
      </c>
      <c r="V4" s="733">
        <v>2021</v>
      </c>
      <c r="W4" s="733">
        <v>2022</v>
      </c>
      <c r="X4" s="733">
        <v>2023</v>
      </c>
    </row>
    <row r="5" spans="1:24" ht="3.7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4" ht="14.25" customHeight="1">
      <c r="A6" s="70"/>
      <c r="B6" s="371" t="s">
        <v>104</v>
      </c>
      <c r="C6" s="207"/>
      <c r="D6" s="207"/>
      <c r="E6" s="207"/>
      <c r="F6" s="207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561"/>
      <c r="V6" s="561"/>
    </row>
    <row r="7" spans="1:24" ht="10.5" customHeight="1">
      <c r="A7" s="70"/>
      <c r="B7" s="130" t="s">
        <v>194</v>
      </c>
      <c r="C7" s="211">
        <v>83.881258623483092</v>
      </c>
      <c r="D7" s="211">
        <v>84.112319161527296</v>
      </c>
      <c r="E7" s="211">
        <v>83.998068646086836</v>
      </c>
      <c r="F7" s="211">
        <v>84.693265775827797</v>
      </c>
      <c r="G7" s="211">
        <v>85.574123934482145</v>
      </c>
      <c r="H7" s="210">
        <v>86.21793882397418</v>
      </c>
      <c r="I7" s="211">
        <v>87.170679405821332</v>
      </c>
      <c r="J7" s="211">
        <v>87.591650859160723</v>
      </c>
      <c r="K7" s="211">
        <v>88.343423764129568</v>
      </c>
      <c r="L7" s="211">
        <v>88.71328483086188</v>
      </c>
      <c r="M7" s="211">
        <v>89.475736760713801</v>
      </c>
      <c r="N7" s="211">
        <v>90.654489106944979</v>
      </c>
      <c r="O7" s="211">
        <v>90.449180560287445</v>
      </c>
      <c r="P7" s="211">
        <v>91.041729408287381</v>
      </c>
      <c r="Q7" s="211">
        <v>91.0045114735466</v>
      </c>
      <c r="R7" s="211">
        <v>91.270134135984549</v>
      </c>
      <c r="S7" s="211">
        <v>91.270134135984549</v>
      </c>
      <c r="T7" s="211">
        <v>91.864223405957546</v>
      </c>
      <c r="U7" s="211">
        <v>92.019030561353205</v>
      </c>
      <c r="V7" s="211">
        <v>92.350513552876336</v>
      </c>
      <c r="W7" s="211">
        <v>92.454837186417038</v>
      </c>
      <c r="X7" s="211">
        <v>93.012067977884442</v>
      </c>
    </row>
    <row r="8" spans="1:24" ht="10.5" customHeight="1">
      <c r="A8" s="35"/>
      <c r="B8" s="130" t="s">
        <v>195</v>
      </c>
      <c r="C8" s="211">
        <v>94.715587925202044</v>
      </c>
      <c r="D8" s="211">
        <v>94.667892557623816</v>
      </c>
      <c r="E8" s="211">
        <v>94.202271052781285</v>
      </c>
      <c r="F8" s="211">
        <v>95.036800471178054</v>
      </c>
      <c r="G8" s="211">
        <v>95.072673621206789</v>
      </c>
      <c r="H8" s="211">
        <v>95.375547469702227</v>
      </c>
      <c r="I8" s="211">
        <v>95.82143931537361</v>
      </c>
      <c r="J8" s="211">
        <v>95.874334903890144</v>
      </c>
      <c r="K8" s="211">
        <v>96.341906707582197</v>
      </c>
      <c r="L8" s="211">
        <v>96.381859441677406</v>
      </c>
      <c r="M8" s="211">
        <v>96.210880708947528</v>
      </c>
      <c r="N8" s="211">
        <v>96.893691596731429</v>
      </c>
      <c r="O8" s="211">
        <v>96.948981199628236</v>
      </c>
      <c r="P8" s="211">
        <v>96.984342265978896</v>
      </c>
      <c r="Q8" s="211">
        <v>97.115249709229658</v>
      </c>
      <c r="R8" s="211">
        <v>97.039738717841942</v>
      </c>
      <c r="S8" s="211">
        <v>97.039738717841942</v>
      </c>
      <c r="T8" s="211">
        <v>97.034663879787928</v>
      </c>
      <c r="U8" s="211">
        <v>96.989887260334513</v>
      </c>
      <c r="V8" s="211">
        <v>97.332644045458977</v>
      </c>
      <c r="W8" s="211">
        <v>97.336013886938602</v>
      </c>
      <c r="X8" s="211">
        <v>97.407535388935869</v>
      </c>
    </row>
    <row r="9" spans="1:24" ht="10.5" customHeight="1">
      <c r="A9" s="35"/>
      <c r="B9" s="130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</row>
    <row r="10" spans="1:24" ht="10.5" customHeight="1">
      <c r="A10" s="35"/>
      <c r="B10" s="371" t="s">
        <v>176</v>
      </c>
      <c r="C10" s="204"/>
      <c r="D10" s="204"/>
      <c r="E10" s="204"/>
      <c r="F10" s="204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</row>
    <row r="11" spans="1:24" ht="10.5" customHeight="1">
      <c r="A11" s="70"/>
      <c r="B11" s="130" t="s">
        <v>194</v>
      </c>
      <c r="C11" s="203">
        <v>96.680702365218266</v>
      </c>
      <c r="D11" s="203">
        <v>96.677533101327626</v>
      </c>
      <c r="E11" s="203">
        <v>95.509437350748954</v>
      </c>
      <c r="F11" s="203">
        <v>96.912235166002631</v>
      </c>
      <c r="G11" s="212">
        <v>97.180103845137879</v>
      </c>
      <c r="H11" s="364">
        <v>97.828908712783331</v>
      </c>
      <c r="I11" s="212">
        <v>97.357510569627905</v>
      </c>
      <c r="J11" s="212">
        <v>98.059922151485324</v>
      </c>
      <c r="K11" s="212">
        <v>98.222006926553192</v>
      </c>
      <c r="L11" s="212">
        <v>98.300194209727252</v>
      </c>
      <c r="M11" s="212">
        <v>98.552655223864349</v>
      </c>
      <c r="N11" s="212">
        <v>99.153153675318052</v>
      </c>
      <c r="O11" s="212">
        <v>99.10377771616578</v>
      </c>
      <c r="P11" s="212">
        <v>99.210938731829629</v>
      </c>
      <c r="Q11" s="212">
        <v>99.050303776880241</v>
      </c>
      <c r="R11" s="212">
        <v>99.336379334667086</v>
      </c>
      <c r="S11" s="212">
        <v>99.336379334667086</v>
      </c>
      <c r="T11" s="212">
        <v>99.410271096047666</v>
      </c>
      <c r="U11" s="212">
        <v>99.601174005132719</v>
      </c>
      <c r="V11" s="212">
        <v>99.315343926977377</v>
      </c>
      <c r="W11" s="212">
        <v>99.627605298713533</v>
      </c>
      <c r="X11" s="212">
        <v>99.531382658735581</v>
      </c>
    </row>
    <row r="12" spans="1:24" ht="10.5" customHeight="1">
      <c r="A12" s="58"/>
      <c r="B12" s="130" t="s">
        <v>195</v>
      </c>
      <c r="C12" s="203">
        <v>98.300819483130809</v>
      </c>
      <c r="D12" s="203">
        <v>97.774111024681787</v>
      </c>
      <c r="E12" s="203">
        <v>97.725373003816216</v>
      </c>
      <c r="F12" s="203">
        <v>98.270279426050593</v>
      </c>
      <c r="G12" s="212">
        <v>98.018415533662207</v>
      </c>
      <c r="H12" s="212">
        <v>98.367237410136056</v>
      </c>
      <c r="I12" s="212">
        <v>98.260604956396861</v>
      </c>
      <c r="J12" s="212">
        <v>98.125638206925728</v>
      </c>
      <c r="K12" s="212">
        <v>99.030152199385483</v>
      </c>
      <c r="L12" s="212">
        <v>98.900578370316325</v>
      </c>
      <c r="M12" s="212">
        <v>98.722980840336163</v>
      </c>
      <c r="N12" s="212">
        <v>99.017826593348047</v>
      </c>
      <c r="O12" s="212">
        <v>99.284744422000671</v>
      </c>
      <c r="P12" s="212">
        <v>99.332501067960607</v>
      </c>
      <c r="Q12" s="212">
        <v>99.130114588003323</v>
      </c>
      <c r="R12" s="212">
        <v>99.440282672675878</v>
      </c>
      <c r="S12" s="212">
        <v>99.440282672675878</v>
      </c>
      <c r="T12" s="212">
        <v>99.080514934979149</v>
      </c>
      <c r="U12" s="212">
        <v>99.573538044318525</v>
      </c>
      <c r="V12" s="212">
        <v>99.117074707578439</v>
      </c>
      <c r="W12" s="212">
        <v>99.418007996165102</v>
      </c>
      <c r="X12" s="212">
        <v>99.441960588346433</v>
      </c>
    </row>
    <row r="13" spans="1:24" ht="10.5" customHeight="1">
      <c r="A13" s="58"/>
      <c r="B13" s="371" t="s">
        <v>177</v>
      </c>
      <c r="C13" s="205"/>
      <c r="D13" s="205"/>
      <c r="E13" s="205"/>
      <c r="F13" s="205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</row>
    <row r="14" spans="1:24" ht="10.5" customHeight="1">
      <c r="A14" s="70"/>
      <c r="B14" s="130" t="s">
        <v>194</v>
      </c>
      <c r="C14" s="203">
        <v>95.147262030083738</v>
      </c>
      <c r="D14" s="203">
        <v>94.582970344041328</v>
      </c>
      <c r="E14" s="203">
        <v>95.419825031240705</v>
      </c>
      <c r="F14" s="203">
        <v>95.073903893485863</v>
      </c>
      <c r="G14" s="212">
        <v>96.238689128751147</v>
      </c>
      <c r="H14" s="364">
        <v>96.380519697358494</v>
      </c>
      <c r="I14" s="212">
        <v>96.303393752674125</v>
      </c>
      <c r="J14" s="212">
        <v>96.505276866372427</v>
      </c>
      <c r="K14" s="212">
        <v>97.332556868375676</v>
      </c>
      <c r="L14" s="212">
        <v>97.504363037728197</v>
      </c>
      <c r="M14" s="212">
        <v>97.78417675268814</v>
      </c>
      <c r="N14" s="212">
        <v>98.445401289500012</v>
      </c>
      <c r="O14" s="212">
        <v>98.41595969758508</v>
      </c>
      <c r="P14" s="212">
        <v>98.36238961886869</v>
      </c>
      <c r="Q14" s="212">
        <v>98.336900133452943</v>
      </c>
      <c r="R14" s="212">
        <v>98.336861348907476</v>
      </c>
      <c r="S14" s="212">
        <v>98.336861348907476</v>
      </c>
      <c r="T14" s="212">
        <v>98.726938909271823</v>
      </c>
      <c r="U14" s="212">
        <v>99.059025921515101</v>
      </c>
      <c r="V14" s="212">
        <v>98.897045207341407</v>
      </c>
      <c r="W14" s="212">
        <v>98.767285119371465</v>
      </c>
      <c r="X14" s="212">
        <v>99.259636594681595</v>
      </c>
    </row>
    <row r="15" spans="1:24" ht="10.5" customHeight="1">
      <c r="A15" s="33"/>
      <c r="B15" s="130" t="s">
        <v>195</v>
      </c>
      <c r="C15" s="203">
        <v>97.95887699738482</v>
      </c>
      <c r="D15" s="203">
        <v>97.265975009443096</v>
      </c>
      <c r="E15" s="203">
        <v>97.101894600937001</v>
      </c>
      <c r="F15" s="203">
        <v>98.340386090395384</v>
      </c>
      <c r="G15" s="212">
        <v>98.063855127895749</v>
      </c>
      <c r="H15" s="212">
        <v>98.835325127371675</v>
      </c>
      <c r="I15" s="212">
        <v>97.940293810554536</v>
      </c>
      <c r="J15" s="212">
        <v>98.259266798218647</v>
      </c>
      <c r="K15" s="212">
        <v>98.399721868835201</v>
      </c>
      <c r="L15" s="212">
        <v>98.199746040354341</v>
      </c>
      <c r="M15" s="212">
        <v>98.567219886808672</v>
      </c>
      <c r="N15" s="212">
        <v>98.805515411266484</v>
      </c>
      <c r="O15" s="212">
        <v>98.99882270474302</v>
      </c>
      <c r="P15" s="212">
        <v>99.146313443773124</v>
      </c>
      <c r="Q15" s="212">
        <v>99.040906961106415</v>
      </c>
      <c r="R15" s="212">
        <v>99.046184522444719</v>
      </c>
      <c r="S15" s="212">
        <v>99.046184522444719</v>
      </c>
      <c r="T15" s="212">
        <v>99.062639941445966</v>
      </c>
      <c r="U15" s="212">
        <v>99.452743559456621</v>
      </c>
      <c r="V15" s="212">
        <v>98.997814680033315</v>
      </c>
      <c r="W15" s="212">
        <v>99.000516213446915</v>
      </c>
      <c r="X15" s="212">
        <v>99.04914257552268</v>
      </c>
    </row>
    <row r="16" spans="1:24" ht="10.5" customHeight="1">
      <c r="A16" s="33"/>
      <c r="B16" s="371" t="s">
        <v>178</v>
      </c>
      <c r="C16" s="203"/>
      <c r="D16" s="203"/>
      <c r="E16" s="203"/>
      <c r="F16" s="203"/>
      <c r="G16" s="212"/>
      <c r="H16" s="364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</row>
    <row r="17" spans="1:24" ht="10.5" customHeight="1">
      <c r="A17" s="33"/>
      <c r="B17" s="130" t="s">
        <v>194</v>
      </c>
      <c r="C17" s="203">
        <v>93.301258280945603</v>
      </c>
      <c r="D17" s="203">
        <v>92.792500601333401</v>
      </c>
      <c r="E17" s="203">
        <v>92.185946638018606</v>
      </c>
      <c r="F17" s="203">
        <v>94.185212941803101</v>
      </c>
      <c r="G17" s="212">
        <v>94.832331146296141</v>
      </c>
      <c r="H17" s="212">
        <v>94.781958602652125</v>
      </c>
      <c r="I17" s="212">
        <v>95.330283398067422</v>
      </c>
      <c r="J17" s="212">
        <v>95.115817178140986</v>
      </c>
      <c r="K17" s="212">
        <v>95.961223198805087</v>
      </c>
      <c r="L17" s="212">
        <v>95.20149378540637</v>
      </c>
      <c r="M17" s="212">
        <v>96.409098136734087</v>
      </c>
      <c r="N17" s="212">
        <v>96.758726920109225</v>
      </c>
      <c r="O17" s="212">
        <v>96.869876415394188</v>
      </c>
      <c r="P17" s="212">
        <v>97.321667456698478</v>
      </c>
      <c r="Q17" s="212">
        <v>97.208273764600492</v>
      </c>
      <c r="R17" s="212">
        <v>96.95996107543148</v>
      </c>
      <c r="S17" s="212">
        <v>96.95996107543148</v>
      </c>
      <c r="T17" s="212">
        <v>97.764712565528995</v>
      </c>
      <c r="U17" s="212">
        <v>98.484921563298968</v>
      </c>
      <c r="V17" s="212">
        <v>98.229589407948026</v>
      </c>
      <c r="W17" s="212">
        <v>98.317119756340659</v>
      </c>
      <c r="X17" s="212">
        <v>98.316054127625407</v>
      </c>
    </row>
    <row r="18" spans="1:24" ht="10.5" customHeight="1">
      <c r="A18" s="70"/>
      <c r="B18" s="130" t="s">
        <v>195</v>
      </c>
      <c r="C18" s="203">
        <v>98.365976181866145</v>
      </c>
      <c r="D18" s="203">
        <v>97.80449697674004</v>
      </c>
      <c r="E18" s="203">
        <v>98.017139107800134</v>
      </c>
      <c r="F18" s="203">
        <v>97.509015265866282</v>
      </c>
      <c r="G18" s="212">
        <v>97.680600086661855</v>
      </c>
      <c r="H18" s="364">
        <v>97.934526923145256</v>
      </c>
      <c r="I18" s="212">
        <v>97.706096793699402</v>
      </c>
      <c r="J18" s="212">
        <v>97.853735373949434</v>
      </c>
      <c r="K18" s="212">
        <v>98.083088839032513</v>
      </c>
      <c r="L18" s="212">
        <v>98.723352654365357</v>
      </c>
      <c r="M18" s="212">
        <v>98.076876020882096</v>
      </c>
      <c r="N18" s="212">
        <v>98.147361893430997</v>
      </c>
      <c r="O18" s="212">
        <v>98.176470547913254</v>
      </c>
      <c r="P18" s="212">
        <v>98.094069261166752</v>
      </c>
      <c r="Q18" s="212">
        <v>98.493019589002657</v>
      </c>
      <c r="R18" s="212">
        <v>98.431242304899541</v>
      </c>
      <c r="S18" s="212">
        <v>98.431242304899541</v>
      </c>
      <c r="T18" s="212">
        <v>98.4913428823223</v>
      </c>
      <c r="U18" s="212">
        <v>98.460385049231121</v>
      </c>
      <c r="V18" s="212">
        <v>98.588051301736073</v>
      </c>
      <c r="W18" s="212">
        <v>98.234333123368728</v>
      </c>
      <c r="X18" s="212">
        <v>98.174832525899575</v>
      </c>
    </row>
    <row r="19" spans="1:24" ht="10.5" customHeight="1">
      <c r="A19" s="58"/>
      <c r="B19" s="371" t="s">
        <v>179</v>
      </c>
      <c r="C19" s="203"/>
      <c r="D19" s="203"/>
      <c r="E19" s="203"/>
      <c r="F19" s="203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</row>
    <row r="20" spans="1:24" ht="10.5" customHeight="1">
      <c r="A20" s="58"/>
      <c r="B20" s="130" t="s">
        <v>194</v>
      </c>
      <c r="C20" s="203">
        <v>90.116023511393962</v>
      </c>
      <c r="D20" s="203">
        <v>89.410581220413221</v>
      </c>
      <c r="E20" s="203">
        <v>91.943871504740088</v>
      </c>
      <c r="F20" s="203">
        <v>92.23631056677074</v>
      </c>
      <c r="G20" s="212">
        <v>92.632373404499432</v>
      </c>
      <c r="H20" s="364">
        <v>92.672259222609625</v>
      </c>
      <c r="I20" s="212">
        <v>93.142071569408003</v>
      </c>
      <c r="J20" s="212">
        <v>93.294218674190788</v>
      </c>
      <c r="K20" s="212">
        <v>94.724415447550399</v>
      </c>
      <c r="L20" s="212">
        <v>94.863199825407492</v>
      </c>
      <c r="M20" s="212">
        <v>94.283425693889129</v>
      </c>
      <c r="N20" s="212">
        <v>95.964189261065499</v>
      </c>
      <c r="O20" s="212">
        <v>95.685469661206042</v>
      </c>
      <c r="P20" s="212">
        <v>95.333178582444205</v>
      </c>
      <c r="Q20" s="212">
        <v>95.51612141623005</v>
      </c>
      <c r="R20" s="212">
        <v>95.526027320860052</v>
      </c>
      <c r="S20" s="212">
        <v>95.526027320860052</v>
      </c>
      <c r="T20" s="212">
        <v>95.954603450148767</v>
      </c>
      <c r="U20" s="212">
        <v>96.453054951325029</v>
      </c>
      <c r="V20" s="212">
        <v>97.164073413234647</v>
      </c>
      <c r="W20" s="212">
        <v>96.870407259636963</v>
      </c>
      <c r="X20" s="212">
        <v>97.636484475996923</v>
      </c>
    </row>
    <row r="21" spans="1:24" ht="10.5" customHeight="1">
      <c r="A21" s="70"/>
      <c r="B21" s="130" t="s">
        <v>195</v>
      </c>
      <c r="C21" s="203">
        <v>96.491440286369127</v>
      </c>
      <c r="D21" s="203">
        <v>97.212749885835137</v>
      </c>
      <c r="E21" s="203">
        <v>96.629119817167364</v>
      </c>
      <c r="F21" s="203">
        <v>97.202602946394038</v>
      </c>
      <c r="G21" s="212">
        <v>97.133074641894837</v>
      </c>
      <c r="H21" s="212">
        <v>97.37311962052506</v>
      </c>
      <c r="I21" s="212">
        <v>97.773039046485025</v>
      </c>
      <c r="J21" s="212">
        <v>97.623076616151849</v>
      </c>
      <c r="K21" s="212">
        <v>97.326192299361992</v>
      </c>
      <c r="L21" s="212">
        <v>97.336879012026827</v>
      </c>
      <c r="M21" s="212">
        <v>97.479392185922364</v>
      </c>
      <c r="N21" s="212">
        <v>98.268776594914868</v>
      </c>
      <c r="O21" s="212">
        <v>98.060566999895158</v>
      </c>
      <c r="P21" s="212">
        <v>98.258201706538699</v>
      </c>
      <c r="Q21" s="212">
        <v>97.698157324160533</v>
      </c>
      <c r="R21" s="212">
        <v>97.8157203642848</v>
      </c>
      <c r="S21" s="212">
        <v>97.8157203642848</v>
      </c>
      <c r="T21" s="212">
        <v>97.700792765409645</v>
      </c>
      <c r="U21" s="212">
        <v>96.588381804522555</v>
      </c>
      <c r="V21" s="212">
        <v>98.280176110761559</v>
      </c>
      <c r="W21" s="212">
        <v>98.142877994430179</v>
      </c>
      <c r="X21" s="212">
        <v>98.36897839520347</v>
      </c>
    </row>
    <row r="22" spans="1:24" ht="10.5" customHeight="1">
      <c r="A22" s="58"/>
      <c r="B22" s="371" t="s">
        <v>180</v>
      </c>
      <c r="C22" s="203"/>
      <c r="D22" s="203"/>
      <c r="E22" s="203"/>
      <c r="F22" s="203"/>
      <c r="G22" s="212"/>
      <c r="H22" s="364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</row>
    <row r="23" spans="1:24" ht="10.5" customHeight="1">
      <c r="A23" s="58"/>
      <c r="B23" s="130" t="s">
        <v>194</v>
      </c>
      <c r="C23" s="203">
        <v>86.805715210090554</v>
      </c>
      <c r="D23" s="203">
        <v>87.806729406656103</v>
      </c>
      <c r="E23" s="203">
        <v>86.059463609558719</v>
      </c>
      <c r="F23" s="203">
        <v>87.438451456848512</v>
      </c>
      <c r="G23" s="212">
        <v>88.402334884997899</v>
      </c>
      <c r="H23" s="212">
        <v>89.755945492733147</v>
      </c>
      <c r="I23" s="212">
        <v>90.441875631948136</v>
      </c>
      <c r="J23" s="212">
        <v>91.239636233041296</v>
      </c>
      <c r="K23" s="212">
        <v>92.269482295923666</v>
      </c>
      <c r="L23" s="212">
        <v>92.359905930783839</v>
      </c>
      <c r="M23" s="212">
        <v>92.584211777986752</v>
      </c>
      <c r="N23" s="212">
        <v>93.154279313575287</v>
      </c>
      <c r="O23" s="212">
        <v>92.897430042082931</v>
      </c>
      <c r="P23" s="212">
        <v>94.2123245420307</v>
      </c>
      <c r="Q23" s="212">
        <v>94.544740538484518</v>
      </c>
      <c r="R23" s="212">
        <v>93.568361129882334</v>
      </c>
      <c r="S23" s="212">
        <v>93.568361129882334</v>
      </c>
      <c r="T23" s="212">
        <v>95.416402743628922</v>
      </c>
      <c r="U23" s="212">
        <v>96.57650311060361</v>
      </c>
      <c r="V23" s="212">
        <v>95.411399010020659</v>
      </c>
      <c r="W23" s="212">
        <v>95.637982990563444</v>
      </c>
      <c r="X23" s="212">
        <v>95.929731981216278</v>
      </c>
    </row>
    <row r="24" spans="1:24" ht="10.5" customHeight="1">
      <c r="A24" s="58"/>
      <c r="B24" s="130" t="s">
        <v>195</v>
      </c>
      <c r="C24" s="203">
        <v>95.900725472177143</v>
      </c>
      <c r="D24" s="203">
        <v>96.936472728794115</v>
      </c>
      <c r="E24" s="203">
        <v>96.41846479174913</v>
      </c>
      <c r="F24" s="203">
        <v>96.854460204842766</v>
      </c>
      <c r="G24" s="212">
        <v>96.395244052214338</v>
      </c>
      <c r="H24" s="364">
        <v>96.515837878541817</v>
      </c>
      <c r="I24" s="212">
        <v>96.792738476325937</v>
      </c>
      <c r="J24" s="212">
        <v>96.615234433516932</v>
      </c>
      <c r="K24" s="212">
        <v>97.639616887791206</v>
      </c>
      <c r="L24" s="212">
        <v>97.473561952887806</v>
      </c>
      <c r="M24" s="212">
        <v>97.144722590332194</v>
      </c>
      <c r="N24" s="212">
        <v>97.245048899497945</v>
      </c>
      <c r="O24" s="212">
        <v>97.086453903569264</v>
      </c>
      <c r="P24" s="212">
        <v>97.553744448802831</v>
      </c>
      <c r="Q24" s="212">
        <v>97.601185702442123</v>
      </c>
      <c r="R24" s="212">
        <v>97.095207996503646</v>
      </c>
      <c r="S24" s="212">
        <v>97.095207996503646</v>
      </c>
      <c r="T24" s="212">
        <v>97.212316031281929</v>
      </c>
      <c r="U24" s="212">
        <v>96.280088397678867</v>
      </c>
      <c r="V24" s="212">
        <v>97.6288793755146</v>
      </c>
      <c r="W24" s="212">
        <v>97.844223578765494</v>
      </c>
      <c r="X24" s="212">
        <v>97.715941669886391</v>
      </c>
    </row>
    <row r="25" spans="1:24" ht="10.5" customHeight="1">
      <c r="A25" s="70"/>
      <c r="B25" s="371" t="s">
        <v>181</v>
      </c>
      <c r="C25" s="203"/>
      <c r="D25" s="203"/>
      <c r="E25" s="203"/>
      <c r="F25" s="203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</row>
    <row r="26" spans="1:24" ht="12.75" customHeight="1">
      <c r="A26" s="58"/>
      <c r="B26" s="130" t="s">
        <v>194</v>
      </c>
      <c r="C26" s="203">
        <v>85.881498120253852</v>
      </c>
      <c r="D26" s="203">
        <v>83.881621253271987</v>
      </c>
      <c r="E26" s="203">
        <v>83.872592365368817</v>
      </c>
      <c r="F26" s="203">
        <v>85.183223607436176</v>
      </c>
      <c r="G26" s="212">
        <v>86.208865003518028</v>
      </c>
      <c r="H26" s="364">
        <v>85.722409456406837</v>
      </c>
      <c r="I26" s="212">
        <v>87.760053395016769</v>
      </c>
      <c r="J26" s="212">
        <v>88.295335062752912</v>
      </c>
      <c r="K26" s="212">
        <v>89.16358932199401</v>
      </c>
      <c r="L26" s="212">
        <v>89.982440859764367</v>
      </c>
      <c r="M26" s="212">
        <v>90.41256119718274</v>
      </c>
      <c r="N26" s="212">
        <v>92.178093276297943</v>
      </c>
      <c r="O26" s="212">
        <v>91.365452660870545</v>
      </c>
      <c r="P26" s="212">
        <v>92.977735381163001</v>
      </c>
      <c r="Q26" s="212">
        <v>91.9270357581822</v>
      </c>
      <c r="R26" s="212">
        <v>92.889788437816321</v>
      </c>
      <c r="S26" s="212">
        <v>92.889788437816321</v>
      </c>
      <c r="T26" s="212">
        <v>92.882524152250099</v>
      </c>
      <c r="U26" s="212">
        <v>93.441316278905589</v>
      </c>
      <c r="V26" s="212">
        <v>94.065318493272457</v>
      </c>
      <c r="W26" s="212">
        <v>94.009598788331246</v>
      </c>
      <c r="X26" s="212">
        <v>93.493030214213078</v>
      </c>
    </row>
    <row r="27" spans="1:24" ht="10.5" customHeight="1">
      <c r="A27" s="58"/>
      <c r="B27" s="130" t="s">
        <v>195</v>
      </c>
      <c r="C27" s="203">
        <v>96.252011823353357</v>
      </c>
      <c r="D27" s="203">
        <v>95.370372579807253</v>
      </c>
      <c r="E27" s="203">
        <v>95.806800300007396</v>
      </c>
      <c r="F27" s="203">
        <v>95.276443811440402</v>
      </c>
      <c r="G27" s="212">
        <v>95.978445325704257</v>
      </c>
      <c r="H27" s="212">
        <v>95.638209774066468</v>
      </c>
      <c r="I27" s="212">
        <v>95.433883309616704</v>
      </c>
      <c r="J27" s="212">
        <v>96.186991123200471</v>
      </c>
      <c r="K27" s="212">
        <v>96.559105873697732</v>
      </c>
      <c r="L27" s="212">
        <v>96.046134524055887</v>
      </c>
      <c r="M27" s="212">
        <v>96.424860728589209</v>
      </c>
      <c r="N27" s="212">
        <v>96.647412167761189</v>
      </c>
      <c r="O27" s="212">
        <v>97.019763190626321</v>
      </c>
      <c r="P27" s="212">
        <v>97.006579725765945</v>
      </c>
      <c r="Q27" s="212">
        <v>97.008587198661459</v>
      </c>
      <c r="R27" s="212">
        <v>96.974371773677987</v>
      </c>
      <c r="S27" s="212">
        <v>96.974371773677987</v>
      </c>
      <c r="T27" s="212">
        <v>96.61854273692272</v>
      </c>
      <c r="U27" s="212">
        <v>97.073874664167732</v>
      </c>
      <c r="V27" s="212">
        <v>97.379095095281883</v>
      </c>
      <c r="W27" s="212">
        <v>97.496777277064822</v>
      </c>
      <c r="X27" s="212">
        <v>97.674403076343282</v>
      </c>
    </row>
    <row r="28" spans="1:24" ht="10.5" customHeight="1">
      <c r="A28" s="70"/>
      <c r="B28" s="371" t="s">
        <v>182</v>
      </c>
      <c r="C28" s="203"/>
      <c r="D28" s="203"/>
      <c r="E28" s="203"/>
      <c r="F28" s="203"/>
      <c r="G28" s="212"/>
      <c r="H28" s="364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</row>
    <row r="29" spans="1:24" ht="10.5" customHeight="1">
      <c r="A29" s="58"/>
      <c r="B29" s="130" t="s">
        <v>194</v>
      </c>
      <c r="C29" s="203">
        <v>78.072646515772661</v>
      </c>
      <c r="D29" s="203">
        <v>78.674549524198426</v>
      </c>
      <c r="E29" s="203">
        <v>80.634114710492383</v>
      </c>
      <c r="F29" s="203">
        <v>81.486682306584711</v>
      </c>
      <c r="G29" s="212">
        <v>82.489098804354043</v>
      </c>
      <c r="H29" s="212">
        <v>82.899121769547733</v>
      </c>
      <c r="I29" s="212">
        <v>85.905246554722524</v>
      </c>
      <c r="J29" s="212">
        <v>85.833498450256386</v>
      </c>
      <c r="K29" s="212">
        <v>86.518272773510176</v>
      </c>
      <c r="L29" s="212">
        <v>87.806856360261094</v>
      </c>
      <c r="M29" s="212">
        <v>88.442215794909742</v>
      </c>
      <c r="N29" s="212">
        <v>89.670097986448909</v>
      </c>
      <c r="O29" s="212">
        <v>90.618375734359446</v>
      </c>
      <c r="P29" s="212">
        <v>90.531173088229934</v>
      </c>
      <c r="Q29" s="212">
        <v>89.824100723918093</v>
      </c>
      <c r="R29" s="212">
        <v>91.976296829375016</v>
      </c>
      <c r="S29" s="212">
        <v>91.976296829375016</v>
      </c>
      <c r="T29" s="212">
        <v>91.392686171714942</v>
      </c>
      <c r="U29" s="212">
        <v>91.8566791814103</v>
      </c>
      <c r="V29" s="212">
        <v>93.31164616425059</v>
      </c>
      <c r="W29" s="212">
        <v>92.50978842285744</v>
      </c>
      <c r="X29" s="212">
        <v>93.708934491165422</v>
      </c>
    </row>
    <row r="30" spans="1:24" ht="10.5" customHeight="1">
      <c r="A30" s="58"/>
      <c r="B30" s="130" t="s">
        <v>195</v>
      </c>
      <c r="C30" s="203">
        <v>94.050935781364061</v>
      </c>
      <c r="D30" s="203">
        <v>94.859610371084486</v>
      </c>
      <c r="E30" s="203">
        <v>94.470540039564298</v>
      </c>
      <c r="F30" s="203">
        <v>95.760211431311603</v>
      </c>
      <c r="G30" s="212">
        <v>95.559782143198163</v>
      </c>
      <c r="H30" s="364">
        <v>94.514898149866397</v>
      </c>
      <c r="I30" s="212">
        <v>95.639494733011361</v>
      </c>
      <c r="J30" s="212">
        <v>95.610641218984242</v>
      </c>
      <c r="K30" s="212">
        <v>95.727479444154298</v>
      </c>
      <c r="L30" s="212">
        <v>96.355372911472173</v>
      </c>
      <c r="M30" s="212">
        <v>96.276616240009247</v>
      </c>
      <c r="N30" s="212">
        <v>96.990232296149344</v>
      </c>
      <c r="O30" s="212">
        <v>96.996964400259742</v>
      </c>
      <c r="P30" s="212">
        <v>96.575271929223888</v>
      </c>
      <c r="Q30" s="212">
        <v>97.080930044276059</v>
      </c>
      <c r="R30" s="212">
        <v>96.831821672637261</v>
      </c>
      <c r="S30" s="212">
        <v>96.831821672637261</v>
      </c>
      <c r="T30" s="212">
        <v>97.03221797285164</v>
      </c>
      <c r="U30" s="212">
        <v>97.186841242619408</v>
      </c>
      <c r="V30" s="212">
        <v>97.427894241263076</v>
      </c>
      <c r="W30" s="212">
        <v>97.103656573519956</v>
      </c>
      <c r="X30" s="212">
        <v>96.365263764896454</v>
      </c>
    </row>
    <row r="31" spans="1:24" ht="10.5" customHeight="1">
      <c r="A31" s="70"/>
      <c r="B31" s="371" t="s">
        <v>183</v>
      </c>
      <c r="C31" s="203"/>
      <c r="D31" s="203"/>
      <c r="E31" s="203"/>
      <c r="F31" s="203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</row>
    <row r="32" spans="1:24" ht="10.5" customHeight="1">
      <c r="A32" s="58"/>
      <c r="B32" s="130" t="s">
        <v>194</v>
      </c>
      <c r="C32" s="203">
        <v>70.0968902218344</v>
      </c>
      <c r="D32" s="203">
        <v>74.062643327099977</v>
      </c>
      <c r="E32" s="203">
        <v>75.089411533705771</v>
      </c>
      <c r="F32" s="203">
        <v>73.911903025824031</v>
      </c>
      <c r="G32" s="212">
        <v>78.145238713011437</v>
      </c>
      <c r="H32" s="364">
        <v>78.85441040128309</v>
      </c>
      <c r="I32" s="212">
        <v>82.994909036330824</v>
      </c>
      <c r="J32" s="212">
        <v>83.322956801138915</v>
      </c>
      <c r="K32" s="212">
        <v>82.920654560394922</v>
      </c>
      <c r="L32" s="212">
        <v>84.13157980871776</v>
      </c>
      <c r="M32" s="212">
        <v>86.930479222993057</v>
      </c>
      <c r="N32" s="212">
        <v>87.72322369767268</v>
      </c>
      <c r="O32" s="212">
        <v>87.719336423023648</v>
      </c>
      <c r="P32" s="212">
        <v>88.330873650159177</v>
      </c>
      <c r="Q32" s="212">
        <v>89.058838869671547</v>
      </c>
      <c r="R32" s="212">
        <v>89.362373972337878</v>
      </c>
      <c r="S32" s="212">
        <v>89.362373972337878</v>
      </c>
      <c r="T32" s="212">
        <v>89.46880970812667</v>
      </c>
      <c r="U32" s="212">
        <v>89.314485452402309</v>
      </c>
      <c r="V32" s="212">
        <v>89.604770181362241</v>
      </c>
      <c r="W32" s="212">
        <v>90.799972747810372</v>
      </c>
      <c r="X32" s="212">
        <v>90.729040945238637</v>
      </c>
    </row>
    <row r="33" spans="1:24" ht="10.5" customHeight="1">
      <c r="A33" s="71"/>
      <c r="B33" s="130" t="s">
        <v>195</v>
      </c>
      <c r="C33" s="203">
        <v>91.677023771754889</v>
      </c>
      <c r="D33" s="203">
        <v>92.88000709662046</v>
      </c>
      <c r="E33" s="203">
        <v>91.271707955039972</v>
      </c>
      <c r="F33" s="203">
        <v>92.645944722537848</v>
      </c>
      <c r="G33" s="212">
        <v>92.830998954846308</v>
      </c>
      <c r="H33" s="212">
        <v>93.560833762788818</v>
      </c>
      <c r="I33" s="212">
        <v>96.552036021668286</v>
      </c>
      <c r="J33" s="212">
        <v>95.850596490476477</v>
      </c>
      <c r="K33" s="212">
        <v>96.242955662835158</v>
      </c>
      <c r="L33" s="212">
        <v>97.005135862736253</v>
      </c>
      <c r="M33" s="212">
        <v>95.759155718211645</v>
      </c>
      <c r="N33" s="212">
        <v>96.721256051868622</v>
      </c>
      <c r="O33" s="212">
        <v>96.245671347607384</v>
      </c>
      <c r="P33" s="212">
        <v>96.671543305237805</v>
      </c>
      <c r="Q33" s="212">
        <v>96.890955240592703</v>
      </c>
      <c r="R33" s="212">
        <v>96.333845838711781</v>
      </c>
      <c r="S33" s="212">
        <v>96.333845838711781</v>
      </c>
      <c r="T33" s="212">
        <v>96.96212248954177</v>
      </c>
      <c r="U33" s="212">
        <v>97.028751158728838</v>
      </c>
      <c r="V33" s="212">
        <v>96.005978090746893</v>
      </c>
      <c r="W33" s="212">
        <v>96.420881385939396</v>
      </c>
      <c r="X33" s="212">
        <v>96.537287791073439</v>
      </c>
    </row>
    <row r="34" spans="1:24" ht="10.5" customHeight="1">
      <c r="B34" s="371" t="s">
        <v>184</v>
      </c>
      <c r="C34" s="203"/>
      <c r="D34" s="203"/>
      <c r="E34" s="203"/>
      <c r="F34" s="203"/>
      <c r="G34" s="212"/>
      <c r="H34" s="364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</row>
    <row r="35" spans="1:24" ht="10.5" customHeight="1">
      <c r="B35" s="130" t="s">
        <v>194</v>
      </c>
      <c r="C35" s="203">
        <v>62.735482314934551</v>
      </c>
      <c r="D35" s="203">
        <v>65.631055083602334</v>
      </c>
      <c r="E35" s="203">
        <v>62.715187807982204</v>
      </c>
      <c r="F35" s="203">
        <v>66.928841165314523</v>
      </c>
      <c r="G35" s="212">
        <v>68.166138090404914</v>
      </c>
      <c r="H35" s="212">
        <v>71.055142766141572</v>
      </c>
      <c r="I35" s="212">
        <v>72.989675966441894</v>
      </c>
      <c r="J35" s="212">
        <v>75.440643079133736</v>
      </c>
      <c r="K35" s="212">
        <v>77.525310681006857</v>
      </c>
      <c r="L35" s="212">
        <v>79.701100472954508</v>
      </c>
      <c r="M35" s="212">
        <v>82.270715569456968</v>
      </c>
      <c r="N35" s="212">
        <v>85.16070157849812</v>
      </c>
      <c r="O35" s="212">
        <v>84.509776520620719</v>
      </c>
      <c r="P35" s="212">
        <v>85.209231955788795</v>
      </c>
      <c r="Q35" s="212">
        <v>86.19825704759235</v>
      </c>
      <c r="R35" s="212">
        <v>85.634204340300542</v>
      </c>
      <c r="S35" s="212">
        <v>85.634204340300542</v>
      </c>
      <c r="T35" s="212">
        <v>87.460926833325047</v>
      </c>
      <c r="U35" s="212">
        <v>88.095340023004525</v>
      </c>
      <c r="V35" s="212">
        <v>87.04177251169591</v>
      </c>
      <c r="W35" s="212">
        <v>86.16132618508054</v>
      </c>
      <c r="X35" s="212">
        <v>90.507211980881635</v>
      </c>
    </row>
    <row r="36" spans="1:24" ht="10.5" customHeight="1">
      <c r="B36" s="130" t="s">
        <v>195</v>
      </c>
      <c r="C36" s="203">
        <v>90.231853188795313</v>
      </c>
      <c r="D36" s="203">
        <v>88.488327440706911</v>
      </c>
      <c r="E36" s="203">
        <v>87.880695507824214</v>
      </c>
      <c r="F36" s="203">
        <v>90.464661838664881</v>
      </c>
      <c r="G36" s="212">
        <v>91.816833555853592</v>
      </c>
      <c r="H36" s="364">
        <v>90.629498202467389</v>
      </c>
      <c r="I36" s="212">
        <v>93.574410008723675</v>
      </c>
      <c r="J36" s="212">
        <v>93.480259024002962</v>
      </c>
      <c r="K36" s="212">
        <v>93.797419686784352</v>
      </c>
      <c r="L36" s="212">
        <v>94.129823250713031</v>
      </c>
      <c r="M36" s="212">
        <v>95.471557392433553</v>
      </c>
      <c r="N36" s="212">
        <v>96.036288670581968</v>
      </c>
      <c r="O36" s="212">
        <v>96.893984262330235</v>
      </c>
      <c r="P36" s="212">
        <v>95.672987006080589</v>
      </c>
      <c r="Q36" s="212">
        <v>96.404883836017191</v>
      </c>
      <c r="R36" s="212">
        <v>96.940732441691779</v>
      </c>
      <c r="S36" s="212">
        <v>96.940732441691779</v>
      </c>
      <c r="T36" s="212">
        <v>96.544110265640924</v>
      </c>
      <c r="U36" s="212">
        <v>96.797150560704864</v>
      </c>
      <c r="V36" s="212">
        <v>96.425626059489886</v>
      </c>
      <c r="W36" s="212">
        <v>96.123361870154895</v>
      </c>
      <c r="X36" s="212">
        <v>96.616153531586988</v>
      </c>
    </row>
    <row r="37" spans="1:24" ht="10.5" customHeight="1">
      <c r="B37" s="371" t="s">
        <v>185</v>
      </c>
      <c r="C37" s="203"/>
      <c r="D37" s="203"/>
      <c r="E37" s="203"/>
      <c r="F37" s="203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</row>
    <row r="38" spans="1:24" ht="10.5" customHeight="1">
      <c r="B38" s="130" t="s">
        <v>194</v>
      </c>
      <c r="C38" s="203">
        <v>58.198792183723995</v>
      </c>
      <c r="D38" s="203">
        <v>58.139266013758196</v>
      </c>
      <c r="E38" s="203">
        <v>60.417717684027863</v>
      </c>
      <c r="F38" s="203">
        <v>57.591964842334079</v>
      </c>
      <c r="G38" s="212">
        <v>58.796620168759709</v>
      </c>
      <c r="H38" s="364">
        <v>64.795435635239201</v>
      </c>
      <c r="I38" s="212">
        <v>66.35163441181804</v>
      </c>
      <c r="J38" s="212">
        <v>68.685553031667055</v>
      </c>
      <c r="K38" s="212">
        <v>68.77902886551766</v>
      </c>
      <c r="L38" s="212">
        <v>69.537776266987422</v>
      </c>
      <c r="M38" s="212">
        <v>72.408674115718824</v>
      </c>
      <c r="N38" s="212">
        <v>77.775437590982335</v>
      </c>
      <c r="O38" s="212">
        <v>79.669891828728936</v>
      </c>
      <c r="P38" s="212">
        <v>81.086330753545255</v>
      </c>
      <c r="Q38" s="212">
        <v>79.828719033614576</v>
      </c>
      <c r="R38" s="212">
        <v>82.478531839455314</v>
      </c>
      <c r="S38" s="212">
        <v>82.478531839455314</v>
      </c>
      <c r="T38" s="212">
        <v>84.781553620504056</v>
      </c>
      <c r="U38" s="212">
        <v>84.558450436798367</v>
      </c>
      <c r="V38" s="212">
        <v>84.300301953559398</v>
      </c>
      <c r="W38" s="212">
        <v>86.026193748807955</v>
      </c>
      <c r="X38" s="212">
        <v>84.144759337669555</v>
      </c>
    </row>
    <row r="39" spans="1:24" ht="10.5" customHeight="1">
      <c r="B39" s="130" t="s">
        <v>195</v>
      </c>
      <c r="C39" s="203">
        <v>82.673604357877835</v>
      </c>
      <c r="D39" s="203">
        <v>82.362609684835647</v>
      </c>
      <c r="E39" s="203">
        <v>83.152045732956083</v>
      </c>
      <c r="F39" s="203">
        <v>84.968521929018877</v>
      </c>
      <c r="G39" s="212">
        <v>85.046127011715726</v>
      </c>
      <c r="H39" s="212">
        <v>87.272519512082667</v>
      </c>
      <c r="I39" s="212">
        <v>90.131590607377575</v>
      </c>
      <c r="J39" s="212">
        <v>91.752283916924313</v>
      </c>
      <c r="K39" s="212">
        <v>92.064928146859643</v>
      </c>
      <c r="L39" s="212">
        <v>91.777231207501515</v>
      </c>
      <c r="M39" s="212">
        <v>91.799731552267019</v>
      </c>
      <c r="N39" s="212">
        <v>94.320570944702425</v>
      </c>
      <c r="O39" s="212">
        <v>95.018335569105915</v>
      </c>
      <c r="P39" s="212">
        <v>95.278960159002352</v>
      </c>
      <c r="Q39" s="212">
        <v>96.140528728481485</v>
      </c>
      <c r="R39" s="212">
        <v>95.694422376559288</v>
      </c>
      <c r="S39" s="212">
        <v>95.694422376559288</v>
      </c>
      <c r="T39" s="212">
        <v>95.998120142214887</v>
      </c>
      <c r="U39" s="212">
        <v>96.661532937414478</v>
      </c>
      <c r="V39" s="212">
        <v>95.839274084437591</v>
      </c>
      <c r="W39" s="212">
        <v>95.648070002866106</v>
      </c>
      <c r="X39" s="212">
        <v>97.024962494189126</v>
      </c>
    </row>
    <row r="40" spans="1:24" ht="10.5" customHeight="1">
      <c r="B40" s="371" t="s">
        <v>186</v>
      </c>
      <c r="C40" s="203"/>
      <c r="D40" s="203"/>
      <c r="E40" s="203"/>
      <c r="F40" s="203"/>
      <c r="G40" s="212"/>
      <c r="H40" s="364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</row>
    <row r="41" spans="1:24" ht="10.5" customHeight="1">
      <c r="B41" s="130" t="s">
        <v>194</v>
      </c>
      <c r="C41" s="203">
        <v>50.235465224962127</v>
      </c>
      <c r="D41" s="203">
        <v>52.924068288201269</v>
      </c>
      <c r="E41" s="203">
        <v>51.423887220044399</v>
      </c>
      <c r="F41" s="203">
        <v>52.901112736371445</v>
      </c>
      <c r="G41" s="212">
        <v>54.067071157634274</v>
      </c>
      <c r="H41" s="212">
        <v>54.437198948797864</v>
      </c>
      <c r="I41" s="212">
        <v>55.537680163120875</v>
      </c>
      <c r="J41" s="212">
        <v>55.853181991744663</v>
      </c>
      <c r="K41" s="212">
        <v>58.116747367538778</v>
      </c>
      <c r="L41" s="212">
        <v>59.151438640960087</v>
      </c>
      <c r="M41" s="212">
        <v>61.059834807457428</v>
      </c>
      <c r="N41" s="212">
        <v>63.750903107255709</v>
      </c>
      <c r="O41" s="212">
        <v>62.94064243743869</v>
      </c>
      <c r="P41" s="212">
        <v>64.767174290489621</v>
      </c>
      <c r="Q41" s="212">
        <v>66.517697510678502</v>
      </c>
      <c r="R41" s="212">
        <v>67.724505580792538</v>
      </c>
      <c r="S41" s="212">
        <v>67.724505580792538</v>
      </c>
      <c r="T41" s="212">
        <v>70.274966885308686</v>
      </c>
      <c r="U41" s="212">
        <v>68.692876657476461</v>
      </c>
      <c r="V41" s="212">
        <v>71.540114616481077</v>
      </c>
      <c r="W41" s="212">
        <v>72.475057937221052</v>
      </c>
      <c r="X41" s="212">
        <v>74.769357936066598</v>
      </c>
    </row>
    <row r="42" spans="1:24" ht="10.5" customHeight="1">
      <c r="B42" s="130" t="s">
        <v>195</v>
      </c>
      <c r="C42" s="203">
        <v>78.376660978288797</v>
      </c>
      <c r="D42" s="203">
        <v>80.025093706122348</v>
      </c>
      <c r="E42" s="203">
        <v>76.650047565820572</v>
      </c>
      <c r="F42" s="203">
        <v>80.153252992788964</v>
      </c>
      <c r="G42" s="212">
        <v>81.038444350976903</v>
      </c>
      <c r="H42" s="364">
        <v>83.177782295804192</v>
      </c>
      <c r="I42" s="212">
        <v>84.286636750466187</v>
      </c>
      <c r="J42" s="212">
        <v>83.90674786976885</v>
      </c>
      <c r="K42" s="212">
        <v>85.694127463330375</v>
      </c>
      <c r="L42" s="212">
        <v>86.016908996079707</v>
      </c>
      <c r="M42" s="212">
        <v>85.044472966248634</v>
      </c>
      <c r="N42" s="212">
        <v>88.53198891846489</v>
      </c>
      <c r="O42" s="212">
        <v>88.114324538862988</v>
      </c>
      <c r="P42" s="212">
        <v>88.520640312813754</v>
      </c>
      <c r="Q42" s="212">
        <v>89.389429953683191</v>
      </c>
      <c r="R42" s="212">
        <v>89.526296583254066</v>
      </c>
      <c r="S42" s="212">
        <v>89.526296583254066</v>
      </c>
      <c r="T42" s="212">
        <v>90.405926001738337</v>
      </c>
      <c r="U42" s="212">
        <v>89.90736742265301</v>
      </c>
      <c r="V42" s="212">
        <v>92.157968568887711</v>
      </c>
      <c r="W42" s="212">
        <v>92.525396488957085</v>
      </c>
      <c r="X42" s="212">
        <v>92.594368770079967</v>
      </c>
    </row>
    <row r="43" spans="1:24" ht="12.75" customHeight="1">
      <c r="B43" s="280"/>
      <c r="C43" s="203"/>
      <c r="D43" s="203"/>
      <c r="E43" s="203"/>
      <c r="F43" s="203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</row>
    <row r="44" spans="1:24" ht="16.5" customHeight="1">
      <c r="B44" s="425" t="s">
        <v>105</v>
      </c>
      <c r="C44" s="203"/>
      <c r="D44" s="203"/>
      <c r="E44" s="203"/>
      <c r="F44" s="203"/>
      <c r="G44" s="212"/>
      <c r="H44" s="364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</row>
    <row r="45" spans="1:24" ht="10.5" customHeight="1">
      <c r="B45" s="562" t="s">
        <v>194</v>
      </c>
      <c r="C45" s="563">
        <v>91.683864117666729</v>
      </c>
      <c r="D45" s="563">
        <v>91.959423698984438</v>
      </c>
      <c r="E45" s="563">
        <v>92.110342142590326</v>
      </c>
      <c r="F45" s="563">
        <v>91.713050542802208</v>
      </c>
      <c r="G45" s="564">
        <v>92.171913663102231</v>
      </c>
      <c r="H45" s="564">
        <v>92.295948754441497</v>
      </c>
      <c r="I45" s="564">
        <v>92.927440743645889</v>
      </c>
      <c r="J45" s="564">
        <v>93.212741560945858</v>
      </c>
      <c r="K45" s="564">
        <v>93.635512395287947</v>
      </c>
      <c r="L45" s="564">
        <v>93.808967632717668</v>
      </c>
      <c r="M45" s="564">
        <v>94.083527048727149</v>
      </c>
      <c r="N45" s="564">
        <v>94.73112410561582</v>
      </c>
      <c r="O45" s="564">
        <v>94.369150012146548</v>
      </c>
      <c r="P45" s="564">
        <v>94.669552637918187</v>
      </c>
      <c r="Q45" s="564">
        <v>94.495379234831518</v>
      </c>
      <c r="R45" s="564">
        <v>94.711674028558178</v>
      </c>
      <c r="S45" s="564">
        <v>94.711674028558178</v>
      </c>
      <c r="T45" s="564">
        <v>95.069207311595818</v>
      </c>
      <c r="U45" s="564">
        <v>94.837924387397678</v>
      </c>
      <c r="V45" s="564">
        <v>94.875731929245489</v>
      </c>
      <c r="W45" s="564">
        <v>94.832766859155399</v>
      </c>
      <c r="X45" s="564">
        <v>95.119943343366174</v>
      </c>
    </row>
    <row r="46" spans="1:24" ht="10.5" customHeight="1">
      <c r="B46" s="562" t="s">
        <v>195</v>
      </c>
      <c r="C46" s="563">
        <v>97.539564385296728</v>
      </c>
      <c r="D46" s="563">
        <v>97.435195421098427</v>
      </c>
      <c r="E46" s="563">
        <v>97.168940899272997</v>
      </c>
      <c r="F46" s="563">
        <v>97.668055075828249</v>
      </c>
      <c r="G46" s="564">
        <v>97.492019435556458</v>
      </c>
      <c r="H46" s="565">
        <v>97.627873163943775</v>
      </c>
      <c r="I46" s="564">
        <v>97.882767609661244</v>
      </c>
      <c r="J46" s="564">
        <v>97.85173835448758</v>
      </c>
      <c r="K46" s="564">
        <v>98.072734302535423</v>
      </c>
      <c r="L46" s="564">
        <v>98.165952539628037</v>
      </c>
      <c r="M46" s="564">
        <v>97.945679056653347</v>
      </c>
      <c r="N46" s="564">
        <v>98.366474779371899</v>
      </c>
      <c r="O46" s="564">
        <v>98.347285665176713</v>
      </c>
      <c r="P46" s="564">
        <v>98.272619369223037</v>
      </c>
      <c r="Q46" s="564">
        <v>98.238367814052694</v>
      </c>
      <c r="R46" s="564">
        <v>98.276884879230906</v>
      </c>
      <c r="S46" s="564">
        <v>98.276884879230906</v>
      </c>
      <c r="T46" s="564">
        <v>98.156988996849762</v>
      </c>
      <c r="U46" s="564">
        <v>98.103056022467683</v>
      </c>
      <c r="V46" s="564">
        <v>98.297589741263096</v>
      </c>
      <c r="W46" s="564">
        <v>98.163007529149297</v>
      </c>
      <c r="X46" s="564">
        <v>98.191442381883689</v>
      </c>
    </row>
    <row r="47" spans="1:24" ht="10.5" customHeight="1">
      <c r="B47" s="371" t="s">
        <v>176</v>
      </c>
      <c r="C47" s="203"/>
      <c r="D47" s="203"/>
      <c r="E47" s="203"/>
      <c r="F47" s="203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</row>
    <row r="48" spans="1:24" ht="10.5" customHeight="1">
      <c r="B48" s="130" t="s">
        <v>194</v>
      </c>
      <c r="C48" s="203">
        <v>98.132418188646767</v>
      </c>
      <c r="D48" s="203">
        <v>98.777646252925848</v>
      </c>
      <c r="E48" s="203">
        <v>98.600103070823423</v>
      </c>
      <c r="F48" s="203">
        <v>99.113820807307135</v>
      </c>
      <c r="G48" s="212">
        <v>99.234005266989669</v>
      </c>
      <c r="H48" s="364">
        <v>99.255026698886567</v>
      </c>
      <c r="I48" s="212">
        <v>98.483406516565623</v>
      </c>
      <c r="J48" s="212">
        <v>99.253778007637692</v>
      </c>
      <c r="K48" s="212">
        <v>98.91163716742038</v>
      </c>
      <c r="L48" s="212">
        <v>99.124847070592963</v>
      </c>
      <c r="M48" s="212">
        <v>99.187864993579353</v>
      </c>
      <c r="N48" s="212">
        <v>99.501292293486358</v>
      </c>
      <c r="O48" s="212">
        <v>99.301416415264157</v>
      </c>
      <c r="P48" s="212">
        <v>99.377788111290911</v>
      </c>
      <c r="Q48" s="212">
        <v>99.487737616980581</v>
      </c>
      <c r="R48" s="212">
        <v>99.652029472046337</v>
      </c>
      <c r="S48" s="212">
        <v>99.652029472046337</v>
      </c>
      <c r="T48" s="212">
        <v>99.582566327026626</v>
      </c>
      <c r="U48" s="212">
        <v>99.608259860797347</v>
      </c>
      <c r="V48" s="212">
        <v>99.534937370736287</v>
      </c>
      <c r="W48" s="212">
        <v>99.652448463840045</v>
      </c>
      <c r="X48" s="212">
        <v>99.563029471879446</v>
      </c>
    </row>
    <row r="49" spans="2:24" ht="10.5" customHeight="1">
      <c r="B49" s="130" t="s">
        <v>195</v>
      </c>
      <c r="C49" s="203">
        <v>98.822419780181164</v>
      </c>
      <c r="D49" s="203">
        <v>98.706140702466243</v>
      </c>
      <c r="E49" s="203">
        <v>98.64952721653826</v>
      </c>
      <c r="F49" s="203">
        <v>99.070554735408507</v>
      </c>
      <c r="G49" s="212">
        <v>98.644330633377152</v>
      </c>
      <c r="H49" s="212">
        <v>98.973013909635938</v>
      </c>
      <c r="I49" s="212">
        <v>98.868306257875659</v>
      </c>
      <c r="J49" s="212">
        <v>98.756394428119918</v>
      </c>
      <c r="K49" s="212">
        <v>99.441063043634259</v>
      </c>
      <c r="L49" s="212">
        <v>99.326851614035903</v>
      </c>
      <c r="M49" s="212">
        <v>99.007334277257456</v>
      </c>
      <c r="N49" s="212">
        <v>99.217923135143053</v>
      </c>
      <c r="O49" s="212">
        <v>99.390537731716279</v>
      </c>
      <c r="P49" s="212">
        <v>99.506067527624822</v>
      </c>
      <c r="Q49" s="212">
        <v>99.40102922194643</v>
      </c>
      <c r="R49" s="212">
        <v>99.62251159876638</v>
      </c>
      <c r="S49" s="212">
        <v>99.62251159876638</v>
      </c>
      <c r="T49" s="212">
        <v>99.055961613309336</v>
      </c>
      <c r="U49" s="212">
        <v>99.577152226886383</v>
      </c>
      <c r="V49" s="212">
        <v>99.098439096667647</v>
      </c>
      <c r="W49" s="212">
        <v>99.442312863974777</v>
      </c>
      <c r="X49" s="212">
        <v>99.430022483897716</v>
      </c>
    </row>
    <row r="50" spans="2:24" ht="10.5" customHeight="1">
      <c r="B50" s="371" t="s">
        <v>177</v>
      </c>
      <c r="C50" s="203"/>
      <c r="D50" s="203"/>
      <c r="E50" s="203"/>
      <c r="F50" s="203"/>
      <c r="G50" s="212"/>
      <c r="H50" s="364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</row>
    <row r="51" spans="2:24" ht="10.5" customHeight="1">
      <c r="B51" s="130" t="s">
        <v>194</v>
      </c>
      <c r="C51" s="203">
        <v>98.765916966677125</v>
      </c>
      <c r="D51" s="203">
        <v>98.903373346886866</v>
      </c>
      <c r="E51" s="203">
        <v>99.312942381296452</v>
      </c>
      <c r="F51" s="203">
        <v>98.736967941555079</v>
      </c>
      <c r="G51" s="212">
        <v>98.967644692629563</v>
      </c>
      <c r="H51" s="212">
        <v>98.913441481065533</v>
      </c>
      <c r="I51" s="212">
        <v>98.612987184500597</v>
      </c>
      <c r="J51" s="212">
        <v>98.745802144008863</v>
      </c>
      <c r="K51" s="212">
        <v>99.065187935905442</v>
      </c>
      <c r="L51" s="212">
        <v>99.077557882217974</v>
      </c>
      <c r="M51" s="212">
        <v>99.049304023390903</v>
      </c>
      <c r="N51" s="212">
        <v>99.277909716208342</v>
      </c>
      <c r="O51" s="212">
        <v>99.07310100625169</v>
      </c>
      <c r="P51" s="212">
        <v>99.176241824613015</v>
      </c>
      <c r="Q51" s="212">
        <v>99.013960739394236</v>
      </c>
      <c r="R51" s="212">
        <v>99.120249367925652</v>
      </c>
      <c r="S51" s="212">
        <v>99.120249367925652</v>
      </c>
      <c r="T51" s="212">
        <v>99.200284678786602</v>
      </c>
      <c r="U51" s="212">
        <v>99.395285619218569</v>
      </c>
      <c r="V51" s="212">
        <v>99.142338262915572</v>
      </c>
      <c r="W51" s="212">
        <v>99.200828441846809</v>
      </c>
      <c r="X51" s="212">
        <v>99.471959286773043</v>
      </c>
    </row>
    <row r="52" spans="2:24" ht="10.5" customHeight="1">
      <c r="B52" s="130" t="s">
        <v>195</v>
      </c>
      <c r="C52" s="203">
        <v>98.83342856140986</v>
      </c>
      <c r="D52" s="203">
        <v>98.079602273317334</v>
      </c>
      <c r="E52" s="203">
        <v>98.36387166839539</v>
      </c>
      <c r="F52" s="203">
        <v>99.054862081300982</v>
      </c>
      <c r="G52" s="212">
        <v>98.925795899533796</v>
      </c>
      <c r="H52" s="364">
        <v>99.50575430351789</v>
      </c>
      <c r="I52" s="212">
        <v>98.564265901765069</v>
      </c>
      <c r="J52" s="212">
        <v>98.810273203221868</v>
      </c>
      <c r="K52" s="212">
        <v>98.597223653561244</v>
      </c>
      <c r="L52" s="212">
        <v>98.771712519968943</v>
      </c>
      <c r="M52" s="212">
        <v>99.128765253751254</v>
      </c>
      <c r="N52" s="212">
        <v>99.108575675777061</v>
      </c>
      <c r="O52" s="212">
        <v>99.313248522700533</v>
      </c>
      <c r="P52" s="212">
        <v>99.360417734921199</v>
      </c>
      <c r="Q52" s="212">
        <v>99.285248188911694</v>
      </c>
      <c r="R52" s="212">
        <v>99.328091287364572</v>
      </c>
      <c r="S52" s="212">
        <v>99.328091287364572</v>
      </c>
      <c r="T52" s="212">
        <v>99.492262659494656</v>
      </c>
      <c r="U52" s="212">
        <v>99.764791431824364</v>
      </c>
      <c r="V52" s="212">
        <v>99.201703681437905</v>
      </c>
      <c r="W52" s="212">
        <v>99.286726754356536</v>
      </c>
      <c r="X52" s="212">
        <v>99.248067609433107</v>
      </c>
    </row>
    <row r="53" spans="2:24" ht="12.75" customHeight="1">
      <c r="B53" s="371" t="s">
        <v>178</v>
      </c>
      <c r="C53" s="203"/>
      <c r="D53" s="203"/>
      <c r="E53" s="203"/>
      <c r="F53" s="203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</row>
    <row r="54" spans="2:24" ht="15" customHeight="1">
      <c r="B54" s="130" t="s">
        <v>194</v>
      </c>
      <c r="C54" s="203">
        <v>97.593625976031589</v>
      </c>
      <c r="D54" s="203">
        <v>96.902731801979044</v>
      </c>
      <c r="E54" s="203">
        <v>98.504601505802043</v>
      </c>
      <c r="F54" s="203">
        <v>97.604045113179481</v>
      </c>
      <c r="G54" s="212">
        <v>98.104945896959563</v>
      </c>
      <c r="H54" s="364">
        <v>98.204122849270377</v>
      </c>
      <c r="I54" s="212">
        <v>98.32548372229293</v>
      </c>
      <c r="J54" s="212">
        <v>98.179575560474674</v>
      </c>
      <c r="K54" s="212">
        <v>98.589351774811419</v>
      </c>
      <c r="L54" s="212">
        <v>98.381658840850818</v>
      </c>
      <c r="M54" s="212">
        <v>98.237432045233021</v>
      </c>
      <c r="N54" s="212">
        <v>98.310780067372491</v>
      </c>
      <c r="O54" s="212">
        <v>97.956996919535456</v>
      </c>
      <c r="P54" s="212">
        <v>98.629397182897279</v>
      </c>
      <c r="Q54" s="212">
        <v>98.517889367760532</v>
      </c>
      <c r="R54" s="212">
        <v>98.39653759058406</v>
      </c>
      <c r="S54" s="212">
        <v>98.39653759058406</v>
      </c>
      <c r="T54" s="212">
        <v>98.880911996199302</v>
      </c>
      <c r="U54" s="212">
        <v>99.345734715764479</v>
      </c>
      <c r="V54" s="212">
        <v>98.93220392142085</v>
      </c>
      <c r="W54" s="212">
        <v>99.111671888715421</v>
      </c>
      <c r="X54" s="212">
        <v>98.843315547312301</v>
      </c>
    </row>
    <row r="55" spans="2:24" ht="13.5" customHeight="1">
      <c r="B55" s="130" t="s">
        <v>195</v>
      </c>
      <c r="C55" s="203">
        <v>99.331421225592422</v>
      </c>
      <c r="D55" s="203">
        <v>98.973346461146974</v>
      </c>
      <c r="E55" s="203">
        <v>99.362731286305745</v>
      </c>
      <c r="F55" s="203">
        <v>99.123684536857326</v>
      </c>
      <c r="G55" s="212">
        <v>98.840434827488664</v>
      </c>
      <c r="H55" s="212">
        <v>98.955566923431064</v>
      </c>
      <c r="I55" s="212">
        <v>98.701155962054045</v>
      </c>
      <c r="J55" s="212">
        <v>98.900395246901994</v>
      </c>
      <c r="K55" s="212">
        <v>98.743318789412527</v>
      </c>
      <c r="L55" s="212">
        <v>99.406849229867717</v>
      </c>
      <c r="M55" s="212">
        <v>98.863742035788064</v>
      </c>
      <c r="N55" s="212">
        <v>98.889157984064582</v>
      </c>
      <c r="O55" s="212">
        <v>98.903246096292364</v>
      </c>
      <c r="P55" s="212">
        <v>98.856259307005274</v>
      </c>
      <c r="Q55" s="212">
        <v>98.892355148404448</v>
      </c>
      <c r="R55" s="212">
        <v>98.883297437449983</v>
      </c>
      <c r="S55" s="212">
        <v>98.883297437449983</v>
      </c>
      <c r="T55" s="212">
        <v>98.993863670288277</v>
      </c>
      <c r="U55" s="212">
        <v>98.912223477249256</v>
      </c>
      <c r="V55" s="212">
        <v>99.267733339219518</v>
      </c>
      <c r="W55" s="212">
        <v>98.653516255297248</v>
      </c>
      <c r="X55" s="212">
        <v>98.888698789365151</v>
      </c>
    </row>
    <row r="56" spans="2:24" ht="10.5" customHeight="1">
      <c r="B56" s="371" t="s">
        <v>179</v>
      </c>
      <c r="C56" s="203"/>
      <c r="D56" s="203"/>
      <c r="E56" s="203"/>
      <c r="F56" s="203"/>
      <c r="G56" s="212"/>
      <c r="H56" s="364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</row>
    <row r="57" spans="2:24" ht="10.5" customHeight="1">
      <c r="B57" s="130" t="s">
        <v>194</v>
      </c>
      <c r="C57" s="203">
        <v>96.255684424673859</v>
      </c>
      <c r="D57" s="203">
        <v>96.294762938552267</v>
      </c>
      <c r="E57" s="203">
        <v>97.566744558075527</v>
      </c>
      <c r="F57" s="203">
        <v>97.492999485572398</v>
      </c>
      <c r="G57" s="212">
        <v>97.449537046036738</v>
      </c>
      <c r="H57" s="212">
        <v>96.839550171943927</v>
      </c>
      <c r="I57" s="212">
        <v>97.401450022871373</v>
      </c>
      <c r="J57" s="212">
        <v>97.800467386239873</v>
      </c>
      <c r="K57" s="212">
        <v>98.212392928672074</v>
      </c>
      <c r="L57" s="212">
        <v>98.493200727188025</v>
      </c>
      <c r="M57" s="212">
        <v>98.023037045414696</v>
      </c>
      <c r="N57" s="212">
        <v>98.569493072463615</v>
      </c>
      <c r="O57" s="212">
        <v>98.458618451632461</v>
      </c>
      <c r="P57" s="212">
        <v>97.945768618916603</v>
      </c>
      <c r="Q57" s="212">
        <v>97.813526603145746</v>
      </c>
      <c r="R57" s="212">
        <v>97.618150726594891</v>
      </c>
      <c r="S57" s="212">
        <v>97.618150726594891</v>
      </c>
      <c r="T57" s="212">
        <v>98.148875230848475</v>
      </c>
      <c r="U57" s="212">
        <v>98.422704860974491</v>
      </c>
      <c r="V57" s="212">
        <v>98.459511247351941</v>
      </c>
      <c r="W57" s="212">
        <v>98.315289208673462</v>
      </c>
      <c r="X57" s="212">
        <v>98.588725473658329</v>
      </c>
    </row>
    <row r="58" spans="2:24" ht="10.5" customHeight="1">
      <c r="B58" s="130" t="s">
        <v>195</v>
      </c>
      <c r="C58" s="203">
        <v>98.546751346230508</v>
      </c>
      <c r="D58" s="203">
        <v>98.874092959409964</v>
      </c>
      <c r="E58" s="203">
        <v>97.986444452168612</v>
      </c>
      <c r="F58" s="203">
        <v>98.790483687018238</v>
      </c>
      <c r="G58" s="212">
        <v>98.861653487851797</v>
      </c>
      <c r="H58" s="364">
        <v>98.602049239943639</v>
      </c>
      <c r="I58" s="212">
        <v>99.124777774489658</v>
      </c>
      <c r="J58" s="212">
        <v>98.62627114514855</v>
      </c>
      <c r="K58" s="212">
        <v>98.788268906528899</v>
      </c>
      <c r="L58" s="212">
        <v>98.586966572740607</v>
      </c>
      <c r="M58" s="212">
        <v>98.630123659309533</v>
      </c>
      <c r="N58" s="212">
        <v>99.022991774004936</v>
      </c>
      <c r="O58" s="212">
        <v>98.978250059362196</v>
      </c>
      <c r="P58" s="212">
        <v>99.071720663572123</v>
      </c>
      <c r="Q58" s="212">
        <v>98.344637847139524</v>
      </c>
      <c r="R58" s="212">
        <v>98.73352810239335</v>
      </c>
      <c r="S58" s="212">
        <v>98.73352810239335</v>
      </c>
      <c r="T58" s="212">
        <v>98.784743130450366</v>
      </c>
      <c r="U58" s="212">
        <v>97.318356317717402</v>
      </c>
      <c r="V58" s="212">
        <v>99.262627129609015</v>
      </c>
      <c r="W58" s="212">
        <v>98.880272268855421</v>
      </c>
      <c r="X58" s="212">
        <v>98.936870857553885</v>
      </c>
    </row>
    <row r="59" spans="2:24" ht="10.5" customHeight="1">
      <c r="B59" s="371" t="s">
        <v>180</v>
      </c>
      <c r="C59" s="203"/>
      <c r="D59" s="203"/>
      <c r="E59" s="203"/>
      <c r="F59" s="203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</row>
    <row r="60" spans="2:24" ht="10.5" customHeight="1">
      <c r="B60" s="130" t="s">
        <v>194</v>
      </c>
      <c r="C60" s="203">
        <v>94.442629143348839</v>
      </c>
      <c r="D60" s="203">
        <v>94.599116026857217</v>
      </c>
      <c r="E60" s="203">
        <v>93.57612434089188</v>
      </c>
      <c r="F60" s="203">
        <v>94.701278579185001</v>
      </c>
      <c r="G60" s="212">
        <v>94.925111116483095</v>
      </c>
      <c r="H60" s="364">
        <v>95.036191551216888</v>
      </c>
      <c r="I60" s="212">
        <v>95.666004873440031</v>
      </c>
      <c r="J60" s="212">
        <v>96.188940911308123</v>
      </c>
      <c r="K60" s="212">
        <v>96.64768471936587</v>
      </c>
      <c r="L60" s="212">
        <v>97.301526834985367</v>
      </c>
      <c r="M60" s="212">
        <v>96.560290294941694</v>
      </c>
      <c r="N60" s="212">
        <v>96.973153253135607</v>
      </c>
      <c r="O60" s="212">
        <v>97.108767733054833</v>
      </c>
      <c r="P60" s="212">
        <v>97.625594713999547</v>
      </c>
      <c r="Q60" s="212">
        <v>97.966238607425765</v>
      </c>
      <c r="R60" s="212">
        <v>96.76481450736533</v>
      </c>
      <c r="S60" s="212">
        <v>96.76481450736533</v>
      </c>
      <c r="T60" s="212">
        <v>98.148785963230026</v>
      </c>
      <c r="U60" s="212">
        <v>98.746280887729526</v>
      </c>
      <c r="V60" s="212">
        <v>97.695066190255318</v>
      </c>
      <c r="W60" s="212">
        <v>97.572734187569708</v>
      </c>
      <c r="X60" s="212">
        <v>97.550584386357215</v>
      </c>
    </row>
    <row r="61" spans="2:24" ht="10.5" customHeight="1">
      <c r="B61" s="130" t="s">
        <v>195</v>
      </c>
      <c r="C61" s="203">
        <v>98.559253138233629</v>
      </c>
      <c r="D61" s="203">
        <v>98.533057642034564</v>
      </c>
      <c r="E61" s="203">
        <v>98.907614268763339</v>
      </c>
      <c r="F61" s="203">
        <v>98.529084546641641</v>
      </c>
      <c r="G61" s="212">
        <v>98.170572662239323</v>
      </c>
      <c r="H61" s="212">
        <v>98.157662079474093</v>
      </c>
      <c r="I61" s="212">
        <v>98.696620547280475</v>
      </c>
      <c r="J61" s="212">
        <v>98.509830474388622</v>
      </c>
      <c r="K61" s="212">
        <v>99.028533118554535</v>
      </c>
      <c r="L61" s="212">
        <v>98.673723681021031</v>
      </c>
      <c r="M61" s="212">
        <v>98.945704615291362</v>
      </c>
      <c r="N61" s="212">
        <v>98.88817935062184</v>
      </c>
      <c r="O61" s="212">
        <v>98.537262803461743</v>
      </c>
      <c r="P61" s="212">
        <v>98.685636762767246</v>
      </c>
      <c r="Q61" s="212">
        <v>98.590066122912589</v>
      </c>
      <c r="R61" s="212">
        <v>98.292116640597712</v>
      </c>
      <c r="S61" s="212">
        <v>98.292116640597712</v>
      </c>
      <c r="T61" s="212">
        <v>98.512837250310497</v>
      </c>
      <c r="U61" s="212">
        <v>97.801767870406636</v>
      </c>
      <c r="V61" s="212">
        <v>98.248548747190725</v>
      </c>
      <c r="W61" s="212">
        <v>98.602385186894864</v>
      </c>
      <c r="X61" s="212">
        <v>98.377887817014695</v>
      </c>
    </row>
    <row r="62" spans="2:24" ht="11.25" customHeight="1">
      <c r="B62" s="371" t="s">
        <v>181</v>
      </c>
      <c r="C62" s="203"/>
      <c r="D62" s="203"/>
      <c r="E62" s="203"/>
      <c r="F62" s="203"/>
      <c r="G62" s="212"/>
      <c r="H62" s="364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</row>
    <row r="63" spans="2:24" ht="11.25" customHeight="1">
      <c r="B63" s="130" t="s">
        <v>194</v>
      </c>
      <c r="C63" s="203">
        <v>93.776827941080782</v>
      </c>
      <c r="D63" s="203">
        <v>91.990771055688796</v>
      </c>
      <c r="E63" s="203">
        <v>91.729252155918331</v>
      </c>
      <c r="F63" s="203">
        <v>92.453355494619373</v>
      </c>
      <c r="G63" s="212">
        <v>93.46804550979833</v>
      </c>
      <c r="H63" s="212">
        <v>93.205363025650698</v>
      </c>
      <c r="I63" s="212">
        <v>94.312878457504226</v>
      </c>
      <c r="J63" s="212">
        <v>94.155340686516141</v>
      </c>
      <c r="K63" s="212">
        <v>95.456017979543262</v>
      </c>
      <c r="L63" s="212">
        <v>95.303979133576746</v>
      </c>
      <c r="M63" s="212">
        <v>96.279118633342406</v>
      </c>
      <c r="N63" s="212">
        <v>96.589626116305467</v>
      </c>
      <c r="O63" s="212">
        <v>96.131613806714071</v>
      </c>
      <c r="P63" s="212">
        <v>96.522593490036655</v>
      </c>
      <c r="Q63" s="212">
        <v>95.960327550454579</v>
      </c>
      <c r="R63" s="212">
        <v>95.971984742049273</v>
      </c>
      <c r="S63" s="212">
        <v>95.971984742049273</v>
      </c>
      <c r="T63" s="212">
        <v>96.225658107776283</v>
      </c>
      <c r="U63" s="212">
        <v>96.325397037081714</v>
      </c>
      <c r="V63" s="212">
        <v>96.404231213153636</v>
      </c>
      <c r="W63" s="212">
        <v>96.344340770187074</v>
      </c>
      <c r="X63" s="212">
        <v>95.613254087507386</v>
      </c>
    </row>
    <row r="64" spans="2:24" ht="11.25" customHeight="1">
      <c r="B64" s="130" t="s">
        <v>195</v>
      </c>
      <c r="C64" s="203">
        <v>98.43207857006233</v>
      </c>
      <c r="D64" s="203">
        <v>98.336286899636775</v>
      </c>
      <c r="E64" s="203">
        <v>98.199552011615083</v>
      </c>
      <c r="F64" s="203">
        <v>98.144492039583881</v>
      </c>
      <c r="G64" s="212">
        <v>98.089377428343809</v>
      </c>
      <c r="H64" s="364">
        <v>98.430603885022563</v>
      </c>
      <c r="I64" s="212">
        <v>97.775579172197553</v>
      </c>
      <c r="J64" s="212">
        <v>98.606951141506073</v>
      </c>
      <c r="K64" s="212">
        <v>98.739487367008081</v>
      </c>
      <c r="L64" s="212">
        <v>98.774843336153722</v>
      </c>
      <c r="M64" s="212">
        <v>98.771470465121453</v>
      </c>
      <c r="N64" s="212">
        <v>98.451979828411112</v>
      </c>
      <c r="O64" s="212">
        <v>98.792430516331464</v>
      </c>
      <c r="P64" s="212">
        <v>98.690923130848276</v>
      </c>
      <c r="Q64" s="212">
        <v>98.582274968858073</v>
      </c>
      <c r="R64" s="212">
        <v>98.456704658444551</v>
      </c>
      <c r="S64" s="212">
        <v>98.456704658444551</v>
      </c>
      <c r="T64" s="212">
        <v>97.769991487722976</v>
      </c>
      <c r="U64" s="212">
        <v>98.303497540739428</v>
      </c>
      <c r="V64" s="212">
        <v>98.477966812793568</v>
      </c>
      <c r="W64" s="212">
        <v>98.440132829185117</v>
      </c>
      <c r="X64" s="212">
        <v>98.358496333642123</v>
      </c>
    </row>
    <row r="65" spans="1:24" ht="13.5" customHeight="1" thickBot="1">
      <c r="B65" s="693"/>
      <c r="C65" s="693"/>
      <c r="D65" s="693"/>
      <c r="E65" s="693"/>
      <c r="F65" s="693"/>
      <c r="G65" s="705"/>
      <c r="H65" s="705"/>
      <c r="I65" s="745"/>
      <c r="J65" s="745"/>
      <c r="K65" s="745"/>
      <c r="L65" s="745"/>
      <c r="M65" s="745"/>
      <c r="N65" s="745"/>
      <c r="O65" s="745"/>
      <c r="P65" s="745"/>
      <c r="Q65" s="745"/>
      <c r="R65" s="745"/>
      <c r="S65" s="745"/>
      <c r="T65" s="745"/>
      <c r="U65" s="689"/>
      <c r="V65" s="689"/>
      <c r="W65" s="689"/>
      <c r="X65" s="689"/>
    </row>
    <row r="66" spans="1:24" ht="15" customHeight="1">
      <c r="B66" s="280"/>
      <c r="C66" s="280"/>
      <c r="D66" s="280"/>
      <c r="E66" s="280"/>
      <c r="F66" s="280"/>
      <c r="G66" s="31"/>
      <c r="H66" s="31"/>
      <c r="I66" s="281"/>
      <c r="J66" s="281"/>
      <c r="K66" s="281"/>
      <c r="L66" s="281"/>
      <c r="M66" s="281"/>
      <c r="N66" s="501"/>
      <c r="O66" s="253"/>
      <c r="P66" s="253"/>
      <c r="Q66" s="253"/>
      <c r="R66" s="253"/>
      <c r="S66" s="607"/>
      <c r="U66" s="607"/>
      <c r="X66" s="607" t="s">
        <v>175</v>
      </c>
    </row>
    <row r="67" spans="1:24" ht="12" customHeight="1" thickBot="1">
      <c r="A67" s="32"/>
      <c r="B67" s="32"/>
      <c r="C67" s="32"/>
      <c r="D67" s="32"/>
      <c r="E67" s="32"/>
      <c r="F67" s="32"/>
      <c r="G67" s="199"/>
      <c r="H67" s="199"/>
      <c r="I67" s="199"/>
      <c r="J67" s="199"/>
      <c r="K67" s="199"/>
      <c r="L67" s="199"/>
      <c r="M67" s="199"/>
      <c r="N67" s="252"/>
      <c r="O67" s="253"/>
      <c r="P67" s="253"/>
      <c r="Q67" s="253"/>
      <c r="R67" s="253"/>
      <c r="S67" s="607"/>
      <c r="U67" s="607"/>
      <c r="X67" s="607" t="s">
        <v>111</v>
      </c>
    </row>
    <row r="68" spans="1:24" s="60" customFormat="1" ht="38.25" customHeight="1" thickBot="1">
      <c r="A68" s="70"/>
      <c r="B68" s="702" t="str">
        <f>+B4</f>
        <v>Área de residencia / Grupos de edad / Sexo</v>
      </c>
      <c r="C68" s="702">
        <v>2001</v>
      </c>
      <c r="D68" s="702">
        <v>2002</v>
      </c>
      <c r="E68" s="702">
        <v>2003</v>
      </c>
      <c r="F68" s="702">
        <v>2004</v>
      </c>
      <c r="G68" s="702">
        <v>2005</v>
      </c>
      <c r="H68" s="702">
        <v>2006</v>
      </c>
      <c r="I68" s="702">
        <v>2007</v>
      </c>
      <c r="J68" s="702">
        <v>2008</v>
      </c>
      <c r="K68" s="702">
        <v>2009</v>
      </c>
      <c r="L68" s="702">
        <v>2010</v>
      </c>
      <c r="M68" s="702">
        <v>2011</v>
      </c>
      <c r="N68" s="733">
        <v>2013</v>
      </c>
      <c r="O68" s="733">
        <v>2014</v>
      </c>
      <c r="P68" s="733">
        <v>2015</v>
      </c>
      <c r="Q68" s="733">
        <v>2016</v>
      </c>
      <c r="R68" s="733">
        <v>2017</v>
      </c>
      <c r="S68" s="733">
        <v>2018</v>
      </c>
      <c r="T68" s="733">
        <v>2019</v>
      </c>
      <c r="U68" s="733">
        <v>2020</v>
      </c>
      <c r="V68" s="733">
        <v>2021</v>
      </c>
      <c r="W68" s="733">
        <v>2022</v>
      </c>
      <c r="X68" s="733">
        <v>2023</v>
      </c>
    </row>
    <row r="69" spans="1:24" ht="14.25" customHeight="1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</row>
    <row r="70" spans="1:24" ht="14.25" customHeight="1">
      <c r="B70" s="371" t="s">
        <v>182</v>
      </c>
      <c r="C70" s="203"/>
      <c r="D70" s="203"/>
      <c r="E70" s="203"/>
      <c r="F70" s="203"/>
      <c r="G70" s="212"/>
      <c r="H70" s="212"/>
      <c r="I70" s="212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</row>
    <row r="71" spans="1:24" ht="11.25" customHeight="1">
      <c r="B71" s="130" t="s">
        <v>194</v>
      </c>
      <c r="C71" s="203">
        <v>90.060567944179937</v>
      </c>
      <c r="D71" s="203">
        <v>89.11426181814123</v>
      </c>
      <c r="E71" s="203">
        <v>90.619690959139831</v>
      </c>
      <c r="F71" s="203">
        <v>90.548767436809086</v>
      </c>
      <c r="G71" s="212">
        <v>91.830076028879532</v>
      </c>
      <c r="H71" s="364">
        <v>90.99183834735534</v>
      </c>
      <c r="I71" s="212">
        <v>93.607164679378187</v>
      </c>
      <c r="J71" s="212">
        <v>94.513651432901042</v>
      </c>
      <c r="K71" s="212">
        <v>94.527359474492087</v>
      </c>
      <c r="L71" s="212">
        <v>94.946609617463665</v>
      </c>
      <c r="M71" s="212">
        <v>94.195620226911856</v>
      </c>
      <c r="N71" s="212">
        <v>95.549572604363888</v>
      </c>
      <c r="O71" s="212">
        <v>95.341239073151868</v>
      </c>
      <c r="P71" s="212">
        <v>95.419611895535567</v>
      </c>
      <c r="Q71" s="212">
        <v>94.129064788079546</v>
      </c>
      <c r="R71" s="212">
        <v>96.422266659007164</v>
      </c>
      <c r="S71" s="212">
        <v>96.422266659007164</v>
      </c>
      <c r="T71" s="212">
        <v>94.948393657405191</v>
      </c>
      <c r="U71" s="212">
        <v>95.059008932775512</v>
      </c>
      <c r="V71" s="212">
        <v>96.385164788003308</v>
      </c>
      <c r="W71" s="212">
        <v>95.497056843292498</v>
      </c>
      <c r="X71" s="212">
        <v>96.130435064010655</v>
      </c>
    </row>
    <row r="72" spans="1:24" ht="11.25" customHeight="1">
      <c r="B72" s="130" t="s">
        <v>195</v>
      </c>
      <c r="C72" s="203">
        <v>97.845163029192847</v>
      </c>
      <c r="D72" s="203">
        <v>97.553200947647255</v>
      </c>
      <c r="E72" s="203">
        <v>97.80732937723333</v>
      </c>
      <c r="F72" s="203">
        <v>98.354338577929781</v>
      </c>
      <c r="G72" s="212">
        <v>98.297744112775831</v>
      </c>
      <c r="H72" s="212">
        <v>97.588408331868806</v>
      </c>
      <c r="I72" s="212">
        <v>97.585868074979075</v>
      </c>
      <c r="J72" s="212">
        <v>98.687606734219798</v>
      </c>
      <c r="K72" s="212">
        <v>97.70059684216757</v>
      </c>
      <c r="L72" s="212">
        <v>98.535540106911853</v>
      </c>
      <c r="M72" s="212">
        <v>97.939780200510029</v>
      </c>
      <c r="N72" s="212">
        <v>99.079190476394601</v>
      </c>
      <c r="O72" s="212">
        <v>98.532289677691452</v>
      </c>
      <c r="P72" s="212">
        <v>98.198553837017386</v>
      </c>
      <c r="Q72" s="212">
        <v>98.1823546336351</v>
      </c>
      <c r="R72" s="212">
        <v>98.13047342650205</v>
      </c>
      <c r="S72" s="212">
        <v>98.13047342650205</v>
      </c>
      <c r="T72" s="212">
        <v>97.776240192915409</v>
      </c>
      <c r="U72" s="212">
        <v>98.354559241675261</v>
      </c>
      <c r="V72" s="212">
        <v>98.726180549193487</v>
      </c>
      <c r="W72" s="212">
        <v>98.014141049219589</v>
      </c>
      <c r="X72" s="212">
        <v>97.567897100672212</v>
      </c>
    </row>
    <row r="73" spans="1:24" ht="11.25" customHeight="1">
      <c r="B73" s="371" t="s">
        <v>183</v>
      </c>
      <c r="C73" s="203"/>
      <c r="D73" s="203"/>
      <c r="E73" s="203"/>
      <c r="F73" s="203"/>
      <c r="G73" s="212"/>
      <c r="H73" s="364"/>
      <c r="I73" s="212"/>
      <c r="J73" s="212"/>
      <c r="K73" s="212"/>
      <c r="L73" s="212"/>
      <c r="M73" s="212"/>
      <c r="N73" s="212"/>
      <c r="O73" s="212"/>
      <c r="P73" s="212"/>
      <c r="Q73" s="212"/>
      <c r="R73" s="212"/>
      <c r="S73" s="212"/>
      <c r="T73" s="212"/>
      <c r="U73" s="212"/>
      <c r="V73" s="212"/>
      <c r="W73" s="212"/>
      <c r="X73" s="212"/>
    </row>
    <row r="74" spans="1:24" ht="11.25" customHeight="1">
      <c r="B74" s="130" t="s">
        <v>194</v>
      </c>
      <c r="C74" s="203">
        <v>84.52360875968732</v>
      </c>
      <c r="D74" s="203">
        <v>87.017966175037415</v>
      </c>
      <c r="E74" s="203">
        <v>88.205925464059149</v>
      </c>
      <c r="F74" s="203">
        <v>84.49414791447299</v>
      </c>
      <c r="G74" s="212">
        <v>87.144200023690786</v>
      </c>
      <c r="H74" s="212">
        <v>88.644781069087259</v>
      </c>
      <c r="I74" s="212">
        <v>90.802239173038316</v>
      </c>
      <c r="J74" s="212">
        <v>91.83919645799179</v>
      </c>
      <c r="K74" s="212">
        <v>91.086286509311151</v>
      </c>
      <c r="L74" s="212">
        <v>91.453714531453883</v>
      </c>
      <c r="M74" s="212">
        <v>93.438253568987676</v>
      </c>
      <c r="N74" s="212">
        <v>94.210460824028402</v>
      </c>
      <c r="O74" s="212">
        <v>93.644238891298599</v>
      </c>
      <c r="P74" s="212">
        <v>93.864517668342188</v>
      </c>
      <c r="Q74" s="212">
        <v>93.747612261403702</v>
      </c>
      <c r="R74" s="212">
        <v>94.436325265353176</v>
      </c>
      <c r="S74" s="212">
        <v>94.436325265353176</v>
      </c>
      <c r="T74" s="212">
        <v>94.184083064873789</v>
      </c>
      <c r="U74" s="212">
        <v>93.689100579803721</v>
      </c>
      <c r="V74" s="212">
        <v>93.097652354690965</v>
      </c>
      <c r="W74" s="212">
        <v>94.213725310880221</v>
      </c>
      <c r="X74" s="212">
        <v>93.692475639227254</v>
      </c>
    </row>
    <row r="75" spans="1:24" ht="11.25" customHeight="1">
      <c r="B75" s="130" t="s">
        <v>195</v>
      </c>
      <c r="C75" s="203">
        <v>96.805208972178008</v>
      </c>
      <c r="D75" s="203">
        <v>96.739872071241578</v>
      </c>
      <c r="E75" s="203">
        <v>97.096730550340908</v>
      </c>
      <c r="F75" s="203">
        <v>96.478420480133053</v>
      </c>
      <c r="G75" s="212">
        <v>96.767596597997127</v>
      </c>
      <c r="H75" s="364">
        <v>97.836537043343668</v>
      </c>
      <c r="I75" s="212">
        <v>98.882453074767881</v>
      </c>
      <c r="J75" s="212">
        <v>98.219349911743237</v>
      </c>
      <c r="K75" s="212">
        <v>98.755849549815807</v>
      </c>
      <c r="L75" s="212">
        <v>98.822433287181894</v>
      </c>
      <c r="M75" s="212">
        <v>97.461554251220164</v>
      </c>
      <c r="N75" s="212">
        <v>98.488687341781812</v>
      </c>
      <c r="O75" s="212">
        <v>97.851009351669376</v>
      </c>
      <c r="P75" s="212">
        <v>98.337592512042022</v>
      </c>
      <c r="Q75" s="212">
        <v>98.243124383221129</v>
      </c>
      <c r="R75" s="212">
        <v>97.907110385554986</v>
      </c>
      <c r="S75" s="212">
        <v>97.907110385554986</v>
      </c>
      <c r="T75" s="212">
        <v>98.220640973164507</v>
      </c>
      <c r="U75" s="212">
        <v>98.434877488307606</v>
      </c>
      <c r="V75" s="212">
        <v>97.120492189393019</v>
      </c>
      <c r="W75" s="212">
        <v>97.549680132359768</v>
      </c>
      <c r="X75" s="212">
        <v>97.655710056823139</v>
      </c>
    </row>
    <row r="76" spans="1:24" ht="11.25" customHeight="1">
      <c r="B76" s="371" t="s">
        <v>184</v>
      </c>
      <c r="C76" s="203"/>
      <c r="D76" s="203"/>
      <c r="E76" s="203"/>
      <c r="F76" s="203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</row>
    <row r="77" spans="1:24" ht="11.25" customHeight="1">
      <c r="B77" s="130" t="s">
        <v>194</v>
      </c>
      <c r="C77" s="203">
        <v>78.795417363647985</v>
      </c>
      <c r="D77" s="203">
        <v>80.738837508398788</v>
      </c>
      <c r="E77" s="203">
        <v>77.876646583348574</v>
      </c>
      <c r="F77" s="203">
        <v>79.686151908877648</v>
      </c>
      <c r="G77" s="212">
        <v>79.929290457805251</v>
      </c>
      <c r="H77" s="364">
        <v>81.325266578449614</v>
      </c>
      <c r="I77" s="212">
        <v>84.348303315948201</v>
      </c>
      <c r="J77" s="212">
        <v>86.396040215460729</v>
      </c>
      <c r="K77" s="212">
        <v>88.024916583726153</v>
      </c>
      <c r="L77" s="212">
        <v>88.796165197263321</v>
      </c>
      <c r="M77" s="212">
        <v>90.224681732770335</v>
      </c>
      <c r="N77" s="212">
        <v>92.194534916053712</v>
      </c>
      <c r="O77" s="212">
        <v>91.450777598223752</v>
      </c>
      <c r="P77" s="212">
        <v>91.259043156167863</v>
      </c>
      <c r="Q77" s="212">
        <v>91.616114633653609</v>
      </c>
      <c r="R77" s="212">
        <v>91.56682062465535</v>
      </c>
      <c r="S77" s="212">
        <v>91.56682062465535</v>
      </c>
      <c r="T77" s="212">
        <v>92.308171659820331</v>
      </c>
      <c r="U77" s="212">
        <v>92.554028446256723</v>
      </c>
      <c r="V77" s="212">
        <v>91.396458388460232</v>
      </c>
      <c r="W77" s="212">
        <v>89.540536768721751</v>
      </c>
      <c r="X77" s="212">
        <v>93.96970833824669</v>
      </c>
    </row>
    <row r="78" spans="1:24" ht="11.25" customHeight="1">
      <c r="B78" s="130" t="s">
        <v>195</v>
      </c>
      <c r="C78" s="203">
        <v>95.848343752160531</v>
      </c>
      <c r="D78" s="203">
        <v>96.236223969636399</v>
      </c>
      <c r="E78" s="203">
        <v>94.913364945356435</v>
      </c>
      <c r="F78" s="203">
        <v>96.166717493526946</v>
      </c>
      <c r="G78" s="212">
        <v>96.582306537675592</v>
      </c>
      <c r="H78" s="212">
        <v>94.264103388969062</v>
      </c>
      <c r="I78" s="212">
        <v>97.375900142070748</v>
      </c>
      <c r="J78" s="212">
        <v>97.787694592409153</v>
      </c>
      <c r="K78" s="212">
        <v>96.922092271277592</v>
      </c>
      <c r="L78" s="212">
        <v>97.632278845598762</v>
      </c>
      <c r="M78" s="212">
        <v>98.344574749761037</v>
      </c>
      <c r="N78" s="212">
        <v>97.949132929270249</v>
      </c>
      <c r="O78" s="212">
        <v>98.319181920211349</v>
      </c>
      <c r="P78" s="212">
        <v>97.528304577880576</v>
      </c>
      <c r="Q78" s="212">
        <v>98.310073749249156</v>
      </c>
      <c r="R78" s="212">
        <v>98.714981028482597</v>
      </c>
      <c r="S78" s="212">
        <v>98.714981028482597</v>
      </c>
      <c r="T78" s="212">
        <v>98.02428007324977</v>
      </c>
      <c r="U78" s="212">
        <v>98.454038979403563</v>
      </c>
      <c r="V78" s="212">
        <v>97.500080710044827</v>
      </c>
      <c r="W78" s="212">
        <v>97.043608567274589</v>
      </c>
      <c r="X78" s="212">
        <v>97.797821984155007</v>
      </c>
    </row>
    <row r="79" spans="1:24" ht="11.25" customHeight="1">
      <c r="B79" s="371" t="s">
        <v>185</v>
      </c>
      <c r="C79" s="203"/>
      <c r="D79" s="203"/>
      <c r="E79" s="203"/>
      <c r="F79" s="203"/>
      <c r="G79" s="212"/>
      <c r="H79" s="364"/>
      <c r="I79" s="212"/>
      <c r="J79" s="212"/>
      <c r="K79" s="212"/>
      <c r="L79" s="212"/>
      <c r="M79" s="212"/>
      <c r="N79" s="212"/>
      <c r="O79" s="212"/>
      <c r="P79" s="212"/>
      <c r="Q79" s="212"/>
      <c r="R79" s="212"/>
      <c r="S79" s="212"/>
      <c r="T79" s="212"/>
      <c r="U79" s="212"/>
      <c r="V79" s="212"/>
      <c r="W79" s="212"/>
      <c r="X79" s="212"/>
    </row>
    <row r="80" spans="1:24" ht="10.5" customHeight="1">
      <c r="B80" s="130" t="s">
        <v>194</v>
      </c>
      <c r="C80" s="203">
        <v>72.584645172358634</v>
      </c>
      <c r="D80" s="203">
        <v>74.959877457886819</v>
      </c>
      <c r="E80" s="203">
        <v>76.6436771358226</v>
      </c>
      <c r="F80" s="203">
        <v>72.30214506753066</v>
      </c>
      <c r="G80" s="212">
        <v>73.669198227525797</v>
      </c>
      <c r="H80" s="212">
        <v>78.397462863044836</v>
      </c>
      <c r="I80" s="212">
        <v>79.332035715876799</v>
      </c>
      <c r="J80" s="212">
        <v>80.916160525578817</v>
      </c>
      <c r="K80" s="212">
        <v>79.389444418673818</v>
      </c>
      <c r="L80" s="212">
        <v>79.814175262096313</v>
      </c>
      <c r="M80" s="212">
        <v>81.823089040162699</v>
      </c>
      <c r="N80" s="212">
        <v>86.073397525656219</v>
      </c>
      <c r="O80" s="212">
        <v>86.93824208431667</v>
      </c>
      <c r="P80" s="212">
        <v>88.415360924092411</v>
      </c>
      <c r="Q80" s="212">
        <v>86.965561161610864</v>
      </c>
      <c r="R80" s="212">
        <v>89.171467169482398</v>
      </c>
      <c r="S80" s="212">
        <v>89.171467169482398</v>
      </c>
      <c r="T80" s="212">
        <v>90.731587298894922</v>
      </c>
      <c r="U80" s="212">
        <v>89.585233667221161</v>
      </c>
      <c r="V80" s="212">
        <v>89.938758656325732</v>
      </c>
      <c r="W80" s="212">
        <v>91.042844054109281</v>
      </c>
      <c r="X80" s="212">
        <v>88.802642103877062</v>
      </c>
    </row>
    <row r="81" spans="2:24" ht="10.5" customHeight="1">
      <c r="B81" s="130" t="s">
        <v>195</v>
      </c>
      <c r="C81" s="203">
        <v>91.440159214011558</v>
      </c>
      <c r="D81" s="203">
        <v>91.90980507574757</v>
      </c>
      <c r="E81" s="203">
        <v>91.565467776905876</v>
      </c>
      <c r="F81" s="203">
        <v>91.99164314391021</v>
      </c>
      <c r="G81" s="212">
        <v>91.784723246514886</v>
      </c>
      <c r="H81" s="364">
        <v>93.391609474224836</v>
      </c>
      <c r="I81" s="212">
        <v>96.244374436084669</v>
      </c>
      <c r="J81" s="212">
        <v>96.605754913098139</v>
      </c>
      <c r="K81" s="212">
        <v>96.385703652096225</v>
      </c>
      <c r="L81" s="212">
        <v>96.343441062868436</v>
      </c>
      <c r="M81" s="212">
        <v>95.890448276113545</v>
      </c>
      <c r="N81" s="212">
        <v>97.233860779794497</v>
      </c>
      <c r="O81" s="212">
        <v>97.973567418698877</v>
      </c>
      <c r="P81" s="212">
        <v>97.712031776847169</v>
      </c>
      <c r="Q81" s="212">
        <v>98.111892086849821</v>
      </c>
      <c r="R81" s="212">
        <v>98.013987287340598</v>
      </c>
      <c r="S81" s="212">
        <v>98.013987287340598</v>
      </c>
      <c r="T81" s="212">
        <v>98.026386055919403</v>
      </c>
      <c r="U81" s="212">
        <v>98.489784716297052</v>
      </c>
      <c r="V81" s="212">
        <v>97.555399018045378</v>
      </c>
      <c r="W81" s="212">
        <v>97.422028214442378</v>
      </c>
      <c r="X81" s="212">
        <v>98.158608530603018</v>
      </c>
    </row>
    <row r="82" spans="2:24" ht="10.5" customHeight="1">
      <c r="B82" s="371" t="s">
        <v>186</v>
      </c>
      <c r="C82" s="203"/>
      <c r="D82" s="203"/>
      <c r="E82" s="203"/>
      <c r="F82" s="203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212"/>
      <c r="V82" s="212"/>
      <c r="W82" s="212"/>
      <c r="X82" s="212"/>
    </row>
    <row r="83" spans="2:24" ht="10.5" customHeight="1">
      <c r="B83" s="130" t="s">
        <v>194</v>
      </c>
      <c r="C83" s="203">
        <v>66.946533769746438</v>
      </c>
      <c r="D83" s="203">
        <v>69.220306967941141</v>
      </c>
      <c r="E83" s="203">
        <v>67.858990418687682</v>
      </c>
      <c r="F83" s="203">
        <v>67.786198092419284</v>
      </c>
      <c r="G83" s="212">
        <v>68.522410436753191</v>
      </c>
      <c r="H83" s="364">
        <v>68.02672048103976</v>
      </c>
      <c r="I83" s="212">
        <v>68.973861693628137</v>
      </c>
      <c r="J83" s="212">
        <v>67.530932308201102</v>
      </c>
      <c r="K83" s="212">
        <v>70.83578785150894</v>
      </c>
      <c r="L83" s="212">
        <v>71.356442705801427</v>
      </c>
      <c r="M83" s="212">
        <v>72.885130456978231</v>
      </c>
      <c r="N83" s="212">
        <v>74.628869560271966</v>
      </c>
      <c r="O83" s="212">
        <v>73.395852519625748</v>
      </c>
      <c r="P83" s="212">
        <v>74.877571358978116</v>
      </c>
      <c r="Q83" s="212">
        <v>75.969133279636011</v>
      </c>
      <c r="R83" s="212">
        <v>77.066036306784625</v>
      </c>
      <c r="S83" s="212">
        <v>77.066036306784625</v>
      </c>
      <c r="T83" s="212">
        <v>79.432254953714775</v>
      </c>
      <c r="U83" s="212">
        <v>76.887838841320857</v>
      </c>
      <c r="V83" s="212">
        <v>78.766280140173535</v>
      </c>
      <c r="W83" s="212">
        <v>79.288115267903692</v>
      </c>
      <c r="X83" s="212">
        <v>81.222034788953835</v>
      </c>
    </row>
    <row r="84" spans="2:24" ht="10.5" customHeight="1">
      <c r="B84" s="130" t="s">
        <v>195</v>
      </c>
      <c r="C84" s="203">
        <v>87.894608867900473</v>
      </c>
      <c r="D84" s="203">
        <v>88.687518541380555</v>
      </c>
      <c r="E84" s="203">
        <v>85.552119905647814</v>
      </c>
      <c r="F84" s="203">
        <v>89.339365778360587</v>
      </c>
      <c r="G84" s="212">
        <v>89.074701175228824</v>
      </c>
      <c r="H84" s="212">
        <v>89.904780430886717</v>
      </c>
      <c r="I84" s="212">
        <v>90.980533140982786</v>
      </c>
      <c r="J84" s="212">
        <v>89.081870262473643</v>
      </c>
      <c r="K84" s="212">
        <v>91.615666062008344</v>
      </c>
      <c r="L84" s="212">
        <v>91.364844985348753</v>
      </c>
      <c r="M84" s="212">
        <v>90.670307416278703</v>
      </c>
      <c r="N84" s="212">
        <v>93.526056737263417</v>
      </c>
      <c r="O84" s="212">
        <v>93.223864066040392</v>
      </c>
      <c r="P84" s="212">
        <v>92.765189260571006</v>
      </c>
      <c r="Q84" s="212">
        <v>93.146026631796587</v>
      </c>
      <c r="R84" s="212">
        <v>93.568906045243381</v>
      </c>
      <c r="S84" s="212">
        <v>93.568906045243381</v>
      </c>
      <c r="T84" s="212">
        <v>93.987449336223179</v>
      </c>
      <c r="U84" s="212">
        <v>93.188869436039738</v>
      </c>
      <c r="V84" s="212">
        <v>95.170810164820168</v>
      </c>
      <c r="W84" s="212">
        <v>94.905540148321819</v>
      </c>
      <c r="X84" s="212">
        <v>94.71453306223664</v>
      </c>
    </row>
    <row r="85" spans="2:24" ht="0.75" customHeight="1">
      <c r="B85" s="370"/>
      <c r="C85" s="203"/>
      <c r="D85" s="203"/>
      <c r="E85" s="203"/>
      <c r="F85" s="203"/>
      <c r="G85" s="212"/>
      <c r="H85" s="364"/>
      <c r="I85" s="212"/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</row>
    <row r="86" spans="2:24" ht="15" customHeight="1">
      <c r="B86" s="566" t="s">
        <v>106</v>
      </c>
      <c r="C86" s="203"/>
      <c r="D86" s="203"/>
      <c r="E86" s="203"/>
      <c r="F86" s="203"/>
      <c r="G86" s="212"/>
      <c r="H86" s="212"/>
      <c r="I86" s="212"/>
      <c r="J86" s="212"/>
      <c r="K86" s="212"/>
      <c r="L86" s="212"/>
      <c r="M86" s="212"/>
      <c r="N86" s="212"/>
      <c r="O86" s="212"/>
      <c r="P86" s="212"/>
      <c r="Q86" s="212"/>
      <c r="R86" s="212"/>
      <c r="S86" s="212"/>
      <c r="T86" s="212"/>
      <c r="U86" s="212"/>
      <c r="V86" s="212"/>
      <c r="W86" s="212"/>
    </row>
    <row r="87" spans="2:24" ht="10.5" customHeight="1">
      <c r="B87" s="130" t="s">
        <v>194</v>
      </c>
      <c r="C87" s="203">
        <v>64.235309730242321</v>
      </c>
      <c r="D87" s="203">
        <v>63.292632162731948</v>
      </c>
      <c r="E87" s="203">
        <v>62.932249293604237</v>
      </c>
      <c r="F87" s="203">
        <v>65.001301559372095</v>
      </c>
      <c r="G87" s="212">
        <v>66.675493597391409</v>
      </c>
      <c r="H87" s="364">
        <v>68.172363680072749</v>
      </c>
      <c r="I87" s="212">
        <v>69.422157321335874</v>
      </c>
      <c r="J87" s="212">
        <v>69.567778721641616</v>
      </c>
      <c r="K87" s="212">
        <v>70.841720475801523</v>
      </c>
      <c r="L87" s="212">
        <v>71.188244053541325</v>
      </c>
      <c r="M87" s="212">
        <v>73.210847837167634</v>
      </c>
      <c r="N87" s="212">
        <v>75.344807553796301</v>
      </c>
      <c r="O87" s="212">
        <v>75.281961668346042</v>
      </c>
      <c r="P87" s="212">
        <v>76.630341562365047</v>
      </c>
      <c r="Q87" s="212">
        <v>76.570366971550399</v>
      </c>
      <c r="R87" s="212">
        <v>76.516717113433742</v>
      </c>
      <c r="S87" s="212">
        <v>76.516717113433742</v>
      </c>
      <c r="T87" s="212">
        <v>77.226788354620567</v>
      </c>
      <c r="U87" s="212">
        <v>78.760395513261244</v>
      </c>
      <c r="V87" s="212">
        <v>80.132411979662123</v>
      </c>
      <c r="W87" s="212">
        <v>80.660760412115636</v>
      </c>
      <c r="X87" s="212">
        <v>82.370080440636016</v>
      </c>
    </row>
    <row r="88" spans="2:24" ht="10.5" customHeight="1">
      <c r="B88" s="130" t="s">
        <v>195</v>
      </c>
      <c r="C88" s="203">
        <v>88.220264124199247</v>
      </c>
      <c r="D88" s="203">
        <v>88.057197811878126</v>
      </c>
      <c r="E88" s="203">
        <v>87.168732659523755</v>
      </c>
      <c r="F88" s="203">
        <v>88.41806106527622</v>
      </c>
      <c r="G88" s="212">
        <v>88.858697435816993</v>
      </c>
      <c r="H88" s="212">
        <v>89.402364689723186</v>
      </c>
      <c r="I88" s="212">
        <v>90.17763572039172</v>
      </c>
      <c r="J88" s="212">
        <v>90.329693990698004</v>
      </c>
      <c r="K88" s="212">
        <v>91.31325026579573</v>
      </c>
      <c r="L88" s="212">
        <v>91.037830705313439</v>
      </c>
      <c r="M88" s="212">
        <v>90.928848589936365</v>
      </c>
      <c r="N88" s="212">
        <v>92.10258383498487</v>
      </c>
      <c r="O88" s="212">
        <v>92.306522316371186</v>
      </c>
      <c r="P88" s="212">
        <v>92.630540683225277</v>
      </c>
      <c r="Q88" s="212">
        <v>93.178621072468715</v>
      </c>
      <c r="R88" s="212">
        <v>92.577813591679885</v>
      </c>
      <c r="S88" s="212">
        <v>92.577813591679885</v>
      </c>
      <c r="T88" s="212">
        <v>92.738790331551812</v>
      </c>
      <c r="U88" s="212">
        <v>92.598648778572269</v>
      </c>
      <c r="V88" s="212">
        <v>93.413220918253685</v>
      </c>
      <c r="W88" s="212">
        <v>93.927922106159684</v>
      </c>
      <c r="X88" s="212">
        <v>94.119123475134643</v>
      </c>
    </row>
    <row r="89" spans="2:24" ht="10.5" customHeight="1">
      <c r="B89" s="371" t="s">
        <v>176</v>
      </c>
      <c r="C89" s="203"/>
      <c r="D89" s="203"/>
      <c r="E89" s="203"/>
      <c r="F89" s="203"/>
      <c r="G89" s="212"/>
      <c r="H89" s="364"/>
      <c r="I89" s="212"/>
      <c r="J89" s="212"/>
      <c r="K89" s="212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212"/>
      <c r="W89" s="212"/>
      <c r="X89" s="212"/>
    </row>
    <row r="90" spans="2:24" ht="10.5" customHeight="1">
      <c r="B90" s="130" t="s">
        <v>194</v>
      </c>
      <c r="C90" s="203">
        <v>93.451607426600077</v>
      </c>
      <c r="D90" s="203">
        <v>91.924497784591281</v>
      </c>
      <c r="E90" s="203">
        <v>88.862932874285306</v>
      </c>
      <c r="F90" s="203">
        <v>91.943420821474206</v>
      </c>
      <c r="G90" s="212">
        <v>92.809930249561745</v>
      </c>
      <c r="H90" s="212">
        <v>94.711006563286318</v>
      </c>
      <c r="I90" s="212">
        <v>94.746203746276137</v>
      </c>
      <c r="J90" s="212">
        <v>95.305263494795994</v>
      </c>
      <c r="K90" s="212">
        <v>96.565554740448988</v>
      </c>
      <c r="L90" s="212">
        <v>96.231863105185752</v>
      </c>
      <c r="M90" s="212">
        <v>96.941583245823537</v>
      </c>
      <c r="N90" s="212">
        <v>98.23117161034736</v>
      </c>
      <c r="O90" s="212">
        <v>98.578279623233783</v>
      </c>
      <c r="P90" s="212">
        <v>98.741468592929436</v>
      </c>
      <c r="Q90" s="212">
        <v>97.803206273633592</v>
      </c>
      <c r="R90" s="212">
        <v>98.428063721984799</v>
      </c>
      <c r="S90" s="212">
        <v>98.428063721984799</v>
      </c>
      <c r="T90" s="212">
        <v>98.865946814414215</v>
      </c>
      <c r="U90" s="212">
        <v>99.578938748814565</v>
      </c>
      <c r="V90" s="212">
        <v>98.522504004940004</v>
      </c>
      <c r="W90" s="212">
        <v>99.53790199909561</v>
      </c>
      <c r="X90" s="212">
        <v>99.415584316542379</v>
      </c>
    </row>
    <row r="91" spans="2:24" ht="10.5" customHeight="1">
      <c r="B91" s="130" t="s">
        <v>195</v>
      </c>
      <c r="C91" s="203">
        <v>97.281330093022376</v>
      </c>
      <c r="D91" s="203">
        <v>96.008136414062506</v>
      </c>
      <c r="E91" s="203">
        <v>95.933685420044583</v>
      </c>
      <c r="F91" s="203">
        <v>96.720737824064699</v>
      </c>
      <c r="G91" s="212">
        <v>96.804485109908256</v>
      </c>
      <c r="H91" s="364">
        <v>97.196486207688167</v>
      </c>
      <c r="I91" s="212">
        <v>96.973872409482126</v>
      </c>
      <c r="J91" s="212">
        <v>96.835639106861265</v>
      </c>
      <c r="K91" s="212">
        <v>98.162184075287456</v>
      </c>
      <c r="L91" s="212">
        <v>97.930944684902954</v>
      </c>
      <c r="M91" s="212">
        <v>98.109699495921916</v>
      </c>
      <c r="N91" s="212">
        <v>98.545365805163669</v>
      </c>
      <c r="O91" s="212">
        <v>99.031662994775644</v>
      </c>
      <c r="P91" s="212">
        <v>98.910831358853684</v>
      </c>
      <c r="Q91" s="212">
        <v>98.429871439946439</v>
      </c>
      <c r="R91" s="212">
        <v>98.979051905210582</v>
      </c>
      <c r="S91" s="212">
        <v>98.979051905210582</v>
      </c>
      <c r="T91" s="212">
        <v>99.147783617426541</v>
      </c>
      <c r="U91" s="212">
        <v>99.56331214540819</v>
      </c>
      <c r="V91" s="212">
        <v>99.178680947686559</v>
      </c>
      <c r="W91" s="212">
        <v>99.339203262208969</v>
      </c>
      <c r="X91" s="212">
        <v>99.481784998488905</v>
      </c>
    </row>
    <row r="92" spans="2:24" ht="10.5" customHeight="1">
      <c r="B92" s="371" t="s">
        <v>177</v>
      </c>
      <c r="C92" s="203"/>
      <c r="D92" s="203"/>
      <c r="E92" s="203"/>
      <c r="F92" s="203"/>
      <c r="G92" s="212"/>
      <c r="H92" s="212"/>
      <c r="I92" s="212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</row>
    <row r="93" spans="2:24" ht="10.5" customHeight="1">
      <c r="B93" s="130" t="s">
        <v>194</v>
      </c>
      <c r="C93" s="203">
        <v>86.344475436986897</v>
      </c>
      <c r="D93" s="203">
        <v>82.759492674380027</v>
      </c>
      <c r="E93" s="203">
        <v>84.998139443890096</v>
      </c>
      <c r="F93" s="203">
        <v>84.831862875494181</v>
      </c>
      <c r="G93" s="212">
        <v>88.141123062578274</v>
      </c>
      <c r="H93" s="364">
        <v>88.200444198627181</v>
      </c>
      <c r="I93" s="212">
        <v>88.847066755691245</v>
      </c>
      <c r="J93" s="212">
        <v>88.382004000690145</v>
      </c>
      <c r="K93" s="212">
        <v>91.18096141542884</v>
      </c>
      <c r="L93" s="212">
        <v>91.273028507405556</v>
      </c>
      <c r="M93" s="212">
        <v>92.645226050193799</v>
      </c>
      <c r="N93" s="212">
        <v>94.798896658673101</v>
      </c>
      <c r="O93" s="212">
        <v>95.374034283752493</v>
      </c>
      <c r="P93" s="212">
        <v>94.800116427594588</v>
      </c>
      <c r="Q93" s="212">
        <v>95.052383610607791</v>
      </c>
      <c r="R93" s="212">
        <v>94.233402906956528</v>
      </c>
      <c r="S93" s="212">
        <v>94.233402906956528</v>
      </c>
      <c r="T93" s="212">
        <v>96.205265611491228</v>
      </c>
      <c r="U93" s="212">
        <v>97.180121740442289</v>
      </c>
      <c r="V93" s="212">
        <v>97.782172153934624</v>
      </c>
      <c r="W93" s="212">
        <v>96.753528666589972</v>
      </c>
      <c r="X93" s="212">
        <v>98.29545310221441</v>
      </c>
    </row>
    <row r="94" spans="2:24" ht="10.5" customHeight="1">
      <c r="B94" s="130" t="s">
        <v>195</v>
      </c>
      <c r="C94" s="203">
        <v>95.721335700317809</v>
      </c>
      <c r="D94" s="203">
        <v>95.061859390062168</v>
      </c>
      <c r="E94" s="203">
        <v>93.973523558554646</v>
      </c>
      <c r="F94" s="203">
        <v>96.361140193368996</v>
      </c>
      <c r="G94" s="212">
        <v>95.509138543562898</v>
      </c>
      <c r="H94" s="212">
        <v>96.756707423206052</v>
      </c>
      <c r="I94" s="212">
        <v>96.125909770098815</v>
      </c>
      <c r="J94" s="212">
        <v>96.500690992423287</v>
      </c>
      <c r="K94" s="212">
        <v>97.734852111266946</v>
      </c>
      <c r="L94" s="212">
        <v>96.233263470423097</v>
      </c>
      <c r="M94" s="212">
        <v>96.438583733901922</v>
      </c>
      <c r="N94" s="212">
        <v>97.578023663510123</v>
      </c>
      <c r="O94" s="212">
        <v>97.735658170582184</v>
      </c>
      <c r="P94" s="212">
        <v>98.297970662169064</v>
      </c>
      <c r="Q94" s="212">
        <v>98.032734327914866</v>
      </c>
      <c r="R94" s="212">
        <v>97.783666258943086</v>
      </c>
      <c r="S94" s="212">
        <v>97.783666258943086</v>
      </c>
      <c r="T94" s="212">
        <v>97.015616404403985</v>
      </c>
      <c r="U94" s="212">
        <v>97.979855139024409</v>
      </c>
      <c r="V94" s="212">
        <v>98.20161763922188</v>
      </c>
      <c r="W94" s="212">
        <v>97.890381691853051</v>
      </c>
      <c r="X94" s="212">
        <v>98.282345209934121</v>
      </c>
    </row>
    <row r="95" spans="2:24" ht="10.5" customHeight="1">
      <c r="B95" s="371" t="s">
        <v>178</v>
      </c>
      <c r="C95" s="203"/>
      <c r="D95" s="203"/>
      <c r="E95" s="203"/>
      <c r="F95" s="203"/>
      <c r="G95" s="212"/>
      <c r="H95" s="364"/>
      <c r="I95" s="212"/>
      <c r="J95" s="212"/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</row>
    <row r="96" spans="2:24" ht="10.5" customHeight="1">
      <c r="B96" s="130" t="s">
        <v>194</v>
      </c>
      <c r="C96" s="203">
        <v>80.529558020105625</v>
      </c>
      <c r="D96" s="203">
        <v>80.479436620206911</v>
      </c>
      <c r="E96" s="203">
        <v>74.956306922511104</v>
      </c>
      <c r="F96" s="203">
        <v>83.43465625868528</v>
      </c>
      <c r="G96" s="212">
        <v>83.344333769247498</v>
      </c>
      <c r="H96" s="212">
        <v>82.737799323636395</v>
      </c>
      <c r="I96" s="212">
        <v>84.576919159321633</v>
      </c>
      <c r="J96" s="212">
        <v>82.981504345193997</v>
      </c>
      <c r="K96" s="212">
        <v>85.029470688745036</v>
      </c>
      <c r="L96" s="212">
        <v>82.237219323054461</v>
      </c>
      <c r="M96" s="212">
        <v>87.837064616623948</v>
      </c>
      <c r="N96" s="212">
        <v>89.033862186300794</v>
      </c>
      <c r="O96" s="212">
        <v>91.073189146709325</v>
      </c>
      <c r="P96" s="212">
        <v>90.965027576529806</v>
      </c>
      <c r="Q96" s="212">
        <v>90.821791272546619</v>
      </c>
      <c r="R96" s="212">
        <v>89.414691349717529</v>
      </c>
      <c r="S96" s="212">
        <v>89.414691349717529</v>
      </c>
      <c r="T96" s="212">
        <v>91.183460025841853</v>
      </c>
      <c r="U96" s="212">
        <v>93.270280770699443</v>
      </c>
      <c r="V96" s="212">
        <v>94.437639363120013</v>
      </c>
      <c r="W96" s="212">
        <v>93.843314346060922</v>
      </c>
      <c r="X96" s="212">
        <v>95.228786000109011</v>
      </c>
    </row>
    <row r="97" spans="2:24" ht="10.5" customHeight="1">
      <c r="B97" s="130" t="s">
        <v>195</v>
      </c>
      <c r="C97" s="203">
        <v>95.834435390487144</v>
      </c>
      <c r="D97" s="203">
        <v>94.698481495892864</v>
      </c>
      <c r="E97" s="203">
        <v>94.210341950037488</v>
      </c>
      <c r="F97" s="203">
        <v>92.496612163013424</v>
      </c>
      <c r="G97" s="212">
        <v>94.115155841386354</v>
      </c>
      <c r="H97" s="364">
        <v>94.485334519915781</v>
      </c>
      <c r="I97" s="212">
        <v>94.633170860024805</v>
      </c>
      <c r="J97" s="212">
        <v>94.411911883009083</v>
      </c>
      <c r="K97" s="212">
        <v>95.676726804691569</v>
      </c>
      <c r="L97" s="212">
        <v>96.194209329978079</v>
      </c>
      <c r="M97" s="212">
        <v>94.962564353175338</v>
      </c>
      <c r="N97" s="212">
        <v>95.08967641921862</v>
      </c>
      <c r="O97" s="212">
        <v>94.94168362175445</v>
      </c>
      <c r="P97" s="212">
        <v>94.913834178770188</v>
      </c>
      <c r="Q97" s="212">
        <v>96.720794422531469</v>
      </c>
      <c r="R97" s="212">
        <v>96.308430957017563</v>
      </c>
      <c r="S97" s="212">
        <v>96.308430957017563</v>
      </c>
      <c r="T97" s="212">
        <v>95.811926793622206</v>
      </c>
      <c r="U97" s="212">
        <v>95.931422800586503</v>
      </c>
      <c r="V97" s="212">
        <v>95.573405975201609</v>
      </c>
      <c r="W97" s="212">
        <v>96.310024090815446</v>
      </c>
      <c r="X97" s="212">
        <v>94.741822560657965</v>
      </c>
    </row>
    <row r="98" spans="2:24" ht="10.5" customHeight="1">
      <c r="B98" s="371" t="s">
        <v>179</v>
      </c>
      <c r="C98" s="203"/>
      <c r="D98" s="203"/>
      <c r="E98" s="203"/>
      <c r="F98" s="203"/>
      <c r="G98" s="212"/>
      <c r="H98" s="212"/>
      <c r="I98" s="212"/>
      <c r="J98" s="212"/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</row>
    <row r="99" spans="2:24" ht="10.5" customHeight="1">
      <c r="B99" s="130" t="s">
        <v>194</v>
      </c>
      <c r="C99" s="203">
        <v>73.293628395667426</v>
      </c>
      <c r="D99" s="203">
        <v>70.213784221311329</v>
      </c>
      <c r="E99" s="203">
        <v>75.105624691342882</v>
      </c>
      <c r="F99" s="203">
        <v>75.556705330652633</v>
      </c>
      <c r="G99" s="212">
        <v>77.317548957846171</v>
      </c>
      <c r="H99" s="364">
        <v>78.614855120692283</v>
      </c>
      <c r="I99" s="212">
        <v>79.410951111660367</v>
      </c>
      <c r="J99" s="212">
        <v>78.101936767176127</v>
      </c>
      <c r="K99" s="212">
        <v>82.242813168330684</v>
      </c>
      <c r="L99" s="212">
        <v>81.118361202516851</v>
      </c>
      <c r="M99" s="212">
        <v>81.039589590492298</v>
      </c>
      <c r="N99" s="212">
        <v>85.620977723418235</v>
      </c>
      <c r="O99" s="212">
        <v>83.514843709220585</v>
      </c>
      <c r="P99" s="212">
        <v>83.827515512970365</v>
      </c>
      <c r="Q99" s="212">
        <v>85.300984037177699</v>
      </c>
      <c r="R99" s="212">
        <v>86.126068121004494</v>
      </c>
      <c r="S99" s="212">
        <v>86.126068121004494</v>
      </c>
      <c r="T99" s="212">
        <v>85.713151595936012</v>
      </c>
      <c r="U99" s="212">
        <v>87.426124330057334</v>
      </c>
      <c r="V99" s="212">
        <v>91.368265827310537</v>
      </c>
      <c r="W99" s="212">
        <v>90.401066164342623</v>
      </c>
      <c r="X99" s="212">
        <v>93.383660753262291</v>
      </c>
    </row>
    <row r="100" spans="2:24" ht="10.5" customHeight="1">
      <c r="B100" s="130" t="s">
        <v>195</v>
      </c>
      <c r="C100" s="203">
        <v>91.346243034814009</v>
      </c>
      <c r="D100" s="203">
        <v>92.874636316656407</v>
      </c>
      <c r="E100" s="203">
        <v>93.240541903423065</v>
      </c>
      <c r="F100" s="203">
        <v>92.854515963775654</v>
      </c>
      <c r="G100" s="212">
        <v>92.393787233043582</v>
      </c>
      <c r="H100" s="212">
        <v>93.767600385823457</v>
      </c>
      <c r="I100" s="212">
        <v>93.807063918154967</v>
      </c>
      <c r="J100" s="212">
        <v>94.574059500907424</v>
      </c>
      <c r="K100" s="212">
        <v>93.002554421675853</v>
      </c>
      <c r="L100" s="212">
        <v>93.143105148008587</v>
      </c>
      <c r="M100" s="212">
        <v>93.277486096888751</v>
      </c>
      <c r="N100" s="212">
        <v>95.484988470414109</v>
      </c>
      <c r="O100" s="212">
        <v>94.721017819900084</v>
      </c>
      <c r="P100" s="212">
        <v>95.288674963701851</v>
      </c>
      <c r="Q100" s="212">
        <v>95.452258131843834</v>
      </c>
      <c r="R100" s="212">
        <v>94.489686786622613</v>
      </c>
      <c r="S100" s="212">
        <v>94.489686786622613</v>
      </c>
      <c r="T100" s="212">
        <v>93.537550934583251</v>
      </c>
      <c r="U100" s="212">
        <v>93.515210457369918</v>
      </c>
      <c r="V100" s="212">
        <v>94.651800839931113</v>
      </c>
      <c r="W100" s="212">
        <v>95.425328262811632</v>
      </c>
      <c r="X100" s="212">
        <v>96.262432196702036</v>
      </c>
    </row>
    <row r="101" spans="2:24" ht="10.5" customHeight="1">
      <c r="B101" s="371" t="s">
        <v>180</v>
      </c>
      <c r="C101" s="203"/>
      <c r="D101" s="203"/>
      <c r="E101" s="203"/>
      <c r="F101" s="203"/>
      <c r="G101" s="212"/>
      <c r="H101" s="364"/>
      <c r="I101" s="212"/>
      <c r="J101" s="212"/>
      <c r="K101" s="212"/>
      <c r="L101" s="212"/>
      <c r="M101" s="212"/>
      <c r="N101" s="212"/>
      <c r="O101" s="212"/>
      <c r="P101" s="212"/>
      <c r="Q101" s="212"/>
      <c r="R101" s="212"/>
      <c r="S101" s="212"/>
      <c r="T101" s="212"/>
      <c r="U101" s="212"/>
      <c r="V101" s="212"/>
      <c r="W101" s="212"/>
      <c r="X101" s="212"/>
    </row>
    <row r="102" spans="2:24" ht="10.5" customHeight="1">
      <c r="B102" s="130" t="s">
        <v>194</v>
      </c>
      <c r="C102" s="203">
        <v>66.41911953037706</v>
      </c>
      <c r="D102" s="203">
        <v>67.983484061783074</v>
      </c>
      <c r="E102" s="203">
        <v>65.308932416072295</v>
      </c>
      <c r="F102" s="203">
        <v>64.699592350868912</v>
      </c>
      <c r="G102" s="212">
        <v>68.48343062880933</v>
      </c>
      <c r="H102" s="212">
        <v>72.832130356022091</v>
      </c>
      <c r="I102" s="212">
        <v>72.049300850761554</v>
      </c>
      <c r="J102" s="212">
        <v>73.957902606488389</v>
      </c>
      <c r="K102" s="212">
        <v>77.031714535868232</v>
      </c>
      <c r="L102" s="212">
        <v>75.347479676400027</v>
      </c>
      <c r="M102" s="212">
        <v>77.857533003642814</v>
      </c>
      <c r="N102" s="212">
        <v>79.500215178980724</v>
      </c>
      <c r="O102" s="212">
        <v>77.481640725718137</v>
      </c>
      <c r="P102" s="212">
        <v>81.688800243559058</v>
      </c>
      <c r="Q102" s="212">
        <v>80.770247862110509</v>
      </c>
      <c r="R102" s="212">
        <v>80.272385036925186</v>
      </c>
      <c r="S102" s="212">
        <v>80.272385036925186</v>
      </c>
      <c r="T102" s="212">
        <v>83.333326418085107</v>
      </c>
      <c r="U102" s="212">
        <v>86.040944523977387</v>
      </c>
      <c r="V102" s="212">
        <v>83.81890569182309</v>
      </c>
      <c r="W102" s="212">
        <v>85.707342468941903</v>
      </c>
      <c r="X102" s="212">
        <v>87.449135076497257</v>
      </c>
    </row>
    <row r="103" spans="2:24" ht="10.5" customHeight="1">
      <c r="B103" s="130" t="s">
        <v>195</v>
      </c>
      <c r="C103" s="203">
        <v>90.039593369742249</v>
      </c>
      <c r="D103" s="203">
        <v>93.138094482130228</v>
      </c>
      <c r="E103" s="203">
        <v>90.303121007706594</v>
      </c>
      <c r="F103" s="203">
        <v>92.512071401562494</v>
      </c>
      <c r="G103" s="212">
        <v>91.46923883578178</v>
      </c>
      <c r="H103" s="364">
        <v>92.240860559207235</v>
      </c>
      <c r="I103" s="212">
        <v>91.329077723666657</v>
      </c>
      <c r="J103" s="212">
        <v>91.374148387632999</v>
      </c>
      <c r="K103" s="212">
        <v>93.568503918847739</v>
      </c>
      <c r="L103" s="212">
        <v>93.954989966992486</v>
      </c>
      <c r="M103" s="212">
        <v>92.545298407949062</v>
      </c>
      <c r="N103" s="212">
        <v>92.410219507430853</v>
      </c>
      <c r="O103" s="212">
        <v>92.739809471508423</v>
      </c>
      <c r="P103" s="212">
        <v>94.10569909881103</v>
      </c>
      <c r="Q103" s="212">
        <v>94.598621293938919</v>
      </c>
      <c r="R103" s="212">
        <v>93.223898733935329</v>
      </c>
      <c r="S103" s="212">
        <v>93.223898733935329</v>
      </c>
      <c r="T103" s="212">
        <v>93.037323593269221</v>
      </c>
      <c r="U103" s="212">
        <v>91.373370394043945</v>
      </c>
      <c r="V103" s="212">
        <v>95.17832324083011</v>
      </c>
      <c r="W103" s="212">
        <v>94.782852492085169</v>
      </c>
      <c r="X103" s="212">
        <v>95.044337494366275</v>
      </c>
    </row>
    <row r="104" spans="2:24" ht="10.5" customHeight="1">
      <c r="B104" s="371" t="s">
        <v>181</v>
      </c>
      <c r="C104" s="203"/>
      <c r="D104" s="203"/>
      <c r="E104" s="203"/>
      <c r="F104" s="203"/>
      <c r="G104" s="212"/>
      <c r="H104" s="212"/>
      <c r="I104" s="212"/>
      <c r="J104" s="212"/>
      <c r="K104" s="212"/>
      <c r="L104" s="212"/>
      <c r="M104" s="212"/>
      <c r="N104" s="212"/>
      <c r="O104" s="212"/>
      <c r="P104" s="212"/>
      <c r="Q104" s="212"/>
      <c r="R104" s="212"/>
      <c r="S104" s="212"/>
      <c r="T104" s="212"/>
      <c r="U104" s="212"/>
      <c r="V104" s="212"/>
      <c r="W104" s="212"/>
      <c r="X104" s="212"/>
    </row>
    <row r="105" spans="2:24" ht="10.5" customHeight="1">
      <c r="B105" s="130" t="s">
        <v>194</v>
      </c>
      <c r="C105" s="203">
        <v>61.721693238290385</v>
      </c>
      <c r="D105" s="203">
        <v>57.624722265395249</v>
      </c>
      <c r="E105" s="203">
        <v>58.591075812018033</v>
      </c>
      <c r="F105" s="203">
        <v>61.719507939612285</v>
      </c>
      <c r="G105" s="212">
        <v>62.805020946844657</v>
      </c>
      <c r="H105" s="364">
        <v>61.662886190561167</v>
      </c>
      <c r="I105" s="212">
        <v>64.937233583805011</v>
      </c>
      <c r="J105" s="212">
        <v>68.112975837903576</v>
      </c>
      <c r="K105" s="212">
        <v>67.219627895994023</v>
      </c>
      <c r="L105" s="212">
        <v>70.093527223470616</v>
      </c>
      <c r="M105" s="212">
        <v>69.504047768227636</v>
      </c>
      <c r="N105" s="212">
        <v>75.041421621432107</v>
      </c>
      <c r="O105" s="212">
        <v>74.531983058655584</v>
      </c>
      <c r="P105" s="212">
        <v>78.473314924718025</v>
      </c>
      <c r="Q105" s="212">
        <v>75.238893130016365</v>
      </c>
      <c r="R105" s="212">
        <v>79.893155781343879</v>
      </c>
      <c r="S105" s="212">
        <v>79.893155781343879</v>
      </c>
      <c r="T105" s="212">
        <v>78.028766790659276</v>
      </c>
      <c r="U105" s="212">
        <v>80.377432927751116</v>
      </c>
      <c r="V105" s="212">
        <v>80.478976437554337</v>
      </c>
      <c r="W105" s="212">
        <v>79.721808387460229</v>
      </c>
      <c r="X105" s="212">
        <v>80.017980991976373</v>
      </c>
    </row>
    <row r="106" spans="2:24" ht="10.5" customHeight="1">
      <c r="B106" s="130" t="s">
        <v>195</v>
      </c>
      <c r="C106" s="203">
        <v>90.544967006244974</v>
      </c>
      <c r="D106" s="203">
        <v>87.041275540009181</v>
      </c>
      <c r="E106" s="203">
        <v>89.744614260280571</v>
      </c>
      <c r="F106" s="203">
        <v>88.036847874030599</v>
      </c>
      <c r="G106" s="212">
        <v>90.681476428835296</v>
      </c>
      <c r="H106" s="212">
        <v>88.587729327957831</v>
      </c>
      <c r="I106" s="212">
        <v>88.685543446261647</v>
      </c>
      <c r="J106" s="212">
        <v>89.257460651928753</v>
      </c>
      <c r="K106" s="212">
        <v>90.493419288627166</v>
      </c>
      <c r="L106" s="212">
        <v>89.139674308051355</v>
      </c>
      <c r="M106" s="212">
        <v>89.925210780992799</v>
      </c>
      <c r="N106" s="212">
        <v>91.817800949980324</v>
      </c>
      <c r="O106" s="212">
        <v>92.18486829083929</v>
      </c>
      <c r="P106" s="212">
        <v>92.043042160785944</v>
      </c>
      <c r="Q106" s="212">
        <v>91.849834154780936</v>
      </c>
      <c r="R106" s="212">
        <v>92.336187116748405</v>
      </c>
      <c r="S106" s="212">
        <v>92.336187116748405</v>
      </c>
      <c r="T106" s="212">
        <v>92.828139878530962</v>
      </c>
      <c r="U106" s="212">
        <v>93.155741312137707</v>
      </c>
      <c r="V106" s="212">
        <v>92.700020264120624</v>
      </c>
      <c r="W106" s="212">
        <v>93.374899370077756</v>
      </c>
      <c r="X106" s="212">
        <v>94.589126905547062</v>
      </c>
    </row>
    <row r="107" spans="2:24" ht="10.5" customHeight="1">
      <c r="B107" s="371" t="s">
        <v>182</v>
      </c>
      <c r="C107" s="203"/>
      <c r="D107" s="203"/>
      <c r="E107" s="203"/>
      <c r="F107" s="203"/>
      <c r="G107" s="212"/>
      <c r="H107" s="364"/>
      <c r="I107" s="212"/>
      <c r="J107" s="212"/>
      <c r="K107" s="212"/>
      <c r="L107" s="212"/>
      <c r="M107" s="212"/>
      <c r="N107" s="212"/>
      <c r="O107" s="212"/>
      <c r="P107" s="212"/>
      <c r="Q107" s="212"/>
      <c r="R107" s="212"/>
      <c r="S107" s="212"/>
      <c r="T107" s="212"/>
      <c r="U107" s="212"/>
      <c r="V107" s="212"/>
      <c r="W107" s="212"/>
      <c r="X107" s="212"/>
    </row>
    <row r="108" spans="2:24" ht="10.5" customHeight="1">
      <c r="B108" s="130" t="s">
        <v>194</v>
      </c>
      <c r="C108" s="203">
        <v>47.323043768432328</v>
      </c>
      <c r="D108" s="203">
        <v>47.989018883482693</v>
      </c>
      <c r="E108" s="203">
        <v>50.317415284743895</v>
      </c>
      <c r="F108" s="203">
        <v>51.653871726311969</v>
      </c>
      <c r="G108" s="212">
        <v>51.829153739868474</v>
      </c>
      <c r="H108" s="212">
        <v>56.588237129928153</v>
      </c>
      <c r="I108" s="212">
        <v>59.969063682187517</v>
      </c>
      <c r="J108" s="212">
        <v>56.897546314069778</v>
      </c>
      <c r="K108" s="212">
        <v>57.378049888601801</v>
      </c>
      <c r="L108" s="212">
        <v>63.806523053688068</v>
      </c>
      <c r="M108" s="212">
        <v>66.928879285891796</v>
      </c>
      <c r="N108" s="212">
        <v>64.459313971222656</v>
      </c>
      <c r="O108" s="212">
        <v>68.483128458332558</v>
      </c>
      <c r="P108" s="212">
        <v>68.495232686291047</v>
      </c>
      <c r="Q108" s="212">
        <v>69.800310134419448</v>
      </c>
      <c r="R108" s="212">
        <v>70.899015248395699</v>
      </c>
      <c r="S108" s="212">
        <v>70.899015248395699</v>
      </c>
      <c r="T108" s="212">
        <v>72.605607515212256</v>
      </c>
      <c r="U108" s="212">
        <v>74.372954964768468</v>
      </c>
      <c r="V108" s="212">
        <v>76.461240908777285</v>
      </c>
      <c r="W108" s="212">
        <v>75.494553578347436</v>
      </c>
      <c r="X108" s="212">
        <v>79.587956961914259</v>
      </c>
    </row>
    <row r="109" spans="2:24" ht="10.5" customHeight="1">
      <c r="B109" s="130" t="s">
        <v>195</v>
      </c>
      <c r="C109" s="203">
        <v>85.433692282254398</v>
      </c>
      <c r="D109" s="203">
        <v>87.741550161713221</v>
      </c>
      <c r="E109" s="203">
        <v>85.667619596071447</v>
      </c>
      <c r="F109" s="203">
        <v>88.183364295758111</v>
      </c>
      <c r="G109" s="212">
        <v>87.442982529041245</v>
      </c>
      <c r="H109" s="364">
        <v>85.776002776020846</v>
      </c>
      <c r="I109" s="212">
        <v>89.846464641478619</v>
      </c>
      <c r="J109" s="212">
        <v>86.697798264880859</v>
      </c>
      <c r="K109" s="212">
        <v>89.228540988590808</v>
      </c>
      <c r="L109" s="212">
        <v>89.173027549715457</v>
      </c>
      <c r="M109" s="212">
        <v>91.297720835707935</v>
      </c>
      <c r="N109" s="212">
        <v>89.335084684969928</v>
      </c>
      <c r="O109" s="212">
        <v>91.050777127694403</v>
      </c>
      <c r="P109" s="212">
        <v>90.237548213696272</v>
      </c>
      <c r="Q109" s="212">
        <v>92.592984582482259</v>
      </c>
      <c r="R109" s="212">
        <v>91.426051823339549</v>
      </c>
      <c r="S109" s="212">
        <v>91.426051823339549</v>
      </c>
      <c r="T109" s="212">
        <v>93.707432289281087</v>
      </c>
      <c r="U109" s="212">
        <v>91.239659449257033</v>
      </c>
      <c r="V109" s="212">
        <v>91.984328610450021</v>
      </c>
      <c r="W109" s="212">
        <v>93.203321603986879</v>
      </c>
      <c r="X109" s="212">
        <v>91.263382046632941</v>
      </c>
    </row>
    <row r="110" spans="2:24" ht="10.5" customHeight="1">
      <c r="B110" s="371" t="s">
        <v>183</v>
      </c>
      <c r="C110" s="203"/>
      <c r="D110" s="203"/>
      <c r="E110" s="203"/>
      <c r="F110" s="203"/>
      <c r="G110" s="212"/>
      <c r="H110" s="212"/>
      <c r="I110" s="212"/>
      <c r="J110" s="212"/>
      <c r="K110" s="212"/>
      <c r="L110" s="212"/>
      <c r="M110" s="212"/>
      <c r="N110" s="212"/>
      <c r="O110" s="212"/>
      <c r="P110" s="212"/>
      <c r="Q110" s="212"/>
      <c r="R110" s="212"/>
      <c r="S110" s="212"/>
      <c r="T110" s="212"/>
      <c r="U110" s="212"/>
      <c r="V110" s="212"/>
      <c r="W110" s="212"/>
      <c r="X110" s="212"/>
    </row>
    <row r="111" spans="2:24" ht="10.5" customHeight="1">
      <c r="B111" s="130" t="s">
        <v>194</v>
      </c>
      <c r="C111" s="203">
        <v>34.352912881867596</v>
      </c>
      <c r="D111" s="203">
        <v>36.914534678066531</v>
      </c>
      <c r="E111" s="203">
        <v>40.128940876892784</v>
      </c>
      <c r="F111" s="203">
        <v>40.421413851121869</v>
      </c>
      <c r="G111" s="212">
        <v>49.582924370250311</v>
      </c>
      <c r="H111" s="364">
        <v>45.100085041968072</v>
      </c>
      <c r="I111" s="212">
        <v>53.619586317962415</v>
      </c>
      <c r="J111" s="212">
        <v>50.833698017053656</v>
      </c>
      <c r="K111" s="212">
        <v>52.306432769042914</v>
      </c>
      <c r="L111" s="212">
        <v>53.267079469648039</v>
      </c>
      <c r="M111" s="212">
        <v>58.727764726537536</v>
      </c>
      <c r="N111" s="212">
        <v>61.251213619492937</v>
      </c>
      <c r="O111" s="212">
        <v>62.287965917903421</v>
      </c>
      <c r="P111" s="212">
        <v>63.620712913013989</v>
      </c>
      <c r="Q111" s="212">
        <v>66.277815516147356</v>
      </c>
      <c r="R111" s="212">
        <v>63.81416650744125</v>
      </c>
      <c r="S111" s="212">
        <v>63.81416650744125</v>
      </c>
      <c r="T111" s="212">
        <v>66.362126768247407</v>
      </c>
      <c r="U111" s="212">
        <v>66.647904346121862</v>
      </c>
      <c r="V111" s="212">
        <v>69.204120899799548</v>
      </c>
      <c r="W111" s="212">
        <v>70.355217303869154</v>
      </c>
      <c r="X111" s="212">
        <v>72.453261051047065</v>
      </c>
    </row>
    <row r="112" spans="2:24" ht="10.5" customHeight="1">
      <c r="B112" s="130" t="s">
        <v>195</v>
      </c>
      <c r="C112" s="203">
        <v>79.566560645833874</v>
      </c>
      <c r="D112" s="203">
        <v>82.465858367761527</v>
      </c>
      <c r="E112" s="203">
        <v>76.346876710007493</v>
      </c>
      <c r="F112" s="203">
        <v>82.419523857381563</v>
      </c>
      <c r="G112" s="212">
        <v>82.25881133358186</v>
      </c>
      <c r="H112" s="212">
        <v>81.170947993419546</v>
      </c>
      <c r="I112" s="212">
        <v>89.866464021499297</v>
      </c>
      <c r="J112" s="212">
        <v>88.465322027623245</v>
      </c>
      <c r="K112" s="212">
        <v>88.279766976784501</v>
      </c>
      <c r="L112" s="212">
        <v>90.547775509946021</v>
      </c>
      <c r="M112" s="212">
        <v>89.702766144389116</v>
      </c>
      <c r="N112" s="212">
        <v>90.279735318312817</v>
      </c>
      <c r="O112" s="212">
        <v>90.43057331004421</v>
      </c>
      <c r="P112" s="212">
        <v>90.459003824685311</v>
      </c>
      <c r="Q112" s="212">
        <v>91.320493099484025</v>
      </c>
      <c r="R112" s="212">
        <v>89.663320991344889</v>
      </c>
      <c r="S112" s="212">
        <v>89.663320991344889</v>
      </c>
      <c r="T112" s="212">
        <v>91.655723477981951</v>
      </c>
      <c r="U112" s="212">
        <v>90.812562671064981</v>
      </c>
      <c r="V112" s="212">
        <v>90.576963074005818</v>
      </c>
      <c r="W112" s="212">
        <v>90.89756689337068</v>
      </c>
      <c r="X112" s="212">
        <v>90.881989468353723</v>
      </c>
    </row>
    <row r="113" spans="1:24" ht="10.5" customHeight="1">
      <c r="B113" s="371" t="s">
        <v>184</v>
      </c>
      <c r="C113" s="203"/>
      <c r="D113" s="203"/>
      <c r="E113" s="203"/>
      <c r="F113" s="203"/>
      <c r="G113" s="212"/>
      <c r="H113" s="364"/>
      <c r="I113" s="212"/>
      <c r="J113" s="212"/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</row>
    <row r="114" spans="1:24" ht="10.5" customHeight="1">
      <c r="B114" s="130" t="s">
        <v>194</v>
      </c>
      <c r="C114" s="203">
        <v>28.04825779876305</v>
      </c>
      <c r="D114" s="203">
        <v>32.385004760554075</v>
      </c>
      <c r="E114" s="203">
        <v>28.09517328239501</v>
      </c>
      <c r="F114" s="203">
        <v>34.600458755857034</v>
      </c>
      <c r="G114" s="212">
        <v>34.801437903747271</v>
      </c>
      <c r="H114" s="212">
        <v>41.868777041326226</v>
      </c>
      <c r="I114" s="212">
        <v>40.435783937976311</v>
      </c>
      <c r="J114" s="212">
        <v>40.540199900503112</v>
      </c>
      <c r="K114" s="212">
        <v>42.687881101706175</v>
      </c>
      <c r="L114" s="212">
        <v>45.240567457092659</v>
      </c>
      <c r="M114" s="212">
        <v>52.81085378440789</v>
      </c>
      <c r="N114" s="212">
        <v>55.752833557795213</v>
      </c>
      <c r="O114" s="212">
        <v>56.098775921151912</v>
      </c>
      <c r="P114" s="212">
        <v>57.426519043453048</v>
      </c>
      <c r="Q114" s="212">
        <v>59.471055250174899</v>
      </c>
      <c r="R114" s="212">
        <v>57.952271832859125</v>
      </c>
      <c r="S114" s="212">
        <v>57.952271832859125</v>
      </c>
      <c r="T114" s="212">
        <v>62.462004976159321</v>
      </c>
      <c r="U114" s="212">
        <v>65.422923376328797</v>
      </c>
      <c r="V114" s="212">
        <v>62.164619667363951</v>
      </c>
      <c r="W114" s="212">
        <v>66.009177356439622</v>
      </c>
      <c r="X114" s="212">
        <v>69.26728907058812</v>
      </c>
    </row>
    <row r="115" spans="1:24" ht="10.5" customHeight="1">
      <c r="B115" s="130" t="s">
        <v>195</v>
      </c>
      <c r="C115" s="203">
        <v>75.866212973731351</v>
      </c>
      <c r="D115" s="203">
        <v>71.505677282949364</v>
      </c>
      <c r="E115" s="203">
        <v>72.241511805063752</v>
      </c>
      <c r="F115" s="203">
        <v>76.577870904055459</v>
      </c>
      <c r="G115" s="212">
        <v>79.261154694253278</v>
      </c>
      <c r="H115" s="364">
        <v>80.786281632382639</v>
      </c>
      <c r="I115" s="212">
        <v>82.081264154343572</v>
      </c>
      <c r="J115" s="212">
        <v>80.861717466156321</v>
      </c>
      <c r="K115" s="212">
        <v>83.980988812510802</v>
      </c>
      <c r="L115" s="212">
        <v>83.446187654001477</v>
      </c>
      <c r="M115" s="212">
        <v>84.91959758008349</v>
      </c>
      <c r="N115" s="212">
        <v>89.123054157451904</v>
      </c>
      <c r="O115" s="212">
        <v>91.262990500248222</v>
      </c>
      <c r="P115" s="212">
        <v>88.253772443282983</v>
      </c>
      <c r="Q115" s="212">
        <v>88.881731100547924</v>
      </c>
      <c r="R115" s="212">
        <v>89.46390680052599</v>
      </c>
      <c r="S115" s="212">
        <v>89.46390680052599</v>
      </c>
      <c r="T115" s="212">
        <v>89.916169386547665</v>
      </c>
      <c r="U115" s="212">
        <v>89.45241646434782</v>
      </c>
      <c r="V115" s="212">
        <v>90.99276483382377</v>
      </c>
      <c r="W115" s="212">
        <v>91.276833928913518</v>
      </c>
      <c r="X115" s="212">
        <v>90.214887935417963</v>
      </c>
    </row>
    <row r="116" spans="1:24" ht="10.5" customHeight="1">
      <c r="B116" s="371" t="s">
        <v>185</v>
      </c>
      <c r="C116" s="203"/>
      <c r="D116" s="203"/>
      <c r="E116" s="203"/>
      <c r="F116" s="203"/>
      <c r="G116" s="212"/>
      <c r="H116" s="212"/>
      <c r="I116" s="212"/>
      <c r="J116" s="212"/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12"/>
      <c r="X116" s="212"/>
    </row>
    <row r="117" spans="1:24" ht="10.5" customHeight="1">
      <c r="B117" s="130" t="s">
        <v>194</v>
      </c>
      <c r="C117" s="203">
        <v>24.381266331739383</v>
      </c>
      <c r="D117" s="203">
        <v>23.122429456688582</v>
      </c>
      <c r="E117" s="203">
        <v>27.275042607016488</v>
      </c>
      <c r="F117" s="203">
        <v>25.509947370009904</v>
      </c>
      <c r="G117" s="212">
        <v>24.561253753221173</v>
      </c>
      <c r="H117" s="364">
        <v>29.911959502918542</v>
      </c>
      <c r="I117" s="212">
        <v>32.265235386030142</v>
      </c>
      <c r="J117" s="212">
        <v>32.219796740146549</v>
      </c>
      <c r="K117" s="212">
        <v>34.719710010549719</v>
      </c>
      <c r="L117" s="212">
        <v>36.570937751817091</v>
      </c>
      <c r="M117" s="212">
        <v>40.552052353007539</v>
      </c>
      <c r="N117" s="212">
        <v>44.94262220092893</v>
      </c>
      <c r="O117" s="212">
        <v>50.523843501920986</v>
      </c>
      <c r="P117" s="212">
        <v>50.181863233013992</v>
      </c>
      <c r="Q117" s="212">
        <v>51.319625712902614</v>
      </c>
      <c r="R117" s="212">
        <v>51.022516148328954</v>
      </c>
      <c r="S117" s="212">
        <v>51.022516148328954</v>
      </c>
      <c r="T117" s="212">
        <v>54.370899049912921</v>
      </c>
      <c r="U117" s="212">
        <v>56.973028065182739</v>
      </c>
      <c r="V117" s="212">
        <v>57.439698934444365</v>
      </c>
      <c r="W117" s="212">
        <v>61.08194043786942</v>
      </c>
      <c r="X117" s="212">
        <v>60.646359801216789</v>
      </c>
    </row>
    <row r="118" spans="1:24" ht="10.5" customHeight="1">
      <c r="B118" s="130" t="s">
        <v>195</v>
      </c>
      <c r="C118" s="203">
        <v>66.560472837580463</v>
      </c>
      <c r="D118" s="203">
        <v>64.209528397471473</v>
      </c>
      <c r="E118" s="203">
        <v>65.683001404466779</v>
      </c>
      <c r="F118" s="203">
        <v>69.53080967144426</v>
      </c>
      <c r="G118" s="212">
        <v>70.384931316435612</v>
      </c>
      <c r="H118" s="212">
        <v>71.114044960852539</v>
      </c>
      <c r="I118" s="212">
        <v>73.921637012379335</v>
      </c>
      <c r="J118" s="212">
        <v>76.165247029889457</v>
      </c>
      <c r="K118" s="212">
        <v>79.231326872221715</v>
      </c>
      <c r="L118" s="212">
        <v>77.616283111973502</v>
      </c>
      <c r="M118" s="212">
        <v>78.344778998683651</v>
      </c>
      <c r="N118" s="212">
        <v>83.883636280289238</v>
      </c>
      <c r="O118" s="212">
        <v>84.727031497487602</v>
      </c>
      <c r="P118" s="212">
        <v>86.258323158656125</v>
      </c>
      <c r="Q118" s="212">
        <v>88.936158506359703</v>
      </c>
      <c r="R118" s="212">
        <v>87.191585637789231</v>
      </c>
      <c r="S118" s="212">
        <v>87.191585637789231</v>
      </c>
      <c r="T118" s="212">
        <v>87.827388378566582</v>
      </c>
      <c r="U118" s="212">
        <v>89.670721741289555</v>
      </c>
      <c r="V118" s="212">
        <v>88.339577025741647</v>
      </c>
      <c r="W118" s="212">
        <v>87.642028358365025</v>
      </c>
      <c r="X118" s="212">
        <v>91.757954681841625</v>
      </c>
    </row>
    <row r="119" spans="1:24" ht="10.5" customHeight="1">
      <c r="B119" s="371" t="s">
        <v>186</v>
      </c>
      <c r="C119" s="203"/>
      <c r="D119" s="203"/>
      <c r="E119" s="203"/>
      <c r="F119" s="203"/>
      <c r="G119" s="212"/>
      <c r="H119" s="364"/>
      <c r="I119" s="212"/>
      <c r="J119" s="212"/>
      <c r="K119" s="212"/>
      <c r="L119" s="212"/>
      <c r="M119" s="212"/>
      <c r="N119" s="212"/>
      <c r="O119" s="212"/>
      <c r="P119" s="212"/>
      <c r="Q119" s="212"/>
      <c r="R119" s="212"/>
      <c r="S119" s="212"/>
      <c r="T119" s="212"/>
      <c r="U119" s="212"/>
      <c r="V119" s="212"/>
      <c r="W119" s="212"/>
      <c r="X119" s="212"/>
    </row>
    <row r="120" spans="1:24" ht="10.5" customHeight="1">
      <c r="B120" s="130" t="s">
        <v>194</v>
      </c>
      <c r="C120" s="203">
        <v>15.955193613887776</v>
      </c>
      <c r="D120" s="203">
        <v>17.947712982678766</v>
      </c>
      <c r="E120" s="203">
        <v>16.218970021544244</v>
      </c>
      <c r="F120" s="203">
        <v>18.117068577742188</v>
      </c>
      <c r="G120" s="212">
        <v>18.676820492949439</v>
      </c>
      <c r="H120" s="212">
        <v>20.067943498110154</v>
      </c>
      <c r="I120" s="212">
        <v>19.721661276247644</v>
      </c>
      <c r="J120" s="212">
        <v>23.597954473629208</v>
      </c>
      <c r="K120" s="212">
        <v>21.959155810814629</v>
      </c>
      <c r="L120" s="212">
        <v>22.59308927173057</v>
      </c>
      <c r="M120" s="212">
        <v>24.704684959810081</v>
      </c>
      <c r="N120" s="212">
        <v>27.28200715830349</v>
      </c>
      <c r="O120" s="212">
        <v>27.02558423154262</v>
      </c>
      <c r="P120" s="212">
        <v>28.777329106754056</v>
      </c>
      <c r="Q120" s="212">
        <v>31.283042918085375</v>
      </c>
      <c r="R120" s="212">
        <v>31.831039771324257</v>
      </c>
      <c r="S120" s="212">
        <v>31.831039771324257</v>
      </c>
      <c r="T120" s="212">
        <v>32.267882019618327</v>
      </c>
      <c r="U120" s="212">
        <v>33.790599618209157</v>
      </c>
      <c r="V120" s="212">
        <v>39.561683004112517</v>
      </c>
      <c r="W120" s="212">
        <v>41.470063748350874</v>
      </c>
      <c r="X120" s="212">
        <v>44.46311135997442</v>
      </c>
    </row>
    <row r="121" spans="1:24" ht="10.5" customHeight="1">
      <c r="B121" s="130" t="s">
        <v>195</v>
      </c>
      <c r="C121" s="203">
        <v>60.390200884480123</v>
      </c>
      <c r="D121" s="203">
        <v>62.691807242078546</v>
      </c>
      <c r="E121" s="203">
        <v>58.41448140154462</v>
      </c>
      <c r="F121" s="203">
        <v>60.232984309553665</v>
      </c>
      <c r="G121" s="212">
        <v>62.850488436889968</v>
      </c>
      <c r="H121" s="364">
        <v>67.237214184810625</v>
      </c>
      <c r="I121" s="212">
        <v>67.716735233921099</v>
      </c>
      <c r="J121" s="212">
        <v>70.521468482500836</v>
      </c>
      <c r="K121" s="212">
        <v>69.925718167276642</v>
      </c>
      <c r="L121" s="212">
        <v>71.064207134767187</v>
      </c>
      <c r="M121" s="212">
        <v>68.744656823133894</v>
      </c>
      <c r="N121" s="212">
        <v>72.921867458958218</v>
      </c>
      <c r="O121" s="212">
        <v>71.564013434590294</v>
      </c>
      <c r="P121" s="212">
        <v>74.27064475540341</v>
      </c>
      <c r="Q121" s="212">
        <v>76.429740583223648</v>
      </c>
      <c r="R121" s="212">
        <v>75.074144032098047</v>
      </c>
      <c r="S121" s="212">
        <v>75.074144032098047</v>
      </c>
      <c r="T121" s="212">
        <v>76.664223610392938</v>
      </c>
      <c r="U121" s="212">
        <v>76.928544732877839</v>
      </c>
      <c r="V121" s="212">
        <v>79.87906086135844</v>
      </c>
      <c r="W121" s="212">
        <v>82.44139691805789</v>
      </c>
      <c r="X121" s="212">
        <v>83.451493633556851</v>
      </c>
    </row>
    <row r="122" spans="1:24" ht="3.75" hidden="1" customHeight="1">
      <c r="B122" s="372"/>
      <c r="C122" s="6"/>
      <c r="D122" s="6"/>
      <c r="E122" s="6"/>
      <c r="F122" s="6"/>
      <c r="G122" s="2"/>
      <c r="H122" s="2"/>
      <c r="I122" s="2"/>
      <c r="J122" s="2"/>
      <c r="K122" s="2"/>
      <c r="L122" s="2"/>
      <c r="M122" s="2"/>
      <c r="N122" s="2"/>
      <c r="O122" s="373"/>
      <c r="P122" s="373"/>
      <c r="Q122" s="373"/>
      <c r="R122" s="2"/>
      <c r="S122"/>
      <c r="T122"/>
    </row>
    <row r="123" spans="1:24" ht="12" customHeight="1" thickBot="1">
      <c r="B123" s="697"/>
      <c r="C123" s="697"/>
      <c r="D123" s="697"/>
      <c r="E123" s="697"/>
      <c r="F123" s="697"/>
      <c r="G123" s="698"/>
      <c r="H123" s="698"/>
      <c r="I123" s="698"/>
      <c r="J123" s="698"/>
      <c r="K123" s="698"/>
      <c r="L123" s="698"/>
      <c r="M123" s="698"/>
      <c r="N123" s="698"/>
      <c r="O123" s="698"/>
      <c r="P123" s="698"/>
      <c r="Q123" s="698"/>
      <c r="R123" s="698"/>
      <c r="S123" s="698"/>
      <c r="T123" s="698"/>
      <c r="U123" s="689"/>
      <c r="V123" s="689"/>
      <c r="W123" s="689"/>
      <c r="X123" s="689"/>
    </row>
    <row r="124" spans="1:24" ht="12" customHeight="1">
      <c r="B124" s="102" t="s">
        <v>24</v>
      </c>
      <c r="C124" s="19"/>
      <c r="D124" s="19"/>
      <c r="E124" s="19"/>
      <c r="F124" s="19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</row>
    <row r="127" spans="1:24" ht="18">
      <c r="A127" s="251"/>
    </row>
  </sheetData>
  <mergeCells count="2">
    <mergeCell ref="B1:X1"/>
    <mergeCell ref="B2:X2"/>
  </mergeCells>
  <printOptions horizontalCentered="1"/>
  <pageMargins left="0.7" right="0.7" top="0.75" bottom="0.75" header="0.3" footer="0.3"/>
  <pageSetup paperSize="9" scale="80" orientation="portrait" r:id="rId1"/>
  <headerFooter alignWithMargins="0"/>
  <rowBreaks count="1" manualBreakCount="1">
    <brk id="66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S120"/>
  <sheetViews>
    <sheetView showGridLines="0" zoomScaleNormal="100" zoomScaleSheetLayoutView="110" workbookViewId="0">
      <selection activeCell="U9" sqref="U9"/>
    </sheetView>
  </sheetViews>
  <sheetFormatPr baseColWidth="10" defaultColWidth="11.42578125" defaultRowHeight="12.75"/>
  <cols>
    <col min="1" max="1" width="4.28515625" style="2" customWidth="1"/>
    <col min="2" max="2" width="18.7109375" style="2" customWidth="1"/>
    <col min="3" max="3" width="5.28515625" style="2" customWidth="1"/>
    <col min="4" max="4" width="6.42578125" style="2" hidden="1" customWidth="1"/>
    <col min="5" max="8" width="6.7109375" style="2" hidden="1" customWidth="1"/>
    <col min="9" max="19" width="6.7109375" style="2" customWidth="1"/>
    <col min="20" max="228" width="11.42578125" style="2"/>
    <col min="229" max="229" width="20.42578125" style="2" customWidth="1"/>
    <col min="230" max="240" width="5.7109375" style="2" customWidth="1"/>
    <col min="241" max="241" width="5.5703125" style="2" customWidth="1"/>
    <col min="242" max="242" width="11.42578125" style="2"/>
    <col min="243" max="243" width="19.42578125" style="2" customWidth="1"/>
    <col min="244" max="16384" width="11.42578125" style="2"/>
  </cols>
  <sheetData>
    <row r="1" spans="1:19" ht="69.75" customHeight="1">
      <c r="A1" s="397"/>
      <c r="B1" s="891" t="s">
        <v>308</v>
      </c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  <c r="N1" s="891"/>
      <c r="O1" s="891"/>
      <c r="P1" s="891"/>
      <c r="Q1" s="891"/>
      <c r="R1" s="891"/>
      <c r="S1" s="891"/>
    </row>
    <row r="2" spans="1:19" ht="15" customHeight="1">
      <c r="A2" s="304"/>
      <c r="B2" s="892" t="s">
        <v>27</v>
      </c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</row>
    <row r="3" spans="1:19" ht="11.25" customHeight="1" thickBot="1">
      <c r="A3" s="79"/>
      <c r="B3" s="79"/>
      <c r="C3" s="79"/>
      <c r="D3" s="122"/>
      <c r="E3" s="122"/>
      <c r="F3" s="122"/>
      <c r="G3" s="122"/>
      <c r="H3" s="122"/>
      <c r="I3" s="122"/>
      <c r="J3" s="122"/>
      <c r="K3" s="32"/>
      <c r="L3" s="32"/>
      <c r="M3" s="32"/>
      <c r="N3" s="32"/>
    </row>
    <row r="4" spans="1:19" s="3" customFormat="1" ht="37.5" customHeight="1" thickBot="1">
      <c r="A4" s="79"/>
      <c r="B4" s="881" t="s">
        <v>260</v>
      </c>
      <c r="C4" s="881"/>
      <c r="D4" s="702">
        <v>2007</v>
      </c>
      <c r="E4" s="702">
        <v>2008</v>
      </c>
      <c r="F4" s="702">
        <v>2009</v>
      </c>
      <c r="G4" s="702">
        <v>2010</v>
      </c>
      <c r="H4" s="702">
        <v>2011</v>
      </c>
      <c r="I4" s="702">
        <v>2013</v>
      </c>
      <c r="J4" s="703">
        <v>2014</v>
      </c>
      <c r="K4" s="702">
        <v>2015</v>
      </c>
      <c r="L4" s="703">
        <v>2016</v>
      </c>
      <c r="M4" s="702">
        <v>2017</v>
      </c>
      <c r="N4" s="703">
        <v>2018</v>
      </c>
      <c r="O4" s="702">
        <v>2019</v>
      </c>
      <c r="P4" s="703">
        <v>2020</v>
      </c>
      <c r="Q4" s="702">
        <v>2021</v>
      </c>
      <c r="R4" s="703">
        <v>2022</v>
      </c>
      <c r="S4" s="702">
        <v>2023</v>
      </c>
    </row>
    <row r="5" spans="1:19" ht="12" customHeight="1">
      <c r="A5" s="79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9" ht="12.75" customHeight="1">
      <c r="A6" s="79"/>
      <c r="B6" s="43" t="s">
        <v>217</v>
      </c>
      <c r="C6" s="43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557"/>
      <c r="Q6" s="557"/>
    </row>
    <row r="7" spans="1:19" ht="12.75" customHeight="1">
      <c r="A7" s="77"/>
      <c r="B7" s="272" t="s">
        <v>194</v>
      </c>
      <c r="C7" s="283"/>
      <c r="D7" s="407">
        <v>89.59618979143255</v>
      </c>
      <c r="E7" s="407">
        <v>89.886268367342851</v>
      </c>
      <c r="F7" s="407">
        <v>90.838996120019985</v>
      </c>
      <c r="G7" s="408">
        <v>91.656952019474105</v>
      </c>
      <c r="H7" s="74">
        <v>93.105222782694995</v>
      </c>
      <c r="I7" s="74">
        <v>92.919072419563122</v>
      </c>
      <c r="J7" s="74">
        <v>93.816874661090793</v>
      </c>
      <c r="K7" s="74">
        <v>94.2504914082607</v>
      </c>
      <c r="L7" s="74">
        <v>93.866061850432331</v>
      </c>
      <c r="M7" s="74">
        <v>94.421013235724374</v>
      </c>
      <c r="N7" s="74">
        <v>95.1</v>
      </c>
      <c r="O7" s="74">
        <v>96.084243690118143</v>
      </c>
      <c r="P7" s="74">
        <v>94.347401036827307</v>
      </c>
      <c r="Q7" s="74">
        <v>95.891462476855935</v>
      </c>
      <c r="R7" s="74">
        <v>96.997347843522363</v>
      </c>
      <c r="S7" s="74">
        <v>97.225346345719856</v>
      </c>
    </row>
    <row r="8" spans="1:19" ht="12.75" customHeight="1">
      <c r="A8" s="105"/>
      <c r="B8" s="272" t="s">
        <v>195</v>
      </c>
      <c r="C8" s="283"/>
      <c r="D8" s="407">
        <v>91.246131768294163</v>
      </c>
      <c r="E8" s="407">
        <v>91.150522863376196</v>
      </c>
      <c r="F8" s="407">
        <v>92.290394726815052</v>
      </c>
      <c r="G8" s="408">
        <v>93.057905560623581</v>
      </c>
      <c r="H8" s="74">
        <v>92.379157242189322</v>
      </c>
      <c r="I8" s="74">
        <v>93.272036964586533</v>
      </c>
      <c r="J8" s="74">
        <v>93.366251978634878</v>
      </c>
      <c r="K8" s="74">
        <v>94.525051270101059</v>
      </c>
      <c r="L8" s="74">
        <v>95.199779072014778</v>
      </c>
      <c r="M8" s="74">
        <v>96.188519642554212</v>
      </c>
      <c r="N8" s="74">
        <v>96.1</v>
      </c>
      <c r="O8" s="74">
        <v>96.058919357717542</v>
      </c>
      <c r="P8" s="74">
        <v>94.801999763459094</v>
      </c>
      <c r="Q8" s="74">
        <v>94.723112926468048</v>
      </c>
      <c r="R8" s="74">
        <v>95.81370487999439</v>
      </c>
      <c r="S8" s="74">
        <v>97.026333013055606</v>
      </c>
    </row>
    <row r="9" spans="1:19" ht="12.75" customHeight="1">
      <c r="A9" s="105"/>
      <c r="B9" s="272"/>
      <c r="C9" s="283"/>
      <c r="D9" s="407"/>
      <c r="E9" s="407"/>
      <c r="F9" s="407"/>
      <c r="G9" s="408"/>
      <c r="H9" s="74"/>
      <c r="I9" s="74"/>
      <c r="J9" s="74"/>
      <c r="K9" s="74"/>
      <c r="L9" s="74"/>
      <c r="M9" s="74"/>
    </row>
    <row r="10" spans="1:19" ht="13.5" customHeight="1">
      <c r="A10" s="110"/>
      <c r="B10" s="19" t="s">
        <v>257</v>
      </c>
      <c r="C10" s="283"/>
      <c r="D10" s="410"/>
      <c r="E10" s="410"/>
      <c r="F10" s="410"/>
      <c r="G10" s="410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</row>
    <row r="11" spans="1:19" ht="12.75" customHeight="1">
      <c r="A11" s="110"/>
      <c r="B11" s="409" t="s">
        <v>134</v>
      </c>
      <c r="C11" s="409"/>
      <c r="D11" s="410"/>
      <c r="E11" s="410"/>
      <c r="F11" s="410"/>
      <c r="G11" s="410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</row>
    <row r="12" spans="1:19" ht="12.75" customHeight="1">
      <c r="A12" s="77"/>
      <c r="B12" s="272" t="s">
        <v>194</v>
      </c>
      <c r="C12" s="283"/>
      <c r="D12" s="410">
        <v>93.064575110747171</v>
      </c>
      <c r="E12" s="410">
        <v>92.935377821830215</v>
      </c>
      <c r="F12" s="410">
        <v>93.37653582446039</v>
      </c>
      <c r="G12" s="410">
        <v>93.866507230439751</v>
      </c>
      <c r="H12" s="271">
        <v>95.05180730056189</v>
      </c>
      <c r="I12" s="271">
        <v>94.344589009484821</v>
      </c>
      <c r="J12" s="271">
        <v>94.902420997822276</v>
      </c>
      <c r="K12" s="271">
        <v>95.330964181146072</v>
      </c>
      <c r="L12" s="271">
        <v>95.22364066768418</v>
      </c>
      <c r="M12" s="271">
        <v>94.744845963066282</v>
      </c>
      <c r="N12" s="271">
        <v>95.8</v>
      </c>
      <c r="O12" s="271">
        <v>97.183904059486608</v>
      </c>
      <c r="P12" s="271">
        <v>94.532332245521388</v>
      </c>
      <c r="Q12" s="271">
        <v>96.559212820979639</v>
      </c>
      <c r="R12" s="271">
        <v>97.676015253101923</v>
      </c>
      <c r="S12" s="271">
        <v>97.89571598247575</v>
      </c>
    </row>
    <row r="13" spans="1:19" ht="12.75" customHeight="1">
      <c r="A13" s="119"/>
      <c r="B13" s="272" t="s">
        <v>195</v>
      </c>
      <c r="C13" s="283"/>
      <c r="D13" s="410">
        <v>93.368464029339009</v>
      </c>
      <c r="E13" s="410">
        <v>93.19483506680335</v>
      </c>
      <c r="F13" s="410">
        <v>94.67893669666276</v>
      </c>
      <c r="G13" s="410">
        <v>94.224378259687128</v>
      </c>
      <c r="H13" s="271">
        <v>93.612983770513594</v>
      </c>
      <c r="I13" s="271">
        <v>94.058853850356172</v>
      </c>
      <c r="J13" s="271">
        <v>93.928351145475148</v>
      </c>
      <c r="K13" s="271">
        <v>95.043122434631897</v>
      </c>
      <c r="L13" s="271">
        <v>95.790648850812602</v>
      </c>
      <c r="M13" s="271">
        <v>96.511356979619691</v>
      </c>
      <c r="N13" s="271">
        <v>96.3</v>
      </c>
      <c r="O13" s="271">
        <v>96.661636787530924</v>
      </c>
      <c r="P13" s="271">
        <v>95.038855055490174</v>
      </c>
      <c r="Q13" s="271">
        <v>94.985973308894827</v>
      </c>
      <c r="R13" s="271">
        <v>96.03946487279751</v>
      </c>
      <c r="S13" s="271">
        <v>97.203785196832072</v>
      </c>
    </row>
    <row r="14" spans="1:19" ht="12.75" customHeight="1">
      <c r="A14" s="119"/>
      <c r="B14" s="409" t="s">
        <v>135</v>
      </c>
      <c r="C14" s="409"/>
      <c r="D14" s="410"/>
      <c r="E14" s="410"/>
      <c r="F14" s="410"/>
      <c r="G14" s="410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</row>
    <row r="15" spans="1:19" ht="12.75" customHeight="1">
      <c r="A15" s="77"/>
      <c r="B15" s="272" t="s">
        <v>194</v>
      </c>
      <c r="C15" s="283"/>
      <c r="D15" s="410">
        <v>83.037544226486588</v>
      </c>
      <c r="E15" s="410">
        <v>83.783996449296609</v>
      </c>
      <c r="F15" s="410">
        <v>85.775318706908152</v>
      </c>
      <c r="G15" s="410">
        <v>87.163202929094396</v>
      </c>
      <c r="H15" s="271">
        <v>89.111035120653</v>
      </c>
      <c r="I15" s="271">
        <v>89.766868379108274</v>
      </c>
      <c r="J15" s="271">
        <v>91.389659683149659</v>
      </c>
      <c r="K15" s="271">
        <v>91.729671601143366</v>
      </c>
      <c r="L15" s="271">
        <v>90.77171798569897</v>
      </c>
      <c r="M15" s="271">
        <v>93.612592649575092</v>
      </c>
      <c r="N15" s="271">
        <v>93.3</v>
      </c>
      <c r="O15" s="271">
        <v>93.31222099509057</v>
      </c>
      <c r="P15" s="271">
        <v>93.800933215794416</v>
      </c>
      <c r="Q15" s="271">
        <v>93.864153965980634</v>
      </c>
      <c r="R15" s="271">
        <v>94.941483353866474</v>
      </c>
      <c r="S15" s="271">
        <v>95.178885289824933</v>
      </c>
    </row>
    <row r="16" spans="1:19" ht="12.75" customHeight="1">
      <c r="A16" s="119"/>
      <c r="B16" s="272" t="s">
        <v>195</v>
      </c>
      <c r="C16" s="283"/>
      <c r="D16" s="410">
        <v>87.015968421686992</v>
      </c>
      <c r="E16" s="410">
        <v>87.395845028454076</v>
      </c>
      <c r="F16" s="410">
        <v>87.717992373157273</v>
      </c>
      <c r="G16" s="410">
        <v>90.683129858912082</v>
      </c>
      <c r="H16" s="271">
        <v>89.916581816641312</v>
      </c>
      <c r="I16" s="271">
        <v>91.684314838992179</v>
      </c>
      <c r="J16" s="271">
        <v>92.145913688377348</v>
      </c>
      <c r="K16" s="271">
        <v>93.378145487446218</v>
      </c>
      <c r="L16" s="271">
        <v>93.859753465252609</v>
      </c>
      <c r="M16" s="271">
        <v>95.426456884957233</v>
      </c>
      <c r="N16" s="271">
        <v>95.7</v>
      </c>
      <c r="O16" s="271">
        <v>94.668712883971097</v>
      </c>
      <c r="P16" s="271">
        <v>94.143167752381189</v>
      </c>
      <c r="Q16" s="271">
        <v>93.983553643613732</v>
      </c>
      <c r="R16" s="271">
        <v>95.160833698173121</v>
      </c>
      <c r="S16" s="271">
        <v>96.510059865198542</v>
      </c>
    </row>
    <row r="17" spans="1:19" ht="9" customHeight="1">
      <c r="A17" s="119"/>
      <c r="B17" s="283"/>
      <c r="C17" s="283"/>
      <c r="D17" s="410"/>
      <c r="E17" s="410"/>
      <c r="F17" s="410"/>
      <c r="G17" s="410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</row>
    <row r="18" spans="1:19" ht="15.75" customHeight="1">
      <c r="A18" s="119"/>
      <c r="B18" s="19" t="s">
        <v>258</v>
      </c>
      <c r="C18" s="283"/>
      <c r="D18" s="410"/>
      <c r="E18" s="410"/>
      <c r="F18" s="410"/>
      <c r="G18" s="410"/>
      <c r="H18" s="271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</row>
    <row r="19" spans="1:19" ht="12.75" customHeight="1">
      <c r="A19" s="119"/>
      <c r="B19" s="409" t="s">
        <v>136</v>
      </c>
      <c r="C19" s="409"/>
      <c r="D19" s="410"/>
      <c r="E19" s="410"/>
      <c r="F19" s="410"/>
      <c r="G19" s="410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</row>
    <row r="20" spans="1:19" ht="12.75" customHeight="1">
      <c r="A20" s="77"/>
      <c r="B20" s="308" t="s">
        <v>194</v>
      </c>
      <c r="C20" s="283"/>
      <c r="D20" s="410">
        <v>91.887513466972152</v>
      </c>
      <c r="E20" s="410">
        <v>91.910653428525933</v>
      </c>
      <c r="F20" s="410">
        <v>92.616491231748412</v>
      </c>
      <c r="G20" s="410">
        <v>92.922006130156831</v>
      </c>
      <c r="H20" s="271">
        <v>94.224964610112323</v>
      </c>
      <c r="I20" s="271">
        <v>93.457085474477125</v>
      </c>
      <c r="J20" s="271">
        <v>94.276177560090019</v>
      </c>
      <c r="K20" s="271">
        <v>94.51979440215635</v>
      </c>
      <c r="L20" s="271">
        <v>94.944085530963989</v>
      </c>
      <c r="M20" s="271">
        <v>94.443906933305982</v>
      </c>
      <c r="N20" s="271">
        <v>95.3</v>
      </c>
      <c r="O20" s="271">
        <v>97.043202891891966</v>
      </c>
      <c r="P20" s="271">
        <v>94.031178178302326</v>
      </c>
      <c r="Q20" s="271">
        <v>96.486748209673621</v>
      </c>
      <c r="R20" s="271">
        <v>97.719605426634757</v>
      </c>
      <c r="S20" s="271">
        <v>97.736330207845043</v>
      </c>
    </row>
    <row r="21" spans="1:19" ht="12.75" customHeight="1">
      <c r="A21" s="119"/>
      <c r="B21" s="308" t="s">
        <v>195</v>
      </c>
      <c r="C21" s="283"/>
      <c r="D21" s="410">
        <v>91.465594931166933</v>
      </c>
      <c r="E21" s="410">
        <v>92.169065697603088</v>
      </c>
      <c r="F21" s="410">
        <v>94.296457819102287</v>
      </c>
      <c r="G21" s="410">
        <v>93.448008646120883</v>
      </c>
      <c r="H21" s="271">
        <v>92.539886087918617</v>
      </c>
      <c r="I21" s="271">
        <v>93.664362301695334</v>
      </c>
      <c r="J21" s="271">
        <v>93.315327999027588</v>
      </c>
      <c r="K21" s="271">
        <v>94.75522633271548</v>
      </c>
      <c r="L21" s="271">
        <v>95.935125706858315</v>
      </c>
      <c r="M21" s="271">
        <v>96.502872223521663</v>
      </c>
      <c r="N21" s="271">
        <v>96.2</v>
      </c>
      <c r="O21" s="271">
        <v>96.333743048789572</v>
      </c>
      <c r="P21" s="271">
        <v>94.505243407031273</v>
      </c>
      <c r="Q21" s="271">
        <v>94.836655310047846</v>
      </c>
      <c r="R21" s="271">
        <v>95.901178769134617</v>
      </c>
      <c r="S21" s="271">
        <v>96.965065306881712</v>
      </c>
    </row>
    <row r="22" spans="1:19" ht="12.75" customHeight="1">
      <c r="A22" s="119"/>
      <c r="B22" s="409" t="s">
        <v>137</v>
      </c>
      <c r="C22" s="409"/>
      <c r="D22" s="410"/>
      <c r="E22" s="410"/>
      <c r="F22" s="410"/>
      <c r="G22" s="410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</row>
    <row r="23" spans="1:19" ht="12.75" customHeight="1">
      <c r="A23" s="77"/>
      <c r="B23" s="308" t="s">
        <v>194</v>
      </c>
      <c r="C23" s="283"/>
      <c r="D23" s="410">
        <v>89.100968243781935</v>
      </c>
      <c r="E23" s="410">
        <v>88.83961357490935</v>
      </c>
      <c r="F23" s="410">
        <v>90.240850363432116</v>
      </c>
      <c r="G23" s="410">
        <v>91.829079127780517</v>
      </c>
      <c r="H23" s="271">
        <v>93.448607556425472</v>
      </c>
      <c r="I23" s="271">
        <v>93.411503254022747</v>
      </c>
      <c r="J23" s="271">
        <v>94.691262460321894</v>
      </c>
      <c r="K23" s="271">
        <v>95.926685628611679</v>
      </c>
      <c r="L23" s="271">
        <v>94.248472398451625</v>
      </c>
      <c r="M23" s="271">
        <v>95.124188378041779</v>
      </c>
      <c r="N23" s="271">
        <v>95.6</v>
      </c>
      <c r="O23" s="271">
        <v>95.717825647713667</v>
      </c>
      <c r="P23" s="271">
        <v>95.874122431652722</v>
      </c>
      <c r="Q23" s="271">
        <v>96.365325970386721</v>
      </c>
      <c r="R23" s="271">
        <v>97.013907864845578</v>
      </c>
      <c r="S23" s="271">
        <v>97.115541624717736</v>
      </c>
    </row>
    <row r="24" spans="1:19" ht="12.75" customHeight="1">
      <c r="A24" s="119"/>
      <c r="B24" s="308" t="s">
        <v>195</v>
      </c>
      <c r="C24" s="283"/>
      <c r="D24" s="410">
        <v>93.019802022440359</v>
      </c>
      <c r="E24" s="410">
        <v>92.477658698457361</v>
      </c>
      <c r="F24" s="410">
        <v>92.727917023859149</v>
      </c>
      <c r="G24" s="410">
        <v>94.52315038528161</v>
      </c>
      <c r="H24" s="271">
        <v>93.828035664686013</v>
      </c>
      <c r="I24" s="271">
        <v>94.664343386377965</v>
      </c>
      <c r="J24" s="271">
        <v>95.415811626607479</v>
      </c>
      <c r="K24" s="271">
        <v>95.265048707270239</v>
      </c>
      <c r="L24" s="271">
        <v>95.871937884847114</v>
      </c>
      <c r="M24" s="271">
        <v>97.257405441187672</v>
      </c>
      <c r="N24" s="271">
        <v>97.3</v>
      </c>
      <c r="O24" s="271">
        <v>96.805707925026454</v>
      </c>
      <c r="P24" s="271">
        <v>95.620373227034491</v>
      </c>
      <c r="Q24" s="271">
        <v>96.735038199396911</v>
      </c>
      <c r="R24" s="271">
        <v>97.203077688609824</v>
      </c>
      <c r="S24" s="271">
        <v>97.695981316614507</v>
      </c>
    </row>
    <row r="25" spans="1:19" ht="12.75" customHeight="1">
      <c r="A25" s="119"/>
      <c r="B25" s="409" t="s">
        <v>138</v>
      </c>
      <c r="C25" s="409"/>
      <c r="D25" s="410"/>
      <c r="E25" s="410"/>
      <c r="F25" s="410"/>
      <c r="G25" s="410"/>
      <c r="H25" s="271"/>
      <c r="I25" s="271"/>
      <c r="J25" s="271"/>
      <c r="K25" s="271"/>
      <c r="L25" s="271"/>
      <c r="M25" s="271"/>
      <c r="N25" s="271"/>
      <c r="O25" s="271"/>
      <c r="P25" s="271"/>
      <c r="Q25" s="271"/>
      <c r="R25" s="271"/>
      <c r="S25" s="271"/>
    </row>
    <row r="26" spans="1:19" ht="12.75" customHeight="1">
      <c r="A26" s="77"/>
      <c r="B26" s="308" t="s">
        <v>194</v>
      </c>
      <c r="C26" s="283"/>
      <c r="D26" s="410">
        <v>83.443386852643982</v>
      </c>
      <c r="E26" s="410">
        <v>86.291929503443086</v>
      </c>
      <c r="F26" s="410">
        <v>86.23477154790973</v>
      </c>
      <c r="G26" s="410">
        <v>86.61298669805069</v>
      </c>
      <c r="H26" s="271">
        <v>88.578414552149098</v>
      </c>
      <c r="I26" s="271">
        <v>89.879414013713728</v>
      </c>
      <c r="J26" s="271">
        <v>90.167748258550986</v>
      </c>
      <c r="K26" s="271">
        <v>89.477888151465308</v>
      </c>
      <c r="L26" s="271">
        <v>89.28639503372257</v>
      </c>
      <c r="M26" s="271">
        <v>92.594057263181895</v>
      </c>
      <c r="N26" s="271">
        <v>92.6</v>
      </c>
      <c r="O26" s="271">
        <v>93.758010010287848</v>
      </c>
      <c r="P26" s="271">
        <v>91.991289974523383</v>
      </c>
      <c r="Q26" s="271">
        <v>92.695546171133358</v>
      </c>
      <c r="R26" s="271">
        <v>94.553761248051998</v>
      </c>
      <c r="S26" s="271">
        <v>95.778984172298962</v>
      </c>
    </row>
    <row r="27" spans="1:19" ht="12.75" customHeight="1">
      <c r="A27" s="119"/>
      <c r="B27" s="308" t="s">
        <v>195</v>
      </c>
      <c r="C27" s="283"/>
      <c r="D27" s="410">
        <v>85.929548741928542</v>
      </c>
      <c r="E27" s="410">
        <v>84.800089424701554</v>
      </c>
      <c r="F27" s="410">
        <v>84.291104891164039</v>
      </c>
      <c r="G27" s="410">
        <v>87.829713598246457</v>
      </c>
      <c r="H27" s="271">
        <v>87.952217312463347</v>
      </c>
      <c r="I27" s="271">
        <v>88.517669801227655</v>
      </c>
      <c r="J27" s="271">
        <v>88.256351567580253</v>
      </c>
      <c r="K27" s="271">
        <v>92.16304631133319</v>
      </c>
      <c r="L27" s="271">
        <v>91.313824488457627</v>
      </c>
      <c r="M27" s="271">
        <v>92.54432318452649</v>
      </c>
      <c r="N27" s="271">
        <v>93</v>
      </c>
      <c r="O27" s="271">
        <v>93.494347115386333</v>
      </c>
      <c r="P27" s="271">
        <v>93.859805772102106</v>
      </c>
      <c r="Q27" s="271">
        <v>89.814844475394494</v>
      </c>
      <c r="R27" s="271">
        <v>92.433444518977481</v>
      </c>
      <c r="S27" s="271">
        <v>95.768002790243216</v>
      </c>
    </row>
    <row r="28" spans="1:19" ht="12.75" customHeight="1">
      <c r="A28" s="120"/>
      <c r="B28" s="308"/>
      <c r="C28" s="308"/>
      <c r="D28" s="72"/>
      <c r="E28" s="72"/>
      <c r="F28" s="72"/>
      <c r="G28" s="72"/>
      <c r="H28" s="72"/>
      <c r="I28" s="72"/>
      <c r="J28" s="72"/>
      <c r="K28" s="72"/>
      <c r="L28" s="72"/>
      <c r="M28" s="271"/>
      <c r="N28" s="271"/>
      <c r="O28" s="271"/>
      <c r="P28" s="271"/>
      <c r="Q28" s="271"/>
      <c r="R28" s="271"/>
      <c r="S28" s="271"/>
    </row>
    <row r="29" spans="1:19" s="3" customFormat="1" ht="12.75" customHeight="1">
      <c r="A29" s="107"/>
      <c r="B29" s="35" t="s">
        <v>132</v>
      </c>
      <c r="C29" s="35"/>
      <c r="D29" s="411"/>
      <c r="E29" s="411"/>
      <c r="F29" s="411"/>
      <c r="G29" s="411"/>
      <c r="H29" s="411"/>
      <c r="I29" s="411"/>
      <c r="J29" s="411"/>
      <c r="K29" s="411"/>
      <c r="L29" s="411"/>
      <c r="M29" s="271"/>
      <c r="N29" s="271"/>
      <c r="O29" s="271"/>
      <c r="P29" s="271"/>
      <c r="Q29" s="271"/>
      <c r="R29" s="271"/>
      <c r="S29" s="271"/>
    </row>
    <row r="30" spans="1:19" s="1" customFormat="1" ht="12.75" customHeight="1">
      <c r="A30" s="106"/>
      <c r="B30" s="35" t="s">
        <v>0</v>
      </c>
      <c r="C30" s="33"/>
      <c r="D30" s="412"/>
      <c r="E30" s="412"/>
      <c r="F30" s="412"/>
      <c r="G30" s="412"/>
      <c r="H30" s="412"/>
      <c r="I30" s="412"/>
      <c r="J30" s="412"/>
      <c r="K30" s="412"/>
      <c r="L30" s="412"/>
      <c r="M30" s="271"/>
      <c r="N30" s="271"/>
      <c r="O30" s="271"/>
      <c r="P30" s="271"/>
      <c r="Q30" s="271"/>
      <c r="R30" s="271"/>
      <c r="S30" s="271"/>
    </row>
    <row r="31" spans="1:19" s="1" customFormat="1" ht="12.75" customHeight="1">
      <c r="A31" s="107"/>
      <c r="B31" s="308" t="s">
        <v>194</v>
      </c>
      <c r="C31" s="308"/>
      <c r="D31" s="413">
        <v>78.528868066424536</v>
      </c>
      <c r="E31" s="413">
        <v>80.589803862201933</v>
      </c>
      <c r="F31" s="413">
        <v>88.900771649764422</v>
      </c>
      <c r="G31" s="413">
        <v>82.55924551096949</v>
      </c>
      <c r="H31" s="413">
        <v>85.881894500932987</v>
      </c>
      <c r="I31" s="73">
        <v>87.922063702411165</v>
      </c>
      <c r="J31" s="73">
        <v>90.696835061376675</v>
      </c>
      <c r="K31" s="73">
        <v>89.017743783482487</v>
      </c>
      <c r="L31" s="73">
        <v>89.165001759482976</v>
      </c>
      <c r="M31" s="271">
        <v>96.215825401780705</v>
      </c>
      <c r="N31" s="271">
        <v>95.2</v>
      </c>
      <c r="O31" s="271">
        <v>94.75776895308671</v>
      </c>
      <c r="P31" s="271">
        <v>87.519145997872712</v>
      </c>
      <c r="Q31" s="271">
        <v>93.238750849619308</v>
      </c>
      <c r="R31" s="271">
        <v>90.476361631290885</v>
      </c>
      <c r="S31" s="271">
        <v>96.021247101832145</v>
      </c>
    </row>
    <row r="32" spans="1:19" ht="12.75" customHeight="1">
      <c r="A32" s="112"/>
      <c r="B32" s="272" t="s">
        <v>195</v>
      </c>
      <c r="C32" s="308"/>
      <c r="D32" s="413">
        <v>84.922641162369104</v>
      </c>
      <c r="E32" s="413">
        <v>84.578757273371082</v>
      </c>
      <c r="F32" s="413">
        <v>82.858881461117861</v>
      </c>
      <c r="G32" s="413">
        <v>85.02010645908419</v>
      </c>
      <c r="H32" s="413">
        <v>82.210192330972163</v>
      </c>
      <c r="I32" s="413">
        <v>89.35258637914221</v>
      </c>
      <c r="J32" s="413">
        <v>92.591991133473201</v>
      </c>
      <c r="K32" s="413">
        <v>91.629996988948406</v>
      </c>
      <c r="L32" s="413">
        <v>92.213161355603162</v>
      </c>
      <c r="M32" s="271">
        <v>91.447072777738072</v>
      </c>
      <c r="N32" s="271">
        <v>95.3</v>
      </c>
      <c r="O32" s="271">
        <v>96.448511888917935</v>
      </c>
      <c r="P32" s="271">
        <v>94.722615317693993</v>
      </c>
      <c r="Q32" s="271">
        <v>93.465173128068528</v>
      </c>
      <c r="R32" s="271">
        <v>96.430554224948608</v>
      </c>
      <c r="S32" s="271">
        <v>97.883943110368392</v>
      </c>
    </row>
    <row r="33" spans="1:19" ht="12.75" customHeight="1">
      <c r="A33" s="112"/>
      <c r="B33" s="35" t="s">
        <v>1</v>
      </c>
      <c r="C33" s="33"/>
      <c r="D33" s="413"/>
      <c r="E33" s="413"/>
      <c r="F33" s="413"/>
      <c r="G33" s="413"/>
      <c r="H33" s="413"/>
      <c r="I33" s="413"/>
      <c r="J33" s="413"/>
      <c r="K33" s="413"/>
      <c r="L33" s="413"/>
      <c r="M33" s="271"/>
      <c r="N33" s="271"/>
      <c r="O33" s="271"/>
      <c r="P33" s="271"/>
      <c r="Q33" s="271"/>
      <c r="R33" s="271"/>
      <c r="S33" s="271"/>
    </row>
    <row r="34" spans="1:19" ht="12.75" customHeight="1">
      <c r="A34" s="77"/>
      <c r="B34" s="272" t="s">
        <v>194</v>
      </c>
      <c r="C34" s="308"/>
      <c r="D34" s="413">
        <v>93.299133357315014</v>
      </c>
      <c r="E34" s="413">
        <v>92.238232099404144</v>
      </c>
      <c r="F34" s="413">
        <v>94.807014856194215</v>
      </c>
      <c r="G34" s="413">
        <v>95.39512479793396</v>
      </c>
      <c r="H34" s="413">
        <v>97.046212829500661</v>
      </c>
      <c r="I34" s="73">
        <v>97.607754252199271</v>
      </c>
      <c r="J34" s="73">
        <v>96.955484118198072</v>
      </c>
      <c r="K34" s="73">
        <v>96.884271309988151</v>
      </c>
      <c r="L34" s="73">
        <v>93.91151586958992</v>
      </c>
      <c r="M34" s="271">
        <v>94.690303595648416</v>
      </c>
      <c r="N34" s="271">
        <v>94.9</v>
      </c>
      <c r="O34" s="271">
        <v>98.623331238661962</v>
      </c>
      <c r="P34" s="271">
        <v>95.531486697900931</v>
      </c>
      <c r="Q34" s="271">
        <v>94.331681099426319</v>
      </c>
      <c r="R34" s="271">
        <v>98.168044867487424</v>
      </c>
      <c r="S34" s="271">
        <v>98.043463641274215</v>
      </c>
    </row>
    <row r="35" spans="1:19" ht="12.75" customHeight="1">
      <c r="A35" s="112"/>
      <c r="B35" s="272" t="s">
        <v>195</v>
      </c>
      <c r="C35" s="308"/>
      <c r="D35" s="413">
        <v>93.52321072043155</v>
      </c>
      <c r="E35" s="413">
        <v>98.201374019340946</v>
      </c>
      <c r="F35" s="413">
        <v>93.895704133309636</v>
      </c>
      <c r="G35" s="413">
        <v>95.913400774764284</v>
      </c>
      <c r="H35" s="413">
        <v>94.608432623047307</v>
      </c>
      <c r="I35" s="413">
        <v>96.747564919876623</v>
      </c>
      <c r="J35" s="413">
        <v>96.691258101296214</v>
      </c>
      <c r="K35" s="413">
        <v>95.25628234669486</v>
      </c>
      <c r="L35" s="413">
        <v>94.745219795472508</v>
      </c>
      <c r="M35" s="271">
        <v>97.707710467411232</v>
      </c>
      <c r="N35" s="271">
        <v>98.4</v>
      </c>
      <c r="O35" s="271">
        <v>98.011079855031312</v>
      </c>
      <c r="P35" s="271">
        <v>96.426822884913335</v>
      </c>
      <c r="Q35" s="271">
        <v>95.950967645869042</v>
      </c>
      <c r="R35" s="271">
        <v>97.038649759075994</v>
      </c>
      <c r="S35" s="271">
        <v>96.672113793671272</v>
      </c>
    </row>
    <row r="36" spans="1:19" ht="12.75" customHeight="1">
      <c r="A36" s="112"/>
      <c r="B36" s="35" t="s">
        <v>2</v>
      </c>
      <c r="C36" s="33"/>
      <c r="D36" s="413"/>
      <c r="E36" s="413"/>
      <c r="F36" s="413"/>
      <c r="G36" s="413"/>
      <c r="H36" s="413"/>
      <c r="I36" s="413"/>
      <c r="J36" s="413"/>
      <c r="K36" s="413"/>
      <c r="L36" s="413"/>
      <c r="M36" s="271"/>
      <c r="N36" s="271"/>
      <c r="O36" s="271"/>
      <c r="P36" s="271"/>
      <c r="Q36" s="271"/>
      <c r="R36" s="271"/>
      <c r="S36" s="271"/>
    </row>
    <row r="37" spans="1:19" ht="12.75" customHeight="1">
      <c r="A37" s="77"/>
      <c r="B37" s="272" t="s">
        <v>194</v>
      </c>
      <c r="C37" s="308"/>
      <c r="D37" s="413">
        <v>94.883092504845266</v>
      </c>
      <c r="E37" s="413">
        <v>92.814001185111053</v>
      </c>
      <c r="F37" s="413">
        <v>97.491616720955065</v>
      </c>
      <c r="G37" s="413">
        <v>97.390086721413383</v>
      </c>
      <c r="H37" s="413">
        <v>98.176891025985398</v>
      </c>
      <c r="I37" s="73">
        <v>98.744356588375609</v>
      </c>
      <c r="J37" s="73">
        <v>96.532833897003798</v>
      </c>
      <c r="K37" s="73">
        <v>95.938543809089765</v>
      </c>
      <c r="L37" s="73">
        <v>97.781554740945495</v>
      </c>
      <c r="M37" s="271">
        <v>97.012526893978787</v>
      </c>
      <c r="N37" s="271">
        <v>98.7</v>
      </c>
      <c r="O37" s="271">
        <v>97.193239294886638</v>
      </c>
      <c r="P37" s="271">
        <v>99.498279644417025</v>
      </c>
      <c r="Q37" s="271">
        <v>97.766569838928433</v>
      </c>
      <c r="R37" s="271">
        <v>98.486004633586603</v>
      </c>
      <c r="S37" s="271">
        <v>100</v>
      </c>
    </row>
    <row r="38" spans="1:19" ht="12.75" customHeight="1">
      <c r="A38" s="112"/>
      <c r="B38" s="272" t="s">
        <v>195</v>
      </c>
      <c r="C38" s="308"/>
      <c r="D38" s="413">
        <v>99.214079032853562</v>
      </c>
      <c r="E38" s="413">
        <v>98.589641230520769</v>
      </c>
      <c r="F38" s="413">
        <v>95.405221307778248</v>
      </c>
      <c r="G38" s="413">
        <v>92.873699242492336</v>
      </c>
      <c r="H38" s="413">
        <v>96.62073500920539</v>
      </c>
      <c r="I38" s="413">
        <v>96.619138203579993</v>
      </c>
      <c r="J38" s="413">
        <v>96.107297637264608</v>
      </c>
      <c r="K38" s="413">
        <v>97.437387259509961</v>
      </c>
      <c r="L38" s="413">
        <v>97.530909320436024</v>
      </c>
      <c r="M38" s="271">
        <v>97.924409359523679</v>
      </c>
      <c r="N38" s="271">
        <v>98.8</v>
      </c>
      <c r="O38" s="271">
        <v>97.599573173594607</v>
      </c>
      <c r="P38" s="271">
        <v>97.869655489129087</v>
      </c>
      <c r="Q38" s="271">
        <v>96.302759098837228</v>
      </c>
      <c r="R38" s="271">
        <v>97.904259122897869</v>
      </c>
      <c r="S38" s="271">
        <v>98.016184075125196</v>
      </c>
    </row>
    <row r="39" spans="1:19" ht="12.75" customHeight="1">
      <c r="A39" s="112"/>
      <c r="B39" s="35" t="s">
        <v>3</v>
      </c>
      <c r="C39" s="33"/>
      <c r="D39" s="413"/>
      <c r="E39" s="413"/>
      <c r="F39" s="413"/>
      <c r="G39" s="413"/>
      <c r="H39" s="413"/>
      <c r="I39" s="413"/>
      <c r="J39" s="413"/>
      <c r="K39" s="413"/>
      <c r="L39" s="413"/>
      <c r="M39" s="271"/>
      <c r="N39" s="271"/>
      <c r="O39" s="271"/>
      <c r="P39" s="271"/>
      <c r="Q39" s="271"/>
      <c r="R39" s="271"/>
      <c r="S39" s="271"/>
    </row>
    <row r="40" spans="1:19" ht="12.75" customHeight="1">
      <c r="A40" s="77"/>
      <c r="B40" s="272" t="s">
        <v>194</v>
      </c>
      <c r="C40" s="308"/>
      <c r="D40" s="413">
        <v>93.811731457549797</v>
      </c>
      <c r="E40" s="413">
        <v>95.531201555813681</v>
      </c>
      <c r="F40" s="413">
        <v>92.83492561707493</v>
      </c>
      <c r="G40" s="413">
        <v>96.391112023565611</v>
      </c>
      <c r="H40" s="413">
        <v>97.230878524383485</v>
      </c>
      <c r="I40" s="73">
        <v>93.66561940406018</v>
      </c>
      <c r="J40" s="73">
        <v>98.122775669725002</v>
      </c>
      <c r="K40" s="73">
        <v>98.636261265987116</v>
      </c>
      <c r="L40" s="73">
        <v>99.043064593582926</v>
      </c>
      <c r="M40" s="271">
        <v>96.960002893118443</v>
      </c>
      <c r="N40" s="271">
        <v>96.6</v>
      </c>
      <c r="O40" s="271">
        <v>99.20020700614532</v>
      </c>
      <c r="P40" s="271">
        <v>97.181478623784756</v>
      </c>
      <c r="Q40" s="271">
        <v>98.53314294037088</v>
      </c>
      <c r="R40" s="271">
        <v>99.048285016372532</v>
      </c>
      <c r="S40" s="271">
        <v>99.189202139203985</v>
      </c>
    </row>
    <row r="41" spans="1:19" ht="12.75" customHeight="1">
      <c r="A41" s="112"/>
      <c r="B41" s="272" t="s">
        <v>195</v>
      </c>
      <c r="C41" s="308"/>
      <c r="D41" s="413">
        <v>98.017043390638776</v>
      </c>
      <c r="E41" s="413">
        <v>97.001577054680538</v>
      </c>
      <c r="F41" s="413">
        <v>95.542575689486895</v>
      </c>
      <c r="G41" s="413">
        <v>98.184870539511763</v>
      </c>
      <c r="H41" s="413">
        <v>93.969112084526699</v>
      </c>
      <c r="I41" s="413">
        <v>96.91097182550881</v>
      </c>
      <c r="J41" s="413">
        <v>96.498516490510568</v>
      </c>
      <c r="K41" s="413">
        <v>97.497514060889188</v>
      </c>
      <c r="L41" s="413">
        <v>96.767685490114346</v>
      </c>
      <c r="M41" s="271">
        <v>98.283098049614495</v>
      </c>
      <c r="N41" s="271">
        <v>99.6</v>
      </c>
      <c r="O41" s="271">
        <v>98.944819188407124</v>
      </c>
      <c r="P41" s="271">
        <v>95.359020656917423</v>
      </c>
      <c r="Q41" s="271">
        <v>99.027159037245852</v>
      </c>
      <c r="R41" s="271">
        <v>97.707494616516897</v>
      </c>
      <c r="S41" s="271">
        <v>98.223317262409154</v>
      </c>
    </row>
    <row r="42" spans="1:19" ht="12.75" customHeight="1">
      <c r="A42" s="112"/>
      <c r="B42" s="35" t="s">
        <v>4</v>
      </c>
      <c r="C42" s="33"/>
      <c r="D42" s="413"/>
      <c r="E42" s="413"/>
      <c r="F42" s="413"/>
      <c r="G42" s="413"/>
      <c r="H42" s="413"/>
      <c r="I42" s="413"/>
      <c r="J42" s="413"/>
      <c r="K42" s="413"/>
      <c r="L42" s="413"/>
      <c r="M42" s="271"/>
      <c r="N42" s="271"/>
      <c r="O42" s="271"/>
      <c r="P42" s="271"/>
      <c r="Q42" s="271"/>
      <c r="R42" s="271"/>
      <c r="S42" s="271"/>
    </row>
    <row r="43" spans="1:19" ht="12.75" customHeight="1">
      <c r="A43" s="77"/>
      <c r="B43" s="308" t="s">
        <v>194</v>
      </c>
      <c r="C43" s="308"/>
      <c r="D43" s="413">
        <v>92.978045411753214</v>
      </c>
      <c r="E43" s="413">
        <v>91.870830332413718</v>
      </c>
      <c r="F43" s="413">
        <v>93.672468259203598</v>
      </c>
      <c r="G43" s="413">
        <v>94.396397477957564</v>
      </c>
      <c r="H43" s="413">
        <v>92.811327381213943</v>
      </c>
      <c r="I43" s="73">
        <v>93.860429567915304</v>
      </c>
      <c r="J43" s="73">
        <v>93.249471159227014</v>
      </c>
      <c r="K43" s="73">
        <v>95.600075640346134</v>
      </c>
      <c r="L43" s="73">
        <v>97.958296965750918</v>
      </c>
      <c r="M43" s="271">
        <v>94.232319847780929</v>
      </c>
      <c r="N43" s="271">
        <v>95.2</v>
      </c>
      <c r="O43" s="271">
        <v>97.864816279974491</v>
      </c>
      <c r="P43" s="271">
        <v>93.442327278000064</v>
      </c>
      <c r="Q43" s="271">
        <v>98.283775795351445</v>
      </c>
      <c r="R43" s="271">
        <v>95.768369689635534</v>
      </c>
      <c r="S43" s="271">
        <v>97.069521133646077</v>
      </c>
    </row>
    <row r="44" spans="1:19" ht="12.75" customHeight="1">
      <c r="A44" s="112"/>
      <c r="B44" s="308" t="s">
        <v>195</v>
      </c>
      <c r="C44" s="308"/>
      <c r="D44" s="413">
        <v>95.242935460618128</v>
      </c>
      <c r="E44" s="413">
        <v>92.645875198883445</v>
      </c>
      <c r="F44" s="413">
        <v>96.285906107098668</v>
      </c>
      <c r="G44" s="413">
        <v>96.725652632384495</v>
      </c>
      <c r="H44" s="413">
        <v>93.081962187953266</v>
      </c>
      <c r="I44" s="413">
        <v>94.038888919832615</v>
      </c>
      <c r="J44" s="413">
        <v>95.889824855559297</v>
      </c>
      <c r="K44" s="413">
        <v>95.910861020714989</v>
      </c>
      <c r="L44" s="413">
        <v>98.947556203751418</v>
      </c>
      <c r="M44" s="271">
        <v>99.530794878046166</v>
      </c>
      <c r="N44" s="271">
        <v>95.4</v>
      </c>
      <c r="O44" s="271">
        <v>98.778220894346092</v>
      </c>
      <c r="P44" s="271">
        <v>96.705291624313148</v>
      </c>
      <c r="Q44" s="271">
        <v>96.056324508249403</v>
      </c>
      <c r="R44" s="271">
        <v>99.421048583835557</v>
      </c>
      <c r="S44" s="271">
        <v>99.046270552730178</v>
      </c>
    </row>
    <row r="45" spans="1:19" ht="11.25" customHeight="1" thickBot="1">
      <c r="A45" s="112"/>
      <c r="B45" s="707"/>
      <c r="C45" s="707"/>
      <c r="D45" s="708"/>
      <c r="E45" s="708"/>
      <c r="F45" s="708"/>
      <c r="G45" s="708"/>
      <c r="H45" s="708"/>
      <c r="I45" s="709"/>
      <c r="J45" s="708"/>
      <c r="K45" s="708"/>
      <c r="L45" s="708"/>
      <c r="M45" s="708"/>
      <c r="N45" s="708"/>
      <c r="O45" s="708"/>
      <c r="P45" s="698"/>
      <c r="Q45" s="698"/>
      <c r="R45" s="698"/>
      <c r="S45" s="698"/>
    </row>
    <row r="46" spans="1:19" ht="15.75" customHeight="1">
      <c r="A46" s="112"/>
      <c r="B46" s="275"/>
      <c r="C46" s="275"/>
      <c r="D46" s="325"/>
      <c r="E46" s="325"/>
      <c r="F46" s="325"/>
      <c r="G46" s="325"/>
      <c r="H46" s="325"/>
      <c r="I46" s="706"/>
      <c r="J46" s="510"/>
      <c r="K46" s="503"/>
      <c r="L46" s="503"/>
      <c r="M46" s="503"/>
      <c r="N46" s="600"/>
      <c r="P46" s="600"/>
      <c r="S46" s="600" t="s">
        <v>175</v>
      </c>
    </row>
    <row r="47" spans="1:19" ht="14.25" customHeight="1" thickBot="1">
      <c r="A47" s="112"/>
      <c r="B47" s="275"/>
      <c r="C47" s="275"/>
      <c r="D47" s="325"/>
      <c r="E47" s="325"/>
      <c r="F47" s="325"/>
      <c r="G47" s="325"/>
      <c r="H47" s="325"/>
      <c r="I47" s="309"/>
      <c r="J47" s="309"/>
      <c r="K47" s="7"/>
      <c r="L47" s="7"/>
      <c r="M47" s="7"/>
      <c r="N47" s="503"/>
      <c r="P47" s="600"/>
      <c r="Q47" s="600"/>
    </row>
    <row r="48" spans="1:19" s="3" customFormat="1" ht="37.5" customHeight="1" thickBot="1">
      <c r="A48" s="79"/>
      <c r="B48" s="881" t="s">
        <v>260</v>
      </c>
      <c r="C48" s="881"/>
      <c r="D48" s="702">
        <v>2007</v>
      </c>
      <c r="E48" s="702">
        <v>2008</v>
      </c>
      <c r="F48" s="702">
        <v>2009</v>
      </c>
      <c r="G48" s="702">
        <v>2010</v>
      </c>
      <c r="H48" s="702">
        <v>2011</v>
      </c>
      <c r="I48" s="702">
        <v>2013</v>
      </c>
      <c r="J48" s="703">
        <v>2014</v>
      </c>
      <c r="K48" s="702">
        <v>2015</v>
      </c>
      <c r="L48" s="703">
        <v>2016</v>
      </c>
      <c r="M48" s="702">
        <v>2017</v>
      </c>
      <c r="N48" s="703">
        <v>2018</v>
      </c>
      <c r="O48" s="702">
        <v>2019</v>
      </c>
      <c r="P48" s="703">
        <v>2020</v>
      </c>
      <c r="Q48" s="702">
        <v>2021</v>
      </c>
      <c r="R48" s="703">
        <v>2022</v>
      </c>
      <c r="S48" s="702">
        <v>2023</v>
      </c>
    </row>
    <row r="49" spans="1:19" ht="9" customHeight="1">
      <c r="A49" s="79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1:19" ht="12.75" customHeight="1">
      <c r="A50" s="112"/>
      <c r="B50" s="35" t="s">
        <v>5</v>
      </c>
      <c r="C50" s="33"/>
      <c r="D50" s="413"/>
      <c r="E50" s="413"/>
      <c r="F50" s="413"/>
      <c r="G50" s="413"/>
      <c r="H50" s="413"/>
      <c r="I50" s="73"/>
      <c r="J50" s="413"/>
      <c r="K50" s="413"/>
      <c r="L50" s="413"/>
      <c r="M50" s="413"/>
      <c r="N50" s="413"/>
    </row>
    <row r="51" spans="1:19" ht="12.75" customHeight="1">
      <c r="A51" s="77"/>
      <c r="B51" s="272" t="s">
        <v>194</v>
      </c>
      <c r="C51" s="308"/>
      <c r="D51" s="413">
        <v>76.184669041302683</v>
      </c>
      <c r="E51" s="413">
        <v>78.767001613019985</v>
      </c>
      <c r="F51" s="413">
        <v>73.962718693166494</v>
      </c>
      <c r="G51" s="413">
        <v>81.628709998828924</v>
      </c>
      <c r="H51" s="413">
        <v>88.99192878180817</v>
      </c>
      <c r="I51" s="73">
        <v>86.432104574785626</v>
      </c>
      <c r="J51" s="73">
        <v>90.391871414270568</v>
      </c>
      <c r="K51" s="73">
        <v>91.834500320659359</v>
      </c>
      <c r="L51" s="73">
        <v>86.596872492985568</v>
      </c>
      <c r="M51" s="271">
        <v>92.007360187419479</v>
      </c>
      <c r="N51" s="271">
        <v>91.2</v>
      </c>
      <c r="O51" s="271">
        <v>92.312283057554069</v>
      </c>
      <c r="P51" s="271">
        <v>94.981242976093284</v>
      </c>
      <c r="Q51" s="271">
        <v>95.956690258239263</v>
      </c>
      <c r="R51" s="271">
        <v>94.689412422721716</v>
      </c>
      <c r="S51" s="271">
        <v>94.222816862948676</v>
      </c>
    </row>
    <row r="52" spans="1:19" ht="12.75" customHeight="1">
      <c r="A52" s="112"/>
      <c r="B52" s="272" t="s">
        <v>195</v>
      </c>
      <c r="C52" s="308"/>
      <c r="D52" s="413">
        <v>83.497010918400179</v>
      </c>
      <c r="E52" s="413">
        <v>84.504206562153243</v>
      </c>
      <c r="F52" s="413">
        <v>84.052910306010261</v>
      </c>
      <c r="G52" s="413">
        <v>93.622082672976404</v>
      </c>
      <c r="H52" s="413">
        <v>89.916811975599757</v>
      </c>
      <c r="I52" s="413">
        <v>90.686410725351507</v>
      </c>
      <c r="J52" s="413">
        <v>92.702802348419354</v>
      </c>
      <c r="K52" s="413">
        <v>94.245073883074355</v>
      </c>
      <c r="L52" s="413">
        <v>93.329375942800723</v>
      </c>
      <c r="M52" s="271">
        <v>96.144122796786959</v>
      </c>
      <c r="N52" s="271">
        <v>95.7</v>
      </c>
      <c r="O52" s="271">
        <v>96.038059962279817</v>
      </c>
      <c r="P52" s="271">
        <v>93.701350567085839</v>
      </c>
      <c r="Q52" s="271">
        <v>94.631905805185994</v>
      </c>
      <c r="R52" s="271">
        <v>95.582763417566937</v>
      </c>
      <c r="S52" s="271">
        <v>97.098791326531511</v>
      </c>
    </row>
    <row r="53" spans="1:19" ht="12.75" customHeight="1">
      <c r="A53" s="112"/>
      <c r="B53" s="35" t="s">
        <v>277</v>
      </c>
      <c r="C53" s="33"/>
      <c r="D53" s="413"/>
      <c r="E53" s="413"/>
      <c r="F53" s="413"/>
      <c r="G53" s="413"/>
      <c r="H53" s="413"/>
      <c r="I53" s="413"/>
      <c r="J53" s="413"/>
      <c r="K53" s="413"/>
      <c r="L53" s="413"/>
      <c r="M53" s="271"/>
      <c r="N53" s="271"/>
      <c r="O53" s="271"/>
      <c r="P53" s="271"/>
      <c r="Q53" s="271"/>
      <c r="R53" s="271"/>
      <c r="S53" s="271"/>
    </row>
    <row r="54" spans="1:19" ht="12.75" customHeight="1">
      <c r="A54" s="77"/>
      <c r="B54" s="272" t="s">
        <v>194</v>
      </c>
      <c r="C54" s="308"/>
      <c r="D54" s="413">
        <v>92.831746641407634</v>
      </c>
      <c r="E54" s="413">
        <v>94.331042004162882</v>
      </c>
      <c r="F54" s="413">
        <v>97.182371122824023</v>
      </c>
      <c r="G54" s="413">
        <v>94.605540022906084</v>
      </c>
      <c r="H54" s="413">
        <v>93.347356845970154</v>
      </c>
      <c r="I54" s="73">
        <v>90.503424457759465</v>
      </c>
      <c r="J54" s="73">
        <v>93.947608582712277</v>
      </c>
      <c r="K54" s="73">
        <v>94.490710620953905</v>
      </c>
      <c r="L54" s="73">
        <v>94.944799745145517</v>
      </c>
      <c r="M54" s="271">
        <v>93.214444985549008</v>
      </c>
      <c r="N54" s="271">
        <v>96.5</v>
      </c>
      <c r="O54" s="271">
        <v>98.517875708644553</v>
      </c>
      <c r="P54" s="271">
        <v>94.461007179209304</v>
      </c>
      <c r="Q54" s="271">
        <v>97.984399058556292</v>
      </c>
      <c r="R54" s="271">
        <v>98.940850934368015</v>
      </c>
      <c r="S54" s="271">
        <v>95.165310933774421</v>
      </c>
    </row>
    <row r="55" spans="1:19" ht="12.75" customHeight="1">
      <c r="A55" s="112"/>
      <c r="B55" s="272" t="s">
        <v>195</v>
      </c>
      <c r="C55" s="308"/>
      <c r="D55" s="413">
        <v>90.435677467597387</v>
      </c>
      <c r="E55" s="413">
        <v>92.034325580550828</v>
      </c>
      <c r="F55" s="413">
        <v>95.828721459638828</v>
      </c>
      <c r="G55" s="413">
        <v>96.737934794691697</v>
      </c>
      <c r="H55" s="413">
        <v>91.836623397359972</v>
      </c>
      <c r="I55" s="413">
        <v>92.317361895670388</v>
      </c>
      <c r="J55" s="413">
        <v>94.633668506609609</v>
      </c>
      <c r="K55" s="413">
        <v>95.146399754088833</v>
      </c>
      <c r="L55" s="413">
        <v>96.64731198136495</v>
      </c>
      <c r="M55" s="271">
        <v>95.484349327376023</v>
      </c>
      <c r="N55" s="271">
        <v>98.7</v>
      </c>
      <c r="O55" s="271">
        <v>94.703346856976296</v>
      </c>
      <c r="P55" s="271">
        <v>97.388515346957902</v>
      </c>
      <c r="Q55" s="271">
        <v>98.477174472890241</v>
      </c>
      <c r="R55" s="271">
        <v>97.352413540067261</v>
      </c>
      <c r="S55" s="271">
        <v>98.125218323631017</v>
      </c>
    </row>
    <row r="56" spans="1:19" ht="12.75" customHeight="1">
      <c r="A56" s="112"/>
      <c r="B56" s="35" t="s">
        <v>7</v>
      </c>
      <c r="C56" s="33"/>
      <c r="D56" s="413"/>
      <c r="E56" s="413"/>
      <c r="F56" s="413"/>
      <c r="G56" s="413"/>
      <c r="H56" s="413"/>
      <c r="I56" s="413"/>
      <c r="J56" s="413"/>
      <c r="K56" s="413"/>
      <c r="L56" s="413"/>
      <c r="M56" s="271"/>
      <c r="N56" s="271"/>
      <c r="O56" s="271"/>
      <c r="P56" s="271"/>
      <c r="Q56" s="271"/>
      <c r="R56" s="271"/>
      <c r="S56" s="271"/>
    </row>
    <row r="57" spans="1:19" ht="12.75" customHeight="1">
      <c r="A57" s="77"/>
      <c r="B57" s="272" t="s">
        <v>194</v>
      </c>
      <c r="C57" s="308"/>
      <c r="D57" s="413">
        <v>97.515083478563767</v>
      </c>
      <c r="E57" s="413">
        <v>93.592224104515239</v>
      </c>
      <c r="F57" s="413">
        <v>98.753126483846259</v>
      </c>
      <c r="G57" s="413">
        <v>97.796215443565032</v>
      </c>
      <c r="H57" s="413">
        <v>98.260148278418711</v>
      </c>
      <c r="I57" s="73">
        <v>96.437313845272726</v>
      </c>
      <c r="J57" s="73">
        <v>98.01237514955433</v>
      </c>
      <c r="K57" s="73">
        <v>97.752542529666471</v>
      </c>
      <c r="L57" s="73">
        <v>97.884937769012097</v>
      </c>
      <c r="M57" s="271">
        <v>95.961497999562553</v>
      </c>
      <c r="N57" s="271">
        <v>96.5</v>
      </c>
      <c r="O57" s="271">
        <v>96.096683017260091</v>
      </c>
      <c r="P57" s="271">
        <v>97.453295588224435</v>
      </c>
      <c r="Q57" s="271">
        <v>97.572387617293643</v>
      </c>
      <c r="R57" s="271">
        <v>98.118853487802596</v>
      </c>
      <c r="S57" s="271">
        <v>98.24753108014508</v>
      </c>
    </row>
    <row r="58" spans="1:19" ht="12.75" customHeight="1">
      <c r="A58" s="112"/>
      <c r="B58" s="272" t="s">
        <v>195</v>
      </c>
      <c r="C58" s="308"/>
      <c r="D58" s="413">
        <v>95.61608124729635</v>
      </c>
      <c r="E58" s="413">
        <v>98.179327396720197</v>
      </c>
      <c r="F58" s="413">
        <v>96.142409310026196</v>
      </c>
      <c r="G58" s="413">
        <v>96.825399334076806</v>
      </c>
      <c r="H58" s="413">
        <v>97.548394625517858</v>
      </c>
      <c r="I58" s="413">
        <v>96.954905524982848</v>
      </c>
      <c r="J58" s="413">
        <v>95.839546895728944</v>
      </c>
      <c r="K58" s="413">
        <v>98.561766057251504</v>
      </c>
      <c r="L58" s="413">
        <v>96.666919671104708</v>
      </c>
      <c r="M58" s="271">
        <v>98.583575784007976</v>
      </c>
      <c r="N58" s="271">
        <v>95</v>
      </c>
      <c r="O58" s="271">
        <v>96.882875709247273</v>
      </c>
      <c r="P58" s="271">
        <v>95.935505678780913</v>
      </c>
      <c r="Q58" s="271">
        <v>96.551218591984252</v>
      </c>
      <c r="R58" s="271">
        <v>97.160985898202924</v>
      </c>
      <c r="S58" s="271">
        <v>98.851282517112224</v>
      </c>
    </row>
    <row r="59" spans="1:19" ht="12.75" customHeight="1">
      <c r="A59" s="112"/>
      <c r="B59" s="35" t="s">
        <v>8</v>
      </c>
      <c r="C59" s="33"/>
      <c r="D59" s="413"/>
      <c r="E59" s="413"/>
      <c r="F59" s="413"/>
      <c r="G59" s="413"/>
      <c r="H59" s="413"/>
      <c r="I59" s="413"/>
      <c r="J59" s="413"/>
      <c r="K59" s="413"/>
      <c r="L59" s="413"/>
      <c r="M59" s="271"/>
      <c r="N59" s="271"/>
      <c r="O59" s="271"/>
      <c r="P59" s="271"/>
      <c r="Q59" s="271"/>
      <c r="R59" s="271"/>
      <c r="S59" s="271"/>
    </row>
    <row r="60" spans="1:19" ht="12.75" customHeight="1">
      <c r="A60" s="77"/>
      <c r="B60" s="272" t="s">
        <v>194</v>
      </c>
      <c r="C60" s="308"/>
      <c r="D60" s="413">
        <v>90.511201564052442</v>
      </c>
      <c r="E60" s="413">
        <v>94.904082560421841</v>
      </c>
      <c r="F60" s="413">
        <v>94.444385339645734</v>
      </c>
      <c r="G60" s="413">
        <v>96.651622152243874</v>
      </c>
      <c r="H60" s="413">
        <v>95.854683000159881</v>
      </c>
      <c r="I60" s="73">
        <v>96.363695658231009</v>
      </c>
      <c r="J60" s="73">
        <v>96.469407158836688</v>
      </c>
      <c r="K60" s="73">
        <v>96.462688317552576</v>
      </c>
      <c r="L60" s="73">
        <v>98.182924744316935</v>
      </c>
      <c r="M60" s="271">
        <v>96.680094069702989</v>
      </c>
      <c r="N60" s="271">
        <v>97.5</v>
      </c>
      <c r="O60" s="271">
        <v>96.905520399334264</v>
      </c>
      <c r="P60" s="271">
        <v>97.324710196724268</v>
      </c>
      <c r="Q60" s="271">
        <v>99.126920837036323</v>
      </c>
      <c r="R60" s="271">
        <v>98.241889847364064</v>
      </c>
      <c r="S60" s="271">
        <v>94.082819531595234</v>
      </c>
    </row>
    <row r="61" spans="1:19" ht="12.75" customHeight="1">
      <c r="A61" s="112"/>
      <c r="B61" s="272" t="s">
        <v>195</v>
      </c>
      <c r="C61" s="308"/>
      <c r="D61" s="413">
        <v>95.90121388147881</v>
      </c>
      <c r="E61" s="413">
        <v>97.08612970395302</v>
      </c>
      <c r="F61" s="413">
        <v>97.709416474262071</v>
      </c>
      <c r="G61" s="413">
        <v>96.358238604663569</v>
      </c>
      <c r="H61" s="413">
        <v>96.841520296774334</v>
      </c>
      <c r="I61" s="413">
        <v>97.970166581990043</v>
      </c>
      <c r="J61" s="413">
        <v>98.123007677162704</v>
      </c>
      <c r="K61" s="413">
        <v>97.953790267582761</v>
      </c>
      <c r="L61" s="413">
        <v>97.640506957544844</v>
      </c>
      <c r="M61" s="271">
        <v>97.430651042740323</v>
      </c>
      <c r="N61" s="271">
        <v>98.7</v>
      </c>
      <c r="O61" s="271">
        <v>97.873364683892632</v>
      </c>
      <c r="P61" s="271">
        <v>95.957059825104125</v>
      </c>
      <c r="Q61" s="271">
        <v>97.646742108730308</v>
      </c>
      <c r="R61" s="271">
        <v>99.446710123336103</v>
      </c>
      <c r="S61" s="271">
        <v>99.320654947675365</v>
      </c>
    </row>
    <row r="62" spans="1:19" ht="12.75" customHeight="1">
      <c r="A62" s="112"/>
      <c r="B62" s="35" t="s">
        <v>9</v>
      </c>
      <c r="C62" s="33"/>
      <c r="D62" s="413"/>
      <c r="E62" s="413"/>
      <c r="F62" s="413"/>
      <c r="G62" s="413"/>
      <c r="H62" s="413"/>
      <c r="I62" s="413"/>
      <c r="J62" s="413"/>
      <c r="K62" s="413"/>
      <c r="L62" s="413"/>
      <c r="M62" s="271"/>
      <c r="N62" s="271"/>
      <c r="O62" s="271"/>
      <c r="P62" s="271"/>
      <c r="Q62" s="271"/>
      <c r="R62" s="271"/>
      <c r="S62" s="271"/>
    </row>
    <row r="63" spans="1:19" ht="12.75" customHeight="1">
      <c r="A63" s="77"/>
      <c r="B63" s="272" t="s">
        <v>194</v>
      </c>
      <c r="C63" s="308"/>
      <c r="D63" s="413">
        <v>88.655437159741282</v>
      </c>
      <c r="E63" s="413">
        <v>90.131047545923167</v>
      </c>
      <c r="F63" s="413">
        <v>89.987750652581681</v>
      </c>
      <c r="G63" s="413">
        <v>93.411188658262446</v>
      </c>
      <c r="H63" s="413">
        <v>89.473080843315827</v>
      </c>
      <c r="I63" s="73">
        <v>92.90950516546404</v>
      </c>
      <c r="J63" s="73">
        <v>93.733242109682195</v>
      </c>
      <c r="K63" s="73">
        <v>93.643004196067949</v>
      </c>
      <c r="L63" s="73">
        <v>92.503518556306148</v>
      </c>
      <c r="M63" s="271">
        <v>97.283821231447533</v>
      </c>
      <c r="N63" s="271">
        <v>95</v>
      </c>
      <c r="O63" s="271">
        <v>95.281697740489037</v>
      </c>
      <c r="P63" s="271">
        <v>96.601163719308005</v>
      </c>
      <c r="Q63" s="271">
        <v>93.369126283368985</v>
      </c>
      <c r="R63" s="271">
        <v>96.931548185007458</v>
      </c>
      <c r="S63" s="271">
        <v>97.172793332481007</v>
      </c>
    </row>
    <row r="64" spans="1:19" ht="12.75" customHeight="1">
      <c r="A64" s="112"/>
      <c r="B64" s="272" t="s">
        <v>195</v>
      </c>
      <c r="C64" s="308"/>
      <c r="D64" s="413">
        <v>92.70883900658265</v>
      </c>
      <c r="E64" s="413">
        <v>93.521362631068271</v>
      </c>
      <c r="F64" s="413">
        <v>90.027805693218568</v>
      </c>
      <c r="G64" s="413">
        <v>95.011644092968297</v>
      </c>
      <c r="H64" s="413">
        <v>92.242142634536634</v>
      </c>
      <c r="I64" s="413">
        <v>93.415292903444396</v>
      </c>
      <c r="J64" s="413">
        <v>91.563028240900039</v>
      </c>
      <c r="K64" s="413">
        <v>93.131461478037195</v>
      </c>
      <c r="L64" s="413">
        <v>93.783346316056424</v>
      </c>
      <c r="M64" s="271">
        <v>96.708342154647923</v>
      </c>
      <c r="N64" s="271">
        <v>94.5</v>
      </c>
      <c r="O64" s="271">
        <v>92.543650226611064</v>
      </c>
      <c r="P64" s="271">
        <v>95.004294479709557</v>
      </c>
      <c r="Q64" s="271">
        <v>95.8913361016088</v>
      </c>
      <c r="R64" s="271">
        <v>91.484463963907928</v>
      </c>
      <c r="S64" s="271">
        <v>95.054314747249606</v>
      </c>
    </row>
    <row r="65" spans="1:19" ht="12.75" customHeight="1">
      <c r="A65" s="112"/>
      <c r="B65" s="35" t="s">
        <v>10</v>
      </c>
      <c r="C65" s="33"/>
      <c r="D65" s="413"/>
      <c r="E65" s="413"/>
      <c r="F65" s="413"/>
      <c r="G65" s="413"/>
      <c r="H65" s="413"/>
      <c r="I65" s="413"/>
      <c r="J65" s="413"/>
      <c r="K65" s="413"/>
      <c r="L65" s="413"/>
      <c r="M65" s="271"/>
      <c r="N65" s="271"/>
      <c r="O65" s="271"/>
      <c r="P65" s="271"/>
      <c r="Q65" s="271"/>
      <c r="R65" s="271"/>
      <c r="S65" s="271"/>
    </row>
    <row r="66" spans="1:19" ht="12.75" customHeight="1">
      <c r="A66" s="77"/>
      <c r="B66" s="272" t="s">
        <v>194</v>
      </c>
      <c r="C66" s="308"/>
      <c r="D66" s="413">
        <v>91.648358931605017</v>
      </c>
      <c r="E66" s="413">
        <v>96.297429246493166</v>
      </c>
      <c r="F66" s="413">
        <v>92.643421367589582</v>
      </c>
      <c r="G66" s="413">
        <v>95.467704652821865</v>
      </c>
      <c r="H66" s="413">
        <v>91.349908086862271</v>
      </c>
      <c r="I66" s="73">
        <v>93.350507061682634</v>
      </c>
      <c r="J66" s="73">
        <v>94.26735187192952</v>
      </c>
      <c r="K66" s="73">
        <v>98.775259408099487</v>
      </c>
      <c r="L66" s="73">
        <v>97.541820980405035</v>
      </c>
      <c r="M66" s="271">
        <v>96.399012368327547</v>
      </c>
      <c r="N66" s="271">
        <v>98.5</v>
      </c>
      <c r="O66" s="271">
        <v>97.574681190131159</v>
      </c>
      <c r="P66" s="271">
        <v>96.807873161864293</v>
      </c>
      <c r="Q66" s="271">
        <v>95.863683089891339</v>
      </c>
      <c r="R66" s="271">
        <v>98.169977300597523</v>
      </c>
      <c r="S66" s="271">
        <v>98.772416395247163</v>
      </c>
    </row>
    <row r="67" spans="1:19" ht="12.75" customHeight="1">
      <c r="A67" s="112"/>
      <c r="B67" s="272" t="s">
        <v>195</v>
      </c>
      <c r="C67" s="308"/>
      <c r="D67" s="413">
        <v>95.832080312266186</v>
      </c>
      <c r="E67" s="413">
        <v>96.868019678206053</v>
      </c>
      <c r="F67" s="413">
        <v>94.295612688009285</v>
      </c>
      <c r="G67" s="413">
        <v>95.581204542999572</v>
      </c>
      <c r="H67" s="413">
        <v>95.739103691135824</v>
      </c>
      <c r="I67" s="413">
        <v>96.600543015571077</v>
      </c>
      <c r="J67" s="413">
        <v>92.403794109066368</v>
      </c>
      <c r="K67" s="413">
        <v>94.118918807399183</v>
      </c>
      <c r="L67" s="413">
        <v>97.82385428401372</v>
      </c>
      <c r="M67" s="271">
        <v>98.537879853303664</v>
      </c>
      <c r="N67" s="271">
        <v>97.6</v>
      </c>
      <c r="O67" s="271">
        <v>96.600168092287504</v>
      </c>
      <c r="P67" s="271">
        <v>95.401781109322215</v>
      </c>
      <c r="Q67" s="271">
        <v>95.233597033937386</v>
      </c>
      <c r="R67" s="271">
        <v>93.605764545239708</v>
      </c>
      <c r="S67" s="271">
        <v>96.873120837262078</v>
      </c>
    </row>
    <row r="68" spans="1:19" ht="12.75" customHeight="1">
      <c r="A68" s="112"/>
      <c r="B68" s="35" t="s">
        <v>11</v>
      </c>
      <c r="C68" s="33"/>
      <c r="D68" s="413"/>
      <c r="E68" s="413"/>
      <c r="F68" s="413"/>
      <c r="G68" s="413"/>
      <c r="H68" s="413"/>
      <c r="I68" s="413"/>
      <c r="J68" s="413"/>
      <c r="K68" s="413"/>
      <c r="L68" s="413"/>
      <c r="M68" s="271"/>
      <c r="N68" s="271"/>
      <c r="O68" s="271"/>
      <c r="P68" s="271"/>
      <c r="Q68" s="271"/>
      <c r="R68" s="271"/>
      <c r="S68" s="271"/>
    </row>
    <row r="69" spans="1:19" ht="12.75" customHeight="1">
      <c r="A69" s="77"/>
      <c r="B69" s="272" t="s">
        <v>194</v>
      </c>
      <c r="C69" s="308"/>
      <c r="D69" s="413">
        <v>92.609655581242222</v>
      </c>
      <c r="E69" s="413">
        <v>92.985408008584216</v>
      </c>
      <c r="F69" s="413">
        <v>93.65463402466284</v>
      </c>
      <c r="G69" s="413">
        <v>95.590745608979447</v>
      </c>
      <c r="H69" s="413">
        <v>96.142336856429964</v>
      </c>
      <c r="I69" s="73">
        <v>97.505502352500955</v>
      </c>
      <c r="J69" s="73">
        <v>91.087525473165158</v>
      </c>
      <c r="K69" s="73">
        <v>94.221878287170085</v>
      </c>
      <c r="L69" s="73">
        <v>94.152918781040057</v>
      </c>
      <c r="M69" s="271">
        <v>95.714899729969815</v>
      </c>
      <c r="N69" s="271">
        <v>94.9</v>
      </c>
      <c r="O69" s="271">
        <v>99.197476335351297</v>
      </c>
      <c r="P69" s="271">
        <v>93.059578671809803</v>
      </c>
      <c r="Q69" s="271">
        <v>96.689749485728711</v>
      </c>
      <c r="R69" s="271">
        <v>97.031409527624163</v>
      </c>
      <c r="S69" s="271">
        <v>97.512638685359804</v>
      </c>
    </row>
    <row r="70" spans="1:19" ht="12.75" customHeight="1">
      <c r="A70" s="112"/>
      <c r="B70" s="272" t="s">
        <v>195</v>
      </c>
      <c r="C70" s="308"/>
      <c r="D70" s="413">
        <v>93.186756397177007</v>
      </c>
      <c r="E70" s="413">
        <v>89.731567121386334</v>
      </c>
      <c r="F70" s="413">
        <v>96.275878662151911</v>
      </c>
      <c r="G70" s="413">
        <v>91.57949290843446</v>
      </c>
      <c r="H70" s="413">
        <v>97.554864959924544</v>
      </c>
      <c r="I70" s="413">
        <v>94.168762050602012</v>
      </c>
      <c r="J70" s="413">
        <v>95.168847421593156</v>
      </c>
      <c r="K70" s="413">
        <v>95.860571339630994</v>
      </c>
      <c r="L70" s="413">
        <v>93.365091983498147</v>
      </c>
      <c r="M70" s="271">
        <v>96.479844748914985</v>
      </c>
      <c r="N70" s="271">
        <v>96.6</v>
      </c>
      <c r="O70" s="271">
        <v>96.428187166996352</v>
      </c>
      <c r="P70" s="271">
        <v>96.549250734063492</v>
      </c>
      <c r="Q70" s="271">
        <v>89.353018722811399</v>
      </c>
      <c r="R70" s="271">
        <v>95.803178617755378</v>
      </c>
      <c r="S70" s="271">
        <v>94.842531453987192</v>
      </c>
    </row>
    <row r="71" spans="1:19" ht="12.75" customHeight="1">
      <c r="A71" s="112"/>
      <c r="B71" s="35" t="s">
        <v>12</v>
      </c>
      <c r="C71" s="33"/>
      <c r="D71" s="413"/>
      <c r="E71" s="413"/>
      <c r="F71" s="413"/>
      <c r="G71" s="413"/>
      <c r="H71" s="413"/>
      <c r="I71" s="413"/>
      <c r="J71" s="413"/>
      <c r="K71" s="413"/>
      <c r="L71" s="413"/>
      <c r="M71" s="271"/>
      <c r="N71" s="271"/>
      <c r="O71" s="271"/>
      <c r="P71" s="271"/>
      <c r="Q71" s="271"/>
      <c r="R71" s="271"/>
      <c r="S71" s="271"/>
    </row>
    <row r="72" spans="1:19" ht="12.75" customHeight="1">
      <c r="A72" s="77"/>
      <c r="B72" s="272" t="s">
        <v>194</v>
      </c>
      <c r="C72" s="308"/>
      <c r="D72" s="413">
        <v>81.369637577145127</v>
      </c>
      <c r="E72" s="413">
        <v>87.309888747265092</v>
      </c>
      <c r="F72" s="413">
        <v>84.05428652421476</v>
      </c>
      <c r="G72" s="413">
        <v>86.358947814623761</v>
      </c>
      <c r="H72" s="413">
        <v>88.169480831264536</v>
      </c>
      <c r="I72" s="73">
        <v>88.062764780422881</v>
      </c>
      <c r="J72" s="73">
        <v>91.324667135722095</v>
      </c>
      <c r="K72" s="73">
        <v>93.064418301797744</v>
      </c>
      <c r="L72" s="73">
        <v>90.434559652619086</v>
      </c>
      <c r="M72" s="271">
        <v>91.485239757063354</v>
      </c>
      <c r="N72" s="271">
        <v>94.5</v>
      </c>
      <c r="O72" s="271">
        <v>91.054127814589449</v>
      </c>
      <c r="P72" s="271">
        <v>91.104245354645542</v>
      </c>
      <c r="Q72" s="271">
        <v>93.377602259421366</v>
      </c>
      <c r="R72" s="271">
        <v>90.584784293693232</v>
      </c>
      <c r="S72" s="271">
        <v>95.919689593538862</v>
      </c>
    </row>
    <row r="73" spans="1:19" ht="12.75" customHeight="1">
      <c r="A73" s="112"/>
      <c r="B73" s="272" t="s">
        <v>195</v>
      </c>
      <c r="C73" s="308"/>
      <c r="D73" s="413">
        <v>86.309335227234342</v>
      </c>
      <c r="E73" s="413">
        <v>83.073320461058614</v>
      </c>
      <c r="F73" s="413">
        <v>83.895918208923476</v>
      </c>
      <c r="G73" s="413">
        <v>90.462612202307326</v>
      </c>
      <c r="H73" s="413">
        <v>85.296703556570463</v>
      </c>
      <c r="I73" s="413">
        <v>88.041058554434869</v>
      </c>
      <c r="J73" s="413">
        <v>91.964180636215957</v>
      </c>
      <c r="K73" s="413">
        <v>96.529352894930767</v>
      </c>
      <c r="L73" s="413">
        <v>93.472329199663363</v>
      </c>
      <c r="M73" s="271">
        <v>94.843137716988792</v>
      </c>
      <c r="N73" s="271">
        <v>92</v>
      </c>
      <c r="O73" s="271">
        <v>90.612566112488651</v>
      </c>
      <c r="P73" s="271">
        <v>90.101257803900026</v>
      </c>
      <c r="Q73" s="271">
        <v>93.77706850965906</v>
      </c>
      <c r="R73" s="271">
        <v>95.310791806521735</v>
      </c>
      <c r="S73" s="271">
        <v>94.518292429711579</v>
      </c>
    </row>
    <row r="74" spans="1:19" ht="12.75" customHeight="1">
      <c r="A74" s="112"/>
      <c r="B74" s="35" t="s">
        <v>13</v>
      </c>
      <c r="C74" s="33"/>
      <c r="D74" s="413"/>
      <c r="E74" s="413"/>
      <c r="F74" s="413"/>
      <c r="G74" s="413"/>
      <c r="H74" s="413"/>
      <c r="I74" s="413"/>
      <c r="J74" s="413"/>
      <c r="K74" s="413"/>
      <c r="L74" s="413"/>
      <c r="M74" s="271"/>
      <c r="N74" s="271"/>
      <c r="O74" s="271"/>
      <c r="P74" s="271"/>
      <c r="Q74" s="271"/>
      <c r="R74" s="271"/>
      <c r="S74" s="271"/>
    </row>
    <row r="75" spans="1:19" ht="12.75" customHeight="1">
      <c r="A75" s="77"/>
      <c r="B75" s="272" t="s">
        <v>194</v>
      </c>
      <c r="C75" s="308"/>
      <c r="D75" s="413">
        <v>85.681275983158358</v>
      </c>
      <c r="E75" s="413">
        <v>87.001321541913256</v>
      </c>
      <c r="F75" s="413">
        <v>91.475650123317877</v>
      </c>
      <c r="G75" s="413">
        <v>91.854230244059366</v>
      </c>
      <c r="H75" s="413">
        <v>93.238870308396301</v>
      </c>
      <c r="I75" s="73">
        <v>90.52244538408813</v>
      </c>
      <c r="J75" s="73">
        <v>92.773767202274385</v>
      </c>
      <c r="K75" s="73">
        <v>87.222614399800207</v>
      </c>
      <c r="L75" s="73">
        <v>91.792974555510824</v>
      </c>
      <c r="M75" s="271">
        <v>90.399490746324332</v>
      </c>
      <c r="N75" s="271">
        <v>93.2</v>
      </c>
      <c r="O75" s="271">
        <v>93.876695455711413</v>
      </c>
      <c r="P75" s="271">
        <v>92.956076168542438</v>
      </c>
      <c r="Q75" s="271">
        <v>92.506921441995274</v>
      </c>
      <c r="R75" s="271">
        <v>97.238052829924101</v>
      </c>
      <c r="S75" s="271">
        <v>98.369645971857736</v>
      </c>
    </row>
    <row r="76" spans="1:19" ht="12.75" customHeight="1">
      <c r="A76" s="112"/>
      <c r="B76" s="272" t="s">
        <v>195</v>
      </c>
      <c r="C76" s="308"/>
      <c r="D76" s="413">
        <v>91.049907667511079</v>
      </c>
      <c r="E76" s="413">
        <v>81.890622075270656</v>
      </c>
      <c r="F76" s="413">
        <v>86.49833157155706</v>
      </c>
      <c r="G76" s="413">
        <v>91.265375710244555</v>
      </c>
      <c r="H76" s="413">
        <v>90.828094431963265</v>
      </c>
      <c r="I76" s="413">
        <v>88.127143570553315</v>
      </c>
      <c r="J76" s="413">
        <v>93.465022667695735</v>
      </c>
      <c r="K76" s="413">
        <v>92.380867552248048</v>
      </c>
      <c r="L76" s="413">
        <v>94.566600062174786</v>
      </c>
      <c r="M76" s="271">
        <v>89.124304873031562</v>
      </c>
      <c r="N76" s="271">
        <v>95.1</v>
      </c>
      <c r="O76" s="271">
        <v>97.233070898084904</v>
      </c>
      <c r="P76" s="271">
        <v>94.487001043193601</v>
      </c>
      <c r="Q76" s="271">
        <v>92.289836242840209</v>
      </c>
      <c r="R76" s="271">
        <v>93.149675107380872</v>
      </c>
      <c r="S76" s="271">
        <v>93.946089381454939</v>
      </c>
    </row>
    <row r="77" spans="1:19" ht="12.75" customHeight="1">
      <c r="A77" s="112"/>
      <c r="B77" s="19" t="s">
        <v>120</v>
      </c>
      <c r="C77" s="33"/>
      <c r="D77" s="413"/>
      <c r="E77" s="413"/>
      <c r="F77" s="413"/>
      <c r="G77" s="413"/>
      <c r="H77" s="413"/>
      <c r="I77" s="413"/>
      <c r="J77" s="413"/>
      <c r="K77" s="413"/>
      <c r="L77" s="413"/>
      <c r="M77" s="271"/>
      <c r="N77" s="271"/>
      <c r="O77" s="271"/>
      <c r="P77" s="271"/>
      <c r="Q77" s="271"/>
      <c r="R77" s="271"/>
      <c r="S77" s="271"/>
    </row>
    <row r="78" spans="1:19" ht="12.75" customHeight="1">
      <c r="A78" s="112"/>
      <c r="B78" s="101" t="s">
        <v>207</v>
      </c>
      <c r="C78" s="308"/>
      <c r="D78" s="413">
        <v>94.155705562045171</v>
      </c>
      <c r="E78" s="413">
        <v>93.947214088141635</v>
      </c>
      <c r="F78" s="413">
        <v>92.635641770115271</v>
      </c>
      <c r="G78" s="413">
        <v>92.807102020866253</v>
      </c>
      <c r="H78" s="413">
        <v>94.560255048699773</v>
      </c>
      <c r="I78" s="73">
        <v>94.818579585428068</v>
      </c>
      <c r="J78" s="73">
        <v>94.306413013846921</v>
      </c>
      <c r="K78" s="73">
        <v>94.898224147186582</v>
      </c>
      <c r="L78" s="73">
        <v>94.724762546089721</v>
      </c>
      <c r="M78" s="271">
        <v>94.396107199295358</v>
      </c>
      <c r="N78" s="271">
        <v>95.4</v>
      </c>
      <c r="O78" s="271">
        <v>97.247380753405892</v>
      </c>
      <c r="P78" s="271">
        <v>94.270089037293388</v>
      </c>
      <c r="Q78" s="271">
        <v>97.411510868642821</v>
      </c>
      <c r="R78" s="271">
        <v>99.19465683575207</v>
      </c>
      <c r="S78" s="271">
        <v>97.792194009300374</v>
      </c>
    </row>
    <row r="79" spans="1:19" ht="12.75" customHeight="1">
      <c r="A79" s="112"/>
      <c r="B79" s="101" t="s">
        <v>208</v>
      </c>
      <c r="C79" s="308"/>
      <c r="D79" s="413">
        <v>92.556187812848279</v>
      </c>
      <c r="E79" s="413">
        <v>96.737717269148689</v>
      </c>
      <c r="F79" s="413">
        <v>96.691218629829791</v>
      </c>
      <c r="G79" s="413">
        <v>93.654579870081008</v>
      </c>
      <c r="H79" s="413">
        <v>94.370985081552377</v>
      </c>
      <c r="I79" s="413">
        <v>94.793268578807471</v>
      </c>
      <c r="J79" s="413">
        <v>93.660988375653346</v>
      </c>
      <c r="K79" s="413">
        <v>94.408088496079543</v>
      </c>
      <c r="L79" s="413">
        <v>95.425045010033216</v>
      </c>
      <c r="M79" s="271">
        <v>98.392073749791209</v>
      </c>
      <c r="N79" s="271">
        <v>96.5</v>
      </c>
      <c r="O79" s="271">
        <v>96.214871373261829</v>
      </c>
      <c r="P79" s="271">
        <v>95.130213027139703</v>
      </c>
      <c r="Q79" s="271">
        <v>94.519850132291211</v>
      </c>
      <c r="R79" s="271">
        <v>96.230399698231622</v>
      </c>
      <c r="S79" s="271">
        <v>97.650656006711174</v>
      </c>
    </row>
    <row r="80" spans="1:19" ht="12.75" customHeight="1">
      <c r="A80" s="112"/>
      <c r="B80" s="19" t="s">
        <v>296</v>
      </c>
      <c r="C80" s="33"/>
      <c r="D80" s="413"/>
      <c r="E80" s="413"/>
      <c r="F80" s="413"/>
      <c r="G80" s="413"/>
      <c r="H80" s="413"/>
      <c r="I80" s="413"/>
      <c r="J80" s="413"/>
      <c r="K80" s="413"/>
      <c r="L80" s="413"/>
      <c r="M80" s="271"/>
      <c r="N80" s="271"/>
      <c r="O80" s="271"/>
      <c r="P80" s="271"/>
      <c r="Q80" s="271"/>
      <c r="R80" s="271"/>
      <c r="S80" s="271"/>
    </row>
    <row r="81" spans="1:19" ht="12.75" customHeight="1">
      <c r="A81" s="77"/>
      <c r="B81" s="101" t="s">
        <v>207</v>
      </c>
      <c r="C81" s="308"/>
      <c r="D81" s="413">
        <v>92.369251394169723</v>
      </c>
      <c r="E81" s="413">
        <v>90.329862257137066</v>
      </c>
      <c r="F81" s="413">
        <v>93.808719270694013</v>
      </c>
      <c r="G81" s="413">
        <v>95.107596403894945</v>
      </c>
      <c r="H81" s="413">
        <v>94.047844523814049</v>
      </c>
      <c r="I81" s="73">
        <v>92.182597561716904</v>
      </c>
      <c r="J81" s="73">
        <v>93.909144956478002</v>
      </c>
      <c r="K81" s="73">
        <v>97.066249222161645</v>
      </c>
      <c r="L81" s="73">
        <v>97.969130759311852</v>
      </c>
      <c r="M81" s="271">
        <v>95.009689716717801</v>
      </c>
      <c r="N81" s="271">
        <v>94.9</v>
      </c>
      <c r="O81" s="271">
        <v>96.39499376114496</v>
      </c>
      <c r="P81" s="271">
        <v>91.428008142552713</v>
      </c>
      <c r="Q81" s="271">
        <v>96.144790334263675</v>
      </c>
      <c r="R81" s="271">
        <v>99.409381421975368</v>
      </c>
      <c r="S81" s="271">
        <v>99.391286837589959</v>
      </c>
    </row>
    <row r="82" spans="1:19" ht="12.75" customHeight="1">
      <c r="A82" s="112"/>
      <c r="B82" s="101" t="s">
        <v>208</v>
      </c>
      <c r="C82" s="308"/>
      <c r="D82" s="413">
        <v>94.768649109833675</v>
      </c>
      <c r="E82" s="413">
        <v>87.763470256940806</v>
      </c>
      <c r="F82" s="413">
        <v>95.132108501578202</v>
      </c>
      <c r="G82" s="413">
        <v>93.111175725803193</v>
      </c>
      <c r="H82" s="413">
        <v>92.682967315021585</v>
      </c>
      <c r="I82" s="413">
        <v>95.907286062185676</v>
      </c>
      <c r="J82" s="413">
        <v>96.927778019402382</v>
      </c>
      <c r="K82" s="413">
        <v>96.311748228472808</v>
      </c>
      <c r="L82" s="413">
        <v>97.521531274166591</v>
      </c>
      <c r="M82" s="271">
        <v>92.502400675761606</v>
      </c>
      <c r="N82" s="271">
        <v>97.6</v>
      </c>
      <c r="O82" s="271">
        <v>98.502951826905417</v>
      </c>
      <c r="P82" s="271">
        <v>89.908455606871414</v>
      </c>
      <c r="Q82" s="271">
        <v>95.495960349654951</v>
      </c>
      <c r="R82" s="271">
        <v>98.844392618721656</v>
      </c>
      <c r="S82" s="271">
        <v>97.202327918739101</v>
      </c>
    </row>
    <row r="83" spans="1:19" ht="12.75" customHeight="1">
      <c r="A83" s="112"/>
      <c r="B83" s="35" t="s">
        <v>14</v>
      </c>
      <c r="C83" s="33"/>
      <c r="D83" s="413"/>
      <c r="E83" s="413"/>
      <c r="F83" s="413"/>
      <c r="G83" s="413"/>
      <c r="H83" s="413"/>
      <c r="I83" s="413"/>
      <c r="J83" s="413"/>
      <c r="K83" s="413"/>
      <c r="L83" s="413"/>
      <c r="M83" s="271"/>
      <c r="N83" s="271"/>
      <c r="O83" s="271"/>
      <c r="P83" s="271"/>
      <c r="Q83" s="271"/>
      <c r="R83" s="271"/>
      <c r="S83" s="271"/>
    </row>
    <row r="84" spans="1:19" ht="12.75" customHeight="1">
      <c r="A84" s="77"/>
      <c r="B84" s="272" t="s">
        <v>194</v>
      </c>
      <c r="C84" s="308"/>
      <c r="D84" s="413">
        <v>81.920368907786298</v>
      </c>
      <c r="E84" s="413">
        <v>83.861148692458499</v>
      </c>
      <c r="F84" s="413">
        <v>82.007775931894017</v>
      </c>
      <c r="G84" s="413">
        <v>81.156495207551728</v>
      </c>
      <c r="H84" s="413">
        <v>81.612056836183456</v>
      </c>
      <c r="I84" s="73">
        <v>86.332022584323482</v>
      </c>
      <c r="J84" s="73">
        <v>87.301856576732931</v>
      </c>
      <c r="K84" s="73">
        <v>88.120892098551778</v>
      </c>
      <c r="L84" s="73">
        <v>87.058009422360016</v>
      </c>
      <c r="M84" s="271">
        <v>89.723947149537636</v>
      </c>
      <c r="N84" s="271">
        <v>91.3</v>
      </c>
      <c r="O84" s="271">
        <v>93.130104601401484</v>
      </c>
      <c r="P84" s="271">
        <v>89.87210045044381</v>
      </c>
      <c r="Q84" s="271">
        <v>94.055388223288034</v>
      </c>
      <c r="R84" s="271">
        <v>95.632556134313418</v>
      </c>
      <c r="S84" s="271">
        <v>92.797750248908486</v>
      </c>
    </row>
    <row r="85" spans="1:19" ht="12.75" customHeight="1">
      <c r="A85" s="112"/>
      <c r="B85" s="272" t="s">
        <v>195</v>
      </c>
      <c r="C85" s="308"/>
      <c r="D85" s="413">
        <v>88.292827345267895</v>
      </c>
      <c r="E85" s="413">
        <v>79.342344775018319</v>
      </c>
      <c r="F85" s="413">
        <v>80.53417822423917</v>
      </c>
      <c r="G85" s="413">
        <v>85.774561065041425</v>
      </c>
      <c r="H85" s="413">
        <v>85.316874037562584</v>
      </c>
      <c r="I85" s="413">
        <v>87.900652461915428</v>
      </c>
      <c r="J85" s="413">
        <v>84.762805025701439</v>
      </c>
      <c r="K85" s="413">
        <v>89.25464888204958</v>
      </c>
      <c r="L85" s="413">
        <v>91.346246183438922</v>
      </c>
      <c r="M85" s="271">
        <v>94.451879098075764</v>
      </c>
      <c r="N85" s="271">
        <v>94.8</v>
      </c>
      <c r="O85" s="271">
        <v>92.956746419416689</v>
      </c>
      <c r="P85" s="271">
        <v>91.828189310204976</v>
      </c>
      <c r="Q85" s="271">
        <v>91.20454642496442</v>
      </c>
      <c r="R85" s="271">
        <v>93.644226376265507</v>
      </c>
      <c r="S85" s="271">
        <v>95.898397572216567</v>
      </c>
    </row>
    <row r="86" spans="1:19" ht="12.75" customHeight="1">
      <c r="A86" s="112"/>
      <c r="B86" s="35" t="s">
        <v>15</v>
      </c>
      <c r="C86" s="33"/>
      <c r="D86" s="413"/>
      <c r="E86" s="413"/>
      <c r="F86" s="413"/>
      <c r="G86" s="413"/>
      <c r="H86" s="413"/>
      <c r="I86" s="413"/>
      <c r="J86" s="413"/>
      <c r="K86" s="413"/>
      <c r="L86" s="413"/>
      <c r="M86" s="271"/>
      <c r="N86" s="271"/>
      <c r="O86" s="271"/>
      <c r="P86" s="271"/>
      <c r="Q86" s="271"/>
      <c r="R86" s="271"/>
      <c r="S86" s="271"/>
    </row>
    <row r="87" spans="1:19" ht="12.75" customHeight="1">
      <c r="A87" s="77"/>
      <c r="B87" s="272" t="s">
        <v>194</v>
      </c>
      <c r="C87" s="308"/>
      <c r="D87" s="413">
        <v>91.913729308665978</v>
      </c>
      <c r="E87" s="413">
        <v>96.666577150183542</v>
      </c>
      <c r="F87" s="413">
        <v>95.542540016574634</v>
      </c>
      <c r="G87" s="413">
        <v>94.994724099087946</v>
      </c>
      <c r="H87" s="413">
        <v>96.087662649916339</v>
      </c>
      <c r="I87" s="73">
        <v>96.706792452830186</v>
      </c>
      <c r="J87" s="73">
        <v>93.995816134873451</v>
      </c>
      <c r="K87" s="73">
        <v>98.487762910321976</v>
      </c>
      <c r="L87" s="73">
        <v>93.942683626934695</v>
      </c>
      <c r="M87" s="271">
        <v>90.53987720541042</v>
      </c>
      <c r="N87" s="271">
        <v>98</v>
      </c>
      <c r="O87" s="271">
        <v>98.941367244616515</v>
      </c>
      <c r="P87" s="271">
        <v>98.19527904991871</v>
      </c>
      <c r="Q87" s="271">
        <v>98.455667268174807</v>
      </c>
      <c r="R87" s="271">
        <v>95.040275499964622</v>
      </c>
      <c r="S87" s="271">
        <v>98.696584055610131</v>
      </c>
    </row>
    <row r="88" spans="1:19" ht="12.75" customHeight="1">
      <c r="A88" s="112"/>
      <c r="B88" s="272" t="s">
        <v>195</v>
      </c>
      <c r="C88" s="308"/>
      <c r="D88" s="413">
        <v>93.595491067849764</v>
      </c>
      <c r="E88" s="413">
        <v>91.70473637910969</v>
      </c>
      <c r="F88" s="413">
        <v>95.572376039583133</v>
      </c>
      <c r="G88" s="413">
        <v>93.125033164446236</v>
      </c>
      <c r="H88" s="413">
        <v>90.994091610643864</v>
      </c>
      <c r="I88" s="413">
        <v>91.063960744109778</v>
      </c>
      <c r="J88" s="413">
        <v>95.056257417116072</v>
      </c>
      <c r="K88" s="413">
        <v>91.748027023504562</v>
      </c>
      <c r="L88" s="413">
        <v>92.762322578608604</v>
      </c>
      <c r="M88" s="271">
        <v>98.328016818435231</v>
      </c>
      <c r="N88" s="271">
        <v>96.4</v>
      </c>
      <c r="O88" s="271">
        <v>100</v>
      </c>
      <c r="P88" s="271">
        <v>97.3256504466477</v>
      </c>
      <c r="Q88" s="271">
        <v>97.90378233436833</v>
      </c>
      <c r="R88" s="271">
        <v>95.384412139771825</v>
      </c>
      <c r="S88" s="271">
        <v>92.522885831207262</v>
      </c>
    </row>
    <row r="89" spans="1:19" ht="12.75" customHeight="1">
      <c r="A89" s="112"/>
      <c r="B89" s="35" t="s">
        <v>16</v>
      </c>
      <c r="C89" s="33"/>
      <c r="D89" s="413"/>
      <c r="E89" s="413"/>
      <c r="F89" s="413"/>
      <c r="G89" s="413"/>
      <c r="H89" s="413"/>
      <c r="I89" s="413"/>
      <c r="J89" s="413"/>
      <c r="K89" s="413"/>
      <c r="L89" s="413"/>
      <c r="M89" s="271"/>
      <c r="N89" s="271"/>
      <c r="O89" s="271"/>
      <c r="P89" s="271"/>
      <c r="Q89" s="271"/>
      <c r="R89" s="271"/>
      <c r="S89" s="271"/>
    </row>
    <row r="90" spans="1:19" ht="12.75" customHeight="1">
      <c r="A90" s="77"/>
      <c r="B90" s="272" t="s">
        <v>194</v>
      </c>
      <c r="C90" s="308"/>
      <c r="D90" s="413">
        <v>93.892298020218234</v>
      </c>
      <c r="E90" s="413">
        <v>98.700846253680382</v>
      </c>
      <c r="F90" s="413">
        <v>97.928618726733475</v>
      </c>
      <c r="G90" s="413">
        <v>96.857234777599416</v>
      </c>
      <c r="H90" s="413">
        <v>97.842551238159359</v>
      </c>
      <c r="I90" s="73">
        <v>100</v>
      </c>
      <c r="J90" s="73">
        <v>98.031071259904493</v>
      </c>
      <c r="K90" s="73">
        <v>100</v>
      </c>
      <c r="L90" s="73">
        <v>97.607896501193665</v>
      </c>
      <c r="M90" s="271">
        <v>98.75275933037031</v>
      </c>
      <c r="N90" s="271">
        <v>100</v>
      </c>
      <c r="O90" s="271">
        <v>98.775109862650396</v>
      </c>
      <c r="P90" s="271">
        <v>100</v>
      </c>
      <c r="Q90" s="271">
        <v>94.322670519172092</v>
      </c>
      <c r="R90" s="271">
        <v>97.058464146667305</v>
      </c>
      <c r="S90" s="271">
        <v>100</v>
      </c>
    </row>
    <row r="91" spans="1:19" ht="12.75" customHeight="1">
      <c r="A91" s="112"/>
      <c r="B91" s="272" t="s">
        <v>195</v>
      </c>
      <c r="C91" s="308"/>
      <c r="D91" s="413">
        <v>94.090672914034116</v>
      </c>
      <c r="E91" s="413">
        <v>99.102617050064964</v>
      </c>
      <c r="F91" s="413">
        <v>97.359186343900532</v>
      </c>
      <c r="G91" s="413">
        <v>98.798641426600952</v>
      </c>
      <c r="H91" s="413">
        <v>96.405884493801565</v>
      </c>
      <c r="I91" s="413">
        <v>98.928729082226411</v>
      </c>
      <c r="J91" s="413">
        <v>99.120460392549191</v>
      </c>
      <c r="K91" s="413">
        <v>95.968546288617461</v>
      </c>
      <c r="L91" s="413">
        <v>98.413322631919272</v>
      </c>
      <c r="M91" s="271">
        <v>98.603575817071203</v>
      </c>
      <c r="N91" s="271">
        <v>98.2</v>
      </c>
      <c r="O91" s="271">
        <v>98.91822787232023</v>
      </c>
      <c r="P91" s="271">
        <v>97.227730890349264</v>
      </c>
      <c r="Q91" s="271">
        <v>96.738235835957042</v>
      </c>
      <c r="R91" s="271">
        <v>99.410777344834528</v>
      </c>
      <c r="S91" s="271">
        <v>100</v>
      </c>
    </row>
    <row r="92" spans="1:19" ht="12.75" customHeight="1">
      <c r="A92" s="112"/>
      <c r="B92" s="35" t="s">
        <v>17</v>
      </c>
      <c r="C92" s="33"/>
      <c r="D92" s="413"/>
      <c r="E92" s="413"/>
      <c r="F92" s="413"/>
      <c r="G92" s="413"/>
      <c r="H92" s="413"/>
      <c r="I92" s="413"/>
      <c r="J92" s="413"/>
      <c r="K92" s="413"/>
      <c r="L92" s="413"/>
      <c r="M92" s="271"/>
      <c r="N92" s="271"/>
      <c r="O92" s="271"/>
      <c r="P92" s="271"/>
      <c r="Q92" s="271"/>
      <c r="R92" s="271"/>
      <c r="S92" s="271"/>
    </row>
    <row r="93" spans="1:19" ht="12.75" customHeight="1">
      <c r="A93" s="77"/>
      <c r="B93" s="272" t="s">
        <v>194</v>
      </c>
      <c r="C93" s="308"/>
      <c r="D93" s="413">
        <v>89.805335398600292</v>
      </c>
      <c r="E93" s="413">
        <v>93.96534910278092</v>
      </c>
      <c r="F93" s="413">
        <v>92.766935578228995</v>
      </c>
      <c r="G93" s="413">
        <v>91.973891805645906</v>
      </c>
      <c r="H93" s="413">
        <v>93.968416431301776</v>
      </c>
      <c r="I93" s="73">
        <v>91.13131974797372</v>
      </c>
      <c r="J93" s="73">
        <v>94.515255050611245</v>
      </c>
      <c r="K93" s="73">
        <v>99.149677462132829</v>
      </c>
      <c r="L93" s="73">
        <v>97.363066355291366</v>
      </c>
      <c r="M93" s="271">
        <v>96.525390789442156</v>
      </c>
      <c r="N93" s="271">
        <v>96.2</v>
      </c>
      <c r="O93" s="271">
        <v>98.675070682737228</v>
      </c>
      <c r="P93" s="271">
        <v>98.523066591385145</v>
      </c>
      <c r="Q93" s="271">
        <v>98.381803396560642</v>
      </c>
      <c r="R93" s="271">
        <v>95.664828274636605</v>
      </c>
      <c r="S93" s="271">
        <v>97.705412300984179</v>
      </c>
    </row>
    <row r="94" spans="1:19" ht="12.75" customHeight="1">
      <c r="A94" s="112"/>
      <c r="B94" s="272" t="s">
        <v>195</v>
      </c>
      <c r="C94" s="308"/>
      <c r="D94" s="413">
        <v>90.460275692515282</v>
      </c>
      <c r="E94" s="413">
        <v>95.693199795241227</v>
      </c>
      <c r="F94" s="413">
        <v>88.924947134255177</v>
      </c>
      <c r="G94" s="413">
        <v>92.951729594619692</v>
      </c>
      <c r="H94" s="413">
        <v>96.290804109763513</v>
      </c>
      <c r="I94" s="413">
        <v>90.455777499425608</v>
      </c>
      <c r="J94" s="413">
        <v>89.057986837226792</v>
      </c>
      <c r="K94" s="413">
        <v>91.931523447039524</v>
      </c>
      <c r="L94" s="413">
        <v>93.466016589310726</v>
      </c>
      <c r="M94" s="271">
        <v>95.191171695503954</v>
      </c>
      <c r="N94" s="271">
        <v>94.4</v>
      </c>
      <c r="O94" s="271">
        <v>96.283167678043029</v>
      </c>
      <c r="P94" s="271">
        <v>95.483540321641982</v>
      </c>
      <c r="Q94" s="271">
        <v>96.691978202801266</v>
      </c>
      <c r="R94" s="271">
        <v>97.538581217907875</v>
      </c>
      <c r="S94" s="271">
        <v>99.518379106207675</v>
      </c>
    </row>
    <row r="95" spans="1:19" ht="14.25" customHeight="1" thickBot="1">
      <c r="A95" s="112"/>
      <c r="B95" s="707"/>
      <c r="C95" s="707"/>
      <c r="D95" s="708"/>
      <c r="E95" s="708"/>
      <c r="F95" s="708"/>
      <c r="G95" s="708"/>
      <c r="H95" s="708"/>
      <c r="I95" s="709"/>
      <c r="J95" s="708"/>
      <c r="K95" s="708"/>
      <c r="L95" s="708"/>
      <c r="M95" s="708"/>
      <c r="N95" s="708"/>
      <c r="O95" s="708"/>
      <c r="P95" s="698"/>
      <c r="Q95" s="698"/>
      <c r="R95" s="698"/>
      <c r="S95" s="698"/>
    </row>
    <row r="96" spans="1:19" ht="16.5" customHeight="1">
      <c r="A96" s="112"/>
      <c r="B96" s="275"/>
      <c r="C96" s="275"/>
      <c r="D96" s="325"/>
      <c r="E96" s="325"/>
      <c r="F96" s="325"/>
      <c r="G96" s="325"/>
      <c r="H96" s="325"/>
      <c r="I96" s="710"/>
      <c r="J96" s="710"/>
      <c r="K96" s="503"/>
      <c r="L96" s="503"/>
      <c r="M96" s="503"/>
      <c r="N96" s="600"/>
      <c r="P96" s="600"/>
      <c r="S96" s="600" t="s">
        <v>175</v>
      </c>
    </row>
    <row r="97" spans="1:19" ht="15" customHeight="1" thickBot="1">
      <c r="A97" s="112"/>
      <c r="B97" s="275"/>
      <c r="C97" s="275"/>
      <c r="D97" s="325"/>
      <c r="E97" s="325"/>
      <c r="F97" s="325"/>
      <c r="G97" s="325"/>
      <c r="H97" s="325"/>
      <c r="I97" s="438"/>
      <c r="J97" s="438"/>
      <c r="K97" s="439"/>
      <c r="L97" s="439"/>
      <c r="M97" s="503"/>
      <c r="N97" s="600"/>
      <c r="P97" s="600"/>
      <c r="S97" s="600" t="s">
        <v>111</v>
      </c>
    </row>
    <row r="98" spans="1:19" s="3" customFormat="1" ht="31.5" customHeight="1" thickBot="1">
      <c r="A98" s="79"/>
      <c r="B98" s="881" t="s">
        <v>260</v>
      </c>
      <c r="C98" s="881"/>
      <c r="D98" s="702">
        <v>2007</v>
      </c>
      <c r="E98" s="702">
        <v>2008</v>
      </c>
      <c r="F98" s="702">
        <v>2009</v>
      </c>
      <c r="G98" s="702">
        <v>2010</v>
      </c>
      <c r="H98" s="702">
        <v>2011</v>
      </c>
      <c r="I98" s="702">
        <v>2013</v>
      </c>
      <c r="J98" s="703">
        <v>2014</v>
      </c>
      <c r="K98" s="702">
        <v>2015</v>
      </c>
      <c r="L98" s="703">
        <v>2016</v>
      </c>
      <c r="M98" s="702">
        <v>2017</v>
      </c>
      <c r="N98" s="703">
        <v>2018</v>
      </c>
      <c r="O98" s="702">
        <v>2019</v>
      </c>
      <c r="P98" s="703">
        <v>2020</v>
      </c>
      <c r="Q98" s="702">
        <v>2021</v>
      </c>
      <c r="R98" s="703">
        <v>2022</v>
      </c>
      <c r="S98" s="702">
        <v>2023</v>
      </c>
    </row>
    <row r="99" spans="1:19" ht="12.75" customHeight="1">
      <c r="A99" s="112"/>
      <c r="B99" s="35" t="s">
        <v>18</v>
      </c>
      <c r="C99" s="33"/>
      <c r="D99" s="413"/>
      <c r="E99" s="413"/>
      <c r="F99" s="413"/>
      <c r="G99" s="413"/>
      <c r="H99" s="413"/>
      <c r="I99" s="73"/>
      <c r="J99" s="413"/>
      <c r="K99" s="413"/>
      <c r="L99" s="413"/>
      <c r="M99" s="413"/>
      <c r="N99" s="413"/>
    </row>
    <row r="100" spans="1:19" ht="12.75" customHeight="1">
      <c r="A100" s="77"/>
      <c r="B100" s="272" t="s">
        <v>194</v>
      </c>
      <c r="C100" s="308"/>
      <c r="D100" s="413">
        <v>83.923884291811873</v>
      </c>
      <c r="E100" s="413">
        <v>81.670336992585703</v>
      </c>
      <c r="F100" s="413">
        <v>86.284698516910211</v>
      </c>
      <c r="G100" s="413">
        <v>87.034743395976633</v>
      </c>
      <c r="H100" s="413">
        <v>92.594568996110425</v>
      </c>
      <c r="I100" s="73">
        <v>89.961681342375769</v>
      </c>
      <c r="J100" s="73">
        <v>92.925106542658639</v>
      </c>
      <c r="K100" s="73">
        <v>92.736386673742672</v>
      </c>
      <c r="L100" s="73">
        <v>94.555840353628852</v>
      </c>
      <c r="M100" s="271">
        <v>95.627330271383414</v>
      </c>
      <c r="N100" s="271">
        <v>95</v>
      </c>
      <c r="O100" s="271">
        <v>96.170448660724176</v>
      </c>
      <c r="P100" s="271">
        <v>93.42113564024983</v>
      </c>
      <c r="Q100" s="271">
        <v>93.918791652650668</v>
      </c>
      <c r="R100" s="271">
        <v>95.55811954591303</v>
      </c>
      <c r="S100" s="271">
        <v>96.788142003745421</v>
      </c>
    </row>
    <row r="101" spans="1:19" ht="12.75" customHeight="1">
      <c r="A101" s="112"/>
      <c r="B101" s="272" t="s">
        <v>195</v>
      </c>
      <c r="C101" s="308"/>
      <c r="D101" s="413">
        <v>82.925396499668807</v>
      </c>
      <c r="E101" s="413">
        <v>85.726551693139797</v>
      </c>
      <c r="F101" s="413">
        <v>89.912498396072976</v>
      </c>
      <c r="G101" s="413">
        <v>87.906063634648021</v>
      </c>
      <c r="H101" s="413">
        <v>87.60054162892294</v>
      </c>
      <c r="I101" s="413">
        <v>90.398331033736781</v>
      </c>
      <c r="J101" s="413">
        <v>88.759093198232449</v>
      </c>
      <c r="K101" s="413">
        <v>92.507164221770978</v>
      </c>
      <c r="L101" s="413">
        <v>95.663450290620588</v>
      </c>
      <c r="M101" s="271">
        <v>93.946552638892726</v>
      </c>
      <c r="N101" s="271">
        <v>94.7</v>
      </c>
      <c r="O101" s="271">
        <v>95.964174434396483</v>
      </c>
      <c r="P101" s="271">
        <v>93.969031387691246</v>
      </c>
      <c r="Q101" s="271">
        <v>97.133552866085736</v>
      </c>
      <c r="R101" s="271">
        <v>94.537992953702272</v>
      </c>
      <c r="S101" s="271">
        <v>97.68425090307214</v>
      </c>
    </row>
    <row r="102" spans="1:19" ht="12.75" customHeight="1">
      <c r="A102" s="112"/>
      <c r="B102" s="35" t="s">
        <v>19</v>
      </c>
      <c r="C102" s="33"/>
      <c r="D102" s="413"/>
      <c r="E102" s="413"/>
      <c r="F102" s="413"/>
      <c r="G102" s="413"/>
      <c r="H102" s="413"/>
      <c r="I102" s="413"/>
      <c r="J102" s="413"/>
      <c r="K102" s="413"/>
      <c r="L102" s="413"/>
      <c r="M102" s="271"/>
      <c r="N102" s="271"/>
      <c r="O102" s="271"/>
      <c r="P102" s="271"/>
      <c r="Q102" s="271"/>
      <c r="R102" s="271"/>
      <c r="S102" s="271"/>
    </row>
    <row r="103" spans="1:19" ht="12.75" customHeight="1">
      <c r="A103" s="77"/>
      <c r="B103" s="272" t="s">
        <v>194</v>
      </c>
      <c r="C103" s="308"/>
      <c r="D103" s="413">
        <v>93.613532004004369</v>
      </c>
      <c r="E103" s="413">
        <v>86.038709518288641</v>
      </c>
      <c r="F103" s="413">
        <v>94.212853897779141</v>
      </c>
      <c r="G103" s="413">
        <v>92.682210624884831</v>
      </c>
      <c r="H103" s="413">
        <v>94.923405994315999</v>
      </c>
      <c r="I103" s="73">
        <v>96.571060253998056</v>
      </c>
      <c r="J103" s="73">
        <v>97.761326935440479</v>
      </c>
      <c r="K103" s="73">
        <v>97.18674932834756</v>
      </c>
      <c r="L103" s="73">
        <v>93.689440090200449</v>
      </c>
      <c r="M103" s="271">
        <v>96.373881705571151</v>
      </c>
      <c r="N103" s="271">
        <v>96.6</v>
      </c>
      <c r="O103" s="271">
        <v>97.394795926157911</v>
      </c>
      <c r="P103" s="271">
        <v>98.915693927597246</v>
      </c>
      <c r="Q103" s="271">
        <v>95.79048576336352</v>
      </c>
      <c r="R103" s="271">
        <v>97.042568891551156</v>
      </c>
      <c r="S103" s="271">
        <v>98.002381007105456</v>
      </c>
    </row>
    <row r="104" spans="1:19" ht="12.75" customHeight="1">
      <c r="A104" s="112"/>
      <c r="B104" s="272" t="s">
        <v>195</v>
      </c>
      <c r="C104" s="308"/>
      <c r="D104" s="413">
        <v>95.937000919778924</v>
      </c>
      <c r="E104" s="413">
        <v>93.051284403536755</v>
      </c>
      <c r="F104" s="413">
        <v>94.309590746800666</v>
      </c>
      <c r="G104" s="413">
        <v>96.931571715316196</v>
      </c>
      <c r="H104" s="413">
        <v>94.916151259177227</v>
      </c>
      <c r="I104" s="413">
        <v>96.909154288337774</v>
      </c>
      <c r="J104" s="413">
        <v>97.284362908055201</v>
      </c>
      <c r="K104" s="413">
        <v>93.584230968811013</v>
      </c>
      <c r="L104" s="413">
        <v>97.884058158515458</v>
      </c>
      <c r="M104" s="271">
        <v>97.048245350247214</v>
      </c>
      <c r="N104" s="271">
        <v>98.7</v>
      </c>
      <c r="O104" s="271">
        <v>99.42856827513431</v>
      </c>
      <c r="P104" s="271">
        <v>97.921969504278053</v>
      </c>
      <c r="Q104" s="271">
        <v>99.594322324855739</v>
      </c>
      <c r="R104" s="271">
        <v>96.641777049769502</v>
      </c>
      <c r="S104" s="271">
        <v>98.926682650714909</v>
      </c>
    </row>
    <row r="105" spans="1:19" ht="11.25" customHeight="1">
      <c r="A105" s="112"/>
      <c r="B105" s="35" t="s">
        <v>20</v>
      </c>
      <c r="C105" s="33"/>
      <c r="D105" s="413"/>
      <c r="E105" s="413"/>
      <c r="F105" s="413"/>
      <c r="G105" s="413"/>
      <c r="H105" s="413"/>
      <c r="I105" s="413"/>
      <c r="J105" s="413"/>
      <c r="K105" s="413"/>
      <c r="L105" s="413"/>
      <c r="M105" s="271"/>
      <c r="N105" s="271"/>
      <c r="O105" s="271"/>
      <c r="P105" s="271"/>
      <c r="Q105" s="271"/>
      <c r="R105" s="271"/>
      <c r="S105" s="271"/>
    </row>
    <row r="106" spans="1:19" ht="11.25" customHeight="1">
      <c r="A106" s="77"/>
      <c r="B106" s="272" t="s">
        <v>194</v>
      </c>
      <c r="C106" s="308"/>
      <c r="D106" s="413">
        <v>83.838871510458546</v>
      </c>
      <c r="E106" s="413">
        <v>84.95141988928961</v>
      </c>
      <c r="F106" s="413">
        <v>82.335952464807448</v>
      </c>
      <c r="G106" s="413">
        <v>83.569888279460983</v>
      </c>
      <c r="H106" s="413">
        <v>87.448183111857176</v>
      </c>
      <c r="I106" s="73">
        <v>88.184276366975894</v>
      </c>
      <c r="J106" s="73">
        <v>91.993500502609422</v>
      </c>
      <c r="K106" s="73">
        <v>92.244424177099731</v>
      </c>
      <c r="L106" s="73">
        <v>91.653723162337215</v>
      </c>
      <c r="M106" s="271">
        <v>92.314860458324432</v>
      </c>
      <c r="N106" s="271">
        <v>90.8</v>
      </c>
      <c r="O106" s="271">
        <v>89.390693150830089</v>
      </c>
      <c r="P106" s="271">
        <v>92.057105402598623</v>
      </c>
      <c r="Q106" s="271">
        <v>94.310980697091225</v>
      </c>
      <c r="R106" s="271">
        <v>96.061570803787887</v>
      </c>
      <c r="S106" s="271">
        <v>98.567377831598492</v>
      </c>
    </row>
    <row r="107" spans="1:19" ht="11.25" customHeight="1">
      <c r="A107" s="112"/>
      <c r="B107" s="272" t="s">
        <v>195</v>
      </c>
      <c r="C107" s="308"/>
      <c r="D107" s="413">
        <v>79.406485243656519</v>
      </c>
      <c r="E107" s="413">
        <v>83.841617904229111</v>
      </c>
      <c r="F107" s="413">
        <v>85.678503486777117</v>
      </c>
      <c r="G107" s="413">
        <v>84.437401462209181</v>
      </c>
      <c r="H107" s="413">
        <v>85.375507915181785</v>
      </c>
      <c r="I107" s="413">
        <v>88.8642573988582</v>
      </c>
      <c r="J107" s="413">
        <v>88.806098463879252</v>
      </c>
      <c r="K107" s="413">
        <v>91.6642515447341</v>
      </c>
      <c r="L107" s="413">
        <v>90.900164551285982</v>
      </c>
      <c r="M107" s="271">
        <v>90.463838535658638</v>
      </c>
      <c r="N107" s="271">
        <v>93.9</v>
      </c>
      <c r="O107" s="271">
        <v>94.254278330598353</v>
      </c>
      <c r="P107" s="271">
        <v>92.713447746432948</v>
      </c>
      <c r="Q107" s="271">
        <v>90.948409189718319</v>
      </c>
      <c r="R107" s="271">
        <v>93.58297974413874</v>
      </c>
      <c r="S107" s="271">
        <v>97.488924612775463</v>
      </c>
    </row>
    <row r="108" spans="1:19" ht="11.25" customHeight="1">
      <c r="A108" s="112"/>
      <c r="B108" s="35" t="s">
        <v>21</v>
      </c>
      <c r="C108" s="33"/>
      <c r="D108" s="413"/>
      <c r="E108" s="413"/>
      <c r="F108" s="413"/>
      <c r="G108" s="413"/>
      <c r="H108" s="413"/>
      <c r="I108" s="413"/>
      <c r="J108" s="413"/>
      <c r="K108" s="413"/>
      <c r="L108" s="413"/>
      <c r="M108" s="271"/>
      <c r="N108" s="271"/>
      <c r="O108" s="271"/>
      <c r="P108" s="271"/>
      <c r="Q108" s="271"/>
      <c r="R108" s="271"/>
      <c r="S108" s="271"/>
    </row>
    <row r="109" spans="1:19" ht="11.25" customHeight="1">
      <c r="A109" s="77"/>
      <c r="B109" s="272" t="s">
        <v>194</v>
      </c>
      <c r="C109" s="308"/>
      <c r="D109" s="413">
        <v>97.563424755314145</v>
      </c>
      <c r="E109" s="413">
        <v>97.509076519694887</v>
      </c>
      <c r="F109" s="413">
        <v>94.974890072817516</v>
      </c>
      <c r="G109" s="413">
        <v>96.557792197703776</v>
      </c>
      <c r="H109" s="413">
        <v>98.960820795795073</v>
      </c>
      <c r="I109" s="73">
        <v>99.234326479726448</v>
      </c>
      <c r="J109" s="73">
        <v>98.814271222975975</v>
      </c>
      <c r="K109" s="73">
        <v>97.112405142772346</v>
      </c>
      <c r="L109" s="73">
        <v>98.045753055554783</v>
      </c>
      <c r="M109" s="271">
        <v>98.093359363739509</v>
      </c>
      <c r="N109" s="271">
        <v>98.6</v>
      </c>
      <c r="O109" s="271">
        <v>97.53651495241165</v>
      </c>
      <c r="P109" s="271">
        <v>99.119992906032493</v>
      </c>
      <c r="Q109" s="271">
        <v>99.791981219266077</v>
      </c>
      <c r="R109" s="271">
        <v>96.96698592026658</v>
      </c>
      <c r="S109" s="271">
        <v>99.645939634242197</v>
      </c>
    </row>
    <row r="110" spans="1:19" ht="11.25" customHeight="1">
      <c r="A110" s="112"/>
      <c r="B110" s="272" t="s">
        <v>195</v>
      </c>
      <c r="C110" s="308"/>
      <c r="D110" s="413">
        <v>97.512000650882754</v>
      </c>
      <c r="E110" s="413">
        <v>96.190227990229772</v>
      </c>
      <c r="F110" s="413">
        <v>97.714466430838669</v>
      </c>
      <c r="G110" s="413">
        <v>98.911707399490652</v>
      </c>
      <c r="H110" s="413">
        <v>97.912759504526065</v>
      </c>
      <c r="I110" s="413">
        <v>98.045351858208306</v>
      </c>
      <c r="J110" s="413">
        <v>94.932301769696082</v>
      </c>
      <c r="K110" s="413">
        <v>97.844784562243063</v>
      </c>
      <c r="L110" s="413">
        <v>99.504781862671422</v>
      </c>
      <c r="M110" s="271">
        <v>99.23241621047714</v>
      </c>
      <c r="N110" s="271">
        <v>97.4</v>
      </c>
      <c r="O110" s="271">
        <v>99.678763623115614</v>
      </c>
      <c r="P110" s="271">
        <v>99.506102067952625</v>
      </c>
      <c r="Q110" s="271">
        <v>100</v>
      </c>
      <c r="R110" s="271">
        <v>100</v>
      </c>
      <c r="S110" s="271">
        <v>93.563867289387261</v>
      </c>
    </row>
    <row r="111" spans="1:19" ht="11.25" customHeight="1">
      <c r="A111" s="112"/>
      <c r="B111" s="35" t="s">
        <v>22</v>
      </c>
      <c r="C111" s="33"/>
      <c r="D111" s="413"/>
      <c r="E111" s="413"/>
      <c r="F111" s="413"/>
      <c r="G111" s="413"/>
      <c r="H111" s="413"/>
      <c r="I111" s="413"/>
      <c r="J111" s="413"/>
      <c r="K111" s="413"/>
      <c r="L111" s="413"/>
      <c r="M111" s="271"/>
      <c r="N111" s="271"/>
      <c r="O111" s="271"/>
      <c r="P111" s="271"/>
      <c r="Q111" s="271"/>
      <c r="R111" s="271"/>
      <c r="S111" s="271"/>
    </row>
    <row r="112" spans="1:19" ht="11.25" customHeight="1">
      <c r="A112" s="77"/>
      <c r="B112" s="272" t="s">
        <v>194</v>
      </c>
      <c r="C112" s="308"/>
      <c r="D112" s="413">
        <v>86.237858144531515</v>
      </c>
      <c r="E112" s="413">
        <v>91.521288647973265</v>
      </c>
      <c r="F112" s="413">
        <v>94.849822088045954</v>
      </c>
      <c r="G112" s="413">
        <v>92.493068365394521</v>
      </c>
      <c r="H112" s="413">
        <v>94.611737896088357</v>
      </c>
      <c r="I112" s="73">
        <v>94.132292953151463</v>
      </c>
      <c r="J112" s="73">
        <v>95.050744331139597</v>
      </c>
      <c r="K112" s="73">
        <v>97.470373621550451</v>
      </c>
      <c r="L112" s="73">
        <v>94.806317175130374</v>
      </c>
      <c r="M112" s="271">
        <v>95.693687055229773</v>
      </c>
      <c r="N112" s="271">
        <v>96.8</v>
      </c>
      <c r="O112" s="271">
        <v>100</v>
      </c>
      <c r="P112" s="271">
        <v>94.467098324974415</v>
      </c>
      <c r="Q112" s="271">
        <v>99.077891586789519</v>
      </c>
      <c r="R112" s="271">
        <v>98.341351609962672</v>
      </c>
      <c r="S112" s="271">
        <v>100</v>
      </c>
    </row>
    <row r="113" spans="1:19" ht="11.25" customHeight="1">
      <c r="A113" s="112"/>
      <c r="B113" s="272" t="s">
        <v>195</v>
      </c>
      <c r="C113" s="308"/>
      <c r="D113" s="413">
        <v>88.884530462253821</v>
      </c>
      <c r="E113" s="413">
        <v>80.581400446832518</v>
      </c>
      <c r="F113" s="413">
        <v>88.949917885317234</v>
      </c>
      <c r="G113" s="413">
        <v>91.578621496654264</v>
      </c>
      <c r="H113" s="413">
        <v>89.637526060697539</v>
      </c>
      <c r="I113" s="413">
        <v>94.992002897063756</v>
      </c>
      <c r="J113" s="413">
        <v>95.789789417527956</v>
      </c>
      <c r="K113" s="413">
        <v>95.320195663447663</v>
      </c>
      <c r="L113" s="413">
        <v>98.133630538500398</v>
      </c>
      <c r="M113" s="271">
        <v>96.269945513252281</v>
      </c>
      <c r="N113" s="271">
        <v>96.8</v>
      </c>
      <c r="O113" s="271">
        <v>98.349109986760183</v>
      </c>
      <c r="P113" s="271">
        <v>91.122158706573302</v>
      </c>
      <c r="Q113" s="271">
        <v>93.783488532400099</v>
      </c>
      <c r="R113" s="271">
        <v>99.809131611569001</v>
      </c>
      <c r="S113" s="271">
        <v>94.472876047802629</v>
      </c>
    </row>
    <row r="114" spans="1:19" ht="11.25" customHeight="1">
      <c r="A114" s="112"/>
      <c r="B114" s="35" t="s">
        <v>23</v>
      </c>
      <c r="C114" s="33"/>
      <c r="D114" s="413"/>
      <c r="E114" s="413"/>
      <c r="F114" s="413"/>
      <c r="G114" s="413"/>
      <c r="H114" s="413"/>
      <c r="I114" s="413"/>
      <c r="J114" s="413"/>
      <c r="K114" s="413"/>
      <c r="L114" s="413"/>
      <c r="M114" s="271"/>
      <c r="N114" s="271"/>
      <c r="O114" s="271"/>
      <c r="P114" s="271"/>
      <c r="Q114" s="271"/>
      <c r="R114" s="271"/>
      <c r="S114" s="271"/>
    </row>
    <row r="115" spans="1:19" ht="11.25" customHeight="1">
      <c r="A115" s="77"/>
      <c r="B115" s="272" t="s">
        <v>194</v>
      </c>
      <c r="C115" s="308"/>
      <c r="D115" s="413">
        <v>85.937170332464291</v>
      </c>
      <c r="E115" s="413">
        <v>92.137177206900915</v>
      </c>
      <c r="F115" s="413">
        <v>88.536181944250032</v>
      </c>
      <c r="G115" s="413">
        <v>89.763015804348711</v>
      </c>
      <c r="H115" s="413">
        <v>89.744867861020538</v>
      </c>
      <c r="I115" s="73">
        <v>88.101683937491487</v>
      </c>
      <c r="J115" s="73">
        <v>89.430070144834886</v>
      </c>
      <c r="K115" s="73">
        <v>84.16082984747608</v>
      </c>
      <c r="L115" s="73">
        <v>91.511305032332203</v>
      </c>
      <c r="M115" s="271">
        <v>94.919924054964326</v>
      </c>
      <c r="N115" s="271">
        <v>93.8</v>
      </c>
      <c r="O115" s="271">
        <v>91.995533165701431</v>
      </c>
      <c r="P115" s="271">
        <v>88.940135583758888</v>
      </c>
      <c r="Q115" s="271">
        <v>82.576271542439443</v>
      </c>
      <c r="R115" s="271">
        <v>90.205493402266285</v>
      </c>
      <c r="S115" s="271">
        <v>94.526907324719346</v>
      </c>
    </row>
    <row r="116" spans="1:19" ht="11.25" customHeight="1">
      <c r="A116" s="112"/>
      <c r="B116" s="272" t="s">
        <v>195</v>
      </c>
      <c r="C116" s="308"/>
      <c r="D116" s="413">
        <v>90.812575604665554</v>
      </c>
      <c r="E116" s="413">
        <v>83.940375357802722</v>
      </c>
      <c r="F116" s="413">
        <v>81.420434583759672</v>
      </c>
      <c r="G116" s="413">
        <v>87.098788963148394</v>
      </c>
      <c r="H116" s="413">
        <v>86.748958085483423</v>
      </c>
      <c r="I116" s="413">
        <v>79.44876392950718</v>
      </c>
      <c r="J116" s="413">
        <v>79.554042944051957</v>
      </c>
      <c r="K116" s="413">
        <v>89.294035204421903</v>
      </c>
      <c r="L116" s="413">
        <v>92.052670035341649</v>
      </c>
      <c r="M116" s="271">
        <v>86.251359391234487</v>
      </c>
      <c r="N116" s="271">
        <v>89.3</v>
      </c>
      <c r="O116" s="271">
        <v>88.94015934390525</v>
      </c>
      <c r="P116" s="271">
        <v>95.633735472165881</v>
      </c>
      <c r="Q116" s="271">
        <v>81.611382163122201</v>
      </c>
      <c r="R116" s="271">
        <v>87.414750254913827</v>
      </c>
      <c r="S116" s="271">
        <v>95.005153573257473</v>
      </c>
    </row>
    <row r="117" spans="1:19" ht="9.75" customHeight="1" thickBot="1">
      <c r="A117" s="129"/>
      <c r="B117" s="711"/>
      <c r="C117" s="711"/>
      <c r="D117" s="711"/>
      <c r="E117" s="711"/>
      <c r="F117" s="711"/>
      <c r="G117" s="711"/>
      <c r="H117" s="711"/>
      <c r="I117" s="711"/>
      <c r="J117" s="711"/>
      <c r="K117" s="711"/>
      <c r="L117" s="711"/>
      <c r="M117" s="711"/>
      <c r="N117" s="711"/>
      <c r="O117" s="711"/>
      <c r="P117" s="698"/>
      <c r="Q117" s="698"/>
      <c r="R117" s="698"/>
      <c r="S117" s="698"/>
    </row>
    <row r="118" spans="1:19" s="59" customFormat="1" ht="23.25" customHeight="1">
      <c r="A118" s="70"/>
      <c r="B118" s="890" t="s">
        <v>297</v>
      </c>
      <c r="C118" s="890"/>
      <c r="D118" s="890"/>
      <c r="E118" s="890"/>
      <c r="F118" s="890"/>
      <c r="G118" s="890"/>
      <c r="H118" s="890"/>
      <c r="I118" s="890"/>
      <c r="J118" s="890"/>
      <c r="K118" s="890"/>
      <c r="L118" s="890"/>
      <c r="M118" s="890"/>
      <c r="N118" s="890"/>
      <c r="O118" s="890"/>
      <c r="P118" s="890"/>
      <c r="Q118" s="890"/>
      <c r="R118" s="890"/>
      <c r="S118" s="890"/>
    </row>
    <row r="119" spans="1:19" s="59" customFormat="1" ht="21.75" customHeight="1">
      <c r="A119" s="70"/>
      <c r="B119" s="888" t="s">
        <v>298</v>
      </c>
      <c r="C119" s="888"/>
      <c r="D119" s="888"/>
      <c r="E119" s="888"/>
      <c r="F119" s="888"/>
      <c r="G119" s="888"/>
      <c r="H119" s="888"/>
      <c r="I119" s="888"/>
      <c r="J119" s="888"/>
      <c r="K119" s="888"/>
      <c r="L119" s="888"/>
      <c r="M119" s="888"/>
      <c r="N119" s="888"/>
      <c r="O119" s="888"/>
      <c r="P119" s="888"/>
      <c r="Q119" s="888"/>
      <c r="R119" s="888"/>
      <c r="S119" s="888"/>
    </row>
    <row r="120" spans="1:19" s="59" customFormat="1" ht="12" customHeight="1">
      <c r="B120" s="886" t="s">
        <v>24</v>
      </c>
      <c r="C120" s="886"/>
      <c r="D120" s="886"/>
      <c r="E120" s="886"/>
      <c r="F120" s="886"/>
      <c r="G120" s="886"/>
      <c r="H120" s="886"/>
      <c r="I120" s="886"/>
      <c r="J120" s="886"/>
      <c r="K120" s="886"/>
      <c r="L120" s="886"/>
      <c r="M120" s="886"/>
      <c r="N120" s="886"/>
      <c r="O120" s="886"/>
      <c r="P120" s="886"/>
      <c r="Q120" s="886"/>
    </row>
  </sheetData>
  <mergeCells count="8">
    <mergeCell ref="B1:S1"/>
    <mergeCell ref="B2:S2"/>
    <mergeCell ref="B120:Q120"/>
    <mergeCell ref="B98:C98"/>
    <mergeCell ref="B4:C4"/>
    <mergeCell ref="B48:C48"/>
    <mergeCell ref="B118:S118"/>
    <mergeCell ref="B119:S119"/>
  </mergeCells>
  <printOptions horizontalCentered="1"/>
  <pageMargins left="0.59055118110236227" right="0.35433070866141736" top="0.98425196850393704" bottom="0.98425196850393704" header="0" footer="0"/>
  <pageSetup paperSize="9" scale="86" orientation="portrait" r:id="rId1"/>
  <headerFooter alignWithMargins="0"/>
  <rowBreaks count="2" manualBreakCount="2">
    <brk id="46" max="14" man="1"/>
    <brk id="96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A116"/>
  <sheetViews>
    <sheetView showGridLines="0" zoomScaleNormal="100" zoomScaleSheetLayoutView="100" workbookViewId="0">
      <selection activeCell="U9" sqref="U9"/>
    </sheetView>
  </sheetViews>
  <sheetFormatPr baseColWidth="10" defaultColWidth="11.42578125" defaultRowHeight="12.75"/>
  <cols>
    <col min="1" max="1" width="4.28515625" style="2" customWidth="1"/>
    <col min="2" max="2" width="19.140625" style="2" customWidth="1"/>
    <col min="3" max="3" width="7.5703125" style="2" hidden="1" customWidth="1"/>
    <col min="4" max="4" width="7.140625" style="2" hidden="1" customWidth="1"/>
    <col min="5" max="9" width="6.7109375" style="2" hidden="1" customWidth="1"/>
    <col min="10" max="20" width="6.7109375" style="2" customWidth="1"/>
    <col min="21" max="218" width="11.42578125" style="2"/>
    <col min="219" max="219" width="23" style="2" customWidth="1"/>
    <col min="220" max="230" width="5.140625" style="2" customWidth="1"/>
    <col min="231" max="231" width="5.5703125" style="2" customWidth="1"/>
    <col min="232" max="16384" width="11.42578125" style="2"/>
  </cols>
  <sheetData>
    <row r="1" spans="1:27" ht="70.5" customHeight="1">
      <c r="A1" s="397"/>
      <c r="B1" s="884" t="s">
        <v>309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</row>
    <row r="2" spans="1:27" ht="13.5" customHeight="1">
      <c r="A2" s="304"/>
      <c r="B2" s="885" t="s">
        <v>27</v>
      </c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5"/>
      <c r="Q2" s="885"/>
      <c r="R2" s="885"/>
      <c r="S2" s="885"/>
      <c r="T2" s="885"/>
    </row>
    <row r="3" spans="1:27" ht="5.25" customHeight="1" thickBot="1">
      <c r="A3" s="79"/>
      <c r="B3" s="32"/>
      <c r="C3" s="199"/>
      <c r="D3" s="199"/>
      <c r="E3" s="199"/>
      <c r="F3" s="199"/>
      <c r="G3" s="199"/>
      <c r="H3" s="199"/>
      <c r="I3" s="199"/>
      <c r="J3" s="199"/>
      <c r="K3" s="199"/>
    </row>
    <row r="4" spans="1:27" s="3" customFormat="1" ht="30" customHeight="1" thickBot="1">
      <c r="A4" s="79"/>
      <c r="B4" s="881" t="s">
        <v>260</v>
      </c>
      <c r="C4" s="881"/>
      <c r="D4" s="702">
        <v>2006</v>
      </c>
      <c r="E4" s="702">
        <v>2007</v>
      </c>
      <c r="F4" s="702">
        <v>2008</v>
      </c>
      <c r="G4" s="702">
        <v>2009</v>
      </c>
      <c r="H4" s="702">
        <v>2010</v>
      </c>
      <c r="I4" s="702">
        <v>2011</v>
      </c>
      <c r="J4" s="702">
        <v>2013</v>
      </c>
      <c r="K4" s="703">
        <v>2014</v>
      </c>
      <c r="L4" s="702">
        <v>2015</v>
      </c>
      <c r="M4" s="703">
        <v>2016</v>
      </c>
      <c r="N4" s="702">
        <v>2017</v>
      </c>
      <c r="O4" s="703">
        <v>2018</v>
      </c>
      <c r="P4" s="702">
        <v>2019</v>
      </c>
      <c r="Q4" s="703">
        <v>2020</v>
      </c>
      <c r="R4" s="702">
        <v>2021</v>
      </c>
      <c r="S4" s="703">
        <v>2022</v>
      </c>
      <c r="T4" s="702">
        <v>2023</v>
      </c>
    </row>
    <row r="5" spans="1:27" ht="9" customHeight="1">
      <c r="A5" s="79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27" ht="11.25" customHeight="1">
      <c r="A6" s="79"/>
      <c r="B6" s="216" t="s">
        <v>217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Q6" s="558"/>
      <c r="R6" s="558"/>
    </row>
    <row r="7" spans="1:27" ht="11.25" customHeight="1">
      <c r="A7" s="77"/>
      <c r="B7" s="275" t="s">
        <v>194</v>
      </c>
      <c r="C7" s="327">
        <v>70.291169168623924</v>
      </c>
      <c r="D7" s="324">
        <v>74.116230834508627</v>
      </c>
      <c r="E7" s="328">
        <v>74.871146454137829</v>
      </c>
      <c r="F7" s="328">
        <v>75.822421779985049</v>
      </c>
      <c r="G7" s="328">
        <v>77.340495561018002</v>
      </c>
      <c r="H7" s="328">
        <v>79.002759583625334</v>
      </c>
      <c r="I7" s="328">
        <v>80.563931871270782</v>
      </c>
      <c r="J7" s="328">
        <v>82.560159386995153</v>
      </c>
      <c r="K7" s="328">
        <v>83.806786829706041</v>
      </c>
      <c r="L7" s="328">
        <v>84.238158713378837</v>
      </c>
      <c r="M7" s="328">
        <v>83.027528155604628</v>
      </c>
      <c r="N7" s="505">
        <v>84.408562816333543</v>
      </c>
      <c r="O7" s="505">
        <v>85.5</v>
      </c>
      <c r="P7" s="505">
        <v>85.308556589563665</v>
      </c>
      <c r="Q7" s="505">
        <v>82.53377853667422</v>
      </c>
      <c r="R7" s="505">
        <v>85.824890286698732</v>
      </c>
      <c r="S7" s="505">
        <v>85.948532033843804</v>
      </c>
      <c r="T7" s="505">
        <v>86.214690009348416</v>
      </c>
      <c r="AA7" s="2" t="s">
        <v>216</v>
      </c>
    </row>
    <row r="8" spans="1:27" ht="11.25" customHeight="1">
      <c r="A8" s="105"/>
      <c r="B8" s="275" t="s">
        <v>195</v>
      </c>
      <c r="C8" s="328">
        <v>70.92417400839247</v>
      </c>
      <c r="D8" s="328">
        <v>74.185876263904774</v>
      </c>
      <c r="E8" s="328">
        <v>75.810745772659189</v>
      </c>
      <c r="F8" s="328">
        <v>75.169012763797895</v>
      </c>
      <c r="G8" s="328">
        <v>77.739791241105479</v>
      </c>
      <c r="H8" s="328">
        <v>78.00916947085102</v>
      </c>
      <c r="I8" s="328">
        <v>78.639480579238409</v>
      </c>
      <c r="J8" s="328">
        <v>81.018346907898461</v>
      </c>
      <c r="K8" s="328">
        <v>82.505258398215574</v>
      </c>
      <c r="L8" s="328">
        <v>83.951365946922081</v>
      </c>
      <c r="M8" s="328">
        <v>84.091598351214174</v>
      </c>
      <c r="N8" s="505">
        <v>85.255587532339575</v>
      </c>
      <c r="O8" s="505">
        <v>84.9</v>
      </c>
      <c r="P8" s="505">
        <v>85.198551542766793</v>
      </c>
      <c r="Q8" s="505">
        <v>82.89106054360542</v>
      </c>
      <c r="R8" s="505">
        <v>83.114446612590498</v>
      </c>
      <c r="S8" s="505">
        <v>83.568601443601821</v>
      </c>
      <c r="T8" s="505">
        <v>85.403143592894708</v>
      </c>
    </row>
    <row r="9" spans="1:27" ht="11.25" customHeight="1">
      <c r="A9" s="105"/>
      <c r="B9" s="275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26"/>
      <c r="O9" s="26"/>
      <c r="P9" s="26"/>
      <c r="Q9" s="26"/>
      <c r="R9" s="26"/>
      <c r="S9" s="26"/>
      <c r="T9" s="26"/>
    </row>
    <row r="10" spans="1:27" ht="14.25" customHeight="1">
      <c r="A10" s="110"/>
      <c r="B10" s="19" t="s">
        <v>257</v>
      </c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281"/>
      <c r="O10" s="281"/>
      <c r="P10" s="281"/>
      <c r="Q10" s="281"/>
      <c r="R10" s="281"/>
      <c r="S10" s="281"/>
      <c r="T10" s="281"/>
    </row>
    <row r="11" spans="1:27" ht="11.25" customHeight="1">
      <c r="A11" s="110" t="s">
        <v>216</v>
      </c>
      <c r="B11" s="216" t="s">
        <v>134</v>
      </c>
      <c r="C11" s="329"/>
      <c r="D11" s="329"/>
      <c r="E11" s="329"/>
      <c r="F11" s="329"/>
      <c r="G11" s="329"/>
      <c r="H11" s="329"/>
      <c r="I11" s="329"/>
      <c r="J11" s="329"/>
      <c r="K11" s="329"/>
      <c r="L11" s="329"/>
      <c r="M11" s="329"/>
      <c r="N11" s="281"/>
      <c r="O11" s="281"/>
      <c r="P11" s="281"/>
      <c r="Q11" s="281"/>
      <c r="R11" s="281"/>
      <c r="S11" s="281"/>
      <c r="T11" s="281"/>
    </row>
    <row r="12" spans="1:27" ht="11.25" customHeight="1">
      <c r="A12" s="77"/>
      <c r="B12" s="275" t="s">
        <v>194</v>
      </c>
      <c r="C12" s="329">
        <v>78.973721094453808</v>
      </c>
      <c r="D12" s="329">
        <v>85.027317960551429</v>
      </c>
      <c r="E12" s="329">
        <v>81.655877220539537</v>
      </c>
      <c r="F12" s="329">
        <v>82.601597476460555</v>
      </c>
      <c r="G12" s="329">
        <v>83.399648666883252</v>
      </c>
      <c r="H12" s="329">
        <v>85.344352236772338</v>
      </c>
      <c r="I12" s="329">
        <v>86.211026656515457</v>
      </c>
      <c r="J12" s="329">
        <v>87.274649536090308</v>
      </c>
      <c r="K12" s="329">
        <v>88.130575806489929</v>
      </c>
      <c r="L12" s="504">
        <v>87.774898242502019</v>
      </c>
      <c r="M12" s="504">
        <v>86.213297137760321</v>
      </c>
      <c r="N12" s="506">
        <v>86.874555424754092</v>
      </c>
      <c r="O12" s="506">
        <v>88.5</v>
      </c>
      <c r="P12" s="506">
        <v>87.920366231038329</v>
      </c>
      <c r="Q12" s="506">
        <v>83.050825505566323</v>
      </c>
      <c r="R12" s="506">
        <v>87.604212271448645</v>
      </c>
      <c r="S12" s="506">
        <v>86.806128090037873</v>
      </c>
      <c r="T12" s="506">
        <v>87.153560307682866</v>
      </c>
    </row>
    <row r="13" spans="1:27" ht="11.25" customHeight="1">
      <c r="A13" s="119"/>
      <c r="B13" s="275" t="s">
        <v>195</v>
      </c>
      <c r="C13" s="329">
        <v>78.09063562044139</v>
      </c>
      <c r="D13" s="301">
        <v>82.112579731689408</v>
      </c>
      <c r="E13" s="329">
        <v>81.937792092459205</v>
      </c>
      <c r="F13" s="329">
        <v>81.618187021662109</v>
      </c>
      <c r="G13" s="329">
        <v>84.474385539412339</v>
      </c>
      <c r="H13" s="329">
        <v>82.839921452738722</v>
      </c>
      <c r="I13" s="329">
        <v>83.434975834542655</v>
      </c>
      <c r="J13" s="329">
        <v>85.564441911737177</v>
      </c>
      <c r="K13" s="329">
        <v>86.139045986356805</v>
      </c>
      <c r="L13" s="504">
        <v>87.070098265852053</v>
      </c>
      <c r="M13" s="504">
        <v>86.979247955320261</v>
      </c>
      <c r="N13" s="506">
        <v>87.319439443725102</v>
      </c>
      <c r="O13" s="506">
        <v>86.9</v>
      </c>
      <c r="P13" s="506">
        <v>87.035112938380976</v>
      </c>
      <c r="Q13" s="506">
        <v>84.200431322913133</v>
      </c>
      <c r="R13" s="506">
        <v>83.799578616570614</v>
      </c>
      <c r="S13" s="506">
        <v>85.197717367080443</v>
      </c>
      <c r="T13" s="506">
        <v>86.171159396078423</v>
      </c>
    </row>
    <row r="14" spans="1:27" ht="11.25" customHeight="1">
      <c r="A14" s="119"/>
      <c r="B14" s="216" t="s">
        <v>135</v>
      </c>
      <c r="C14" s="329"/>
      <c r="D14" s="301"/>
      <c r="E14" s="329"/>
      <c r="F14" s="329"/>
      <c r="G14" s="329"/>
      <c r="H14" s="329"/>
      <c r="I14" s="329"/>
      <c r="J14" s="329"/>
      <c r="K14" s="329"/>
      <c r="L14" s="329"/>
      <c r="M14" s="329"/>
      <c r="N14" s="8"/>
      <c r="O14" s="8"/>
      <c r="P14" s="8"/>
      <c r="Q14" s="8"/>
      <c r="R14" s="8"/>
      <c r="S14" s="8"/>
      <c r="T14" s="8"/>
    </row>
    <row r="15" spans="1:27" ht="11.25" customHeight="1">
      <c r="A15" s="77"/>
      <c r="B15" s="275" t="s">
        <v>194</v>
      </c>
      <c r="C15" s="329">
        <v>53.144101590272228</v>
      </c>
      <c r="D15" s="329">
        <v>52.55130537351409</v>
      </c>
      <c r="E15" s="329">
        <v>62.041359607039226</v>
      </c>
      <c r="F15" s="329">
        <v>62.255059211476869</v>
      </c>
      <c r="G15" s="329">
        <v>65.249415105777501</v>
      </c>
      <c r="H15" s="329">
        <v>66.105355583395067</v>
      </c>
      <c r="I15" s="329">
        <v>68.962576951277484</v>
      </c>
      <c r="J15" s="329">
        <v>72.13514223761382</v>
      </c>
      <c r="K15" s="329">
        <v>74.139060072402359</v>
      </c>
      <c r="L15" s="504">
        <v>75.986693908929453</v>
      </c>
      <c r="M15" s="504">
        <v>75.766170966527895</v>
      </c>
      <c r="N15" s="506">
        <v>78.252424101444419</v>
      </c>
      <c r="O15" s="506">
        <v>78.5</v>
      </c>
      <c r="P15" s="506">
        <v>78.72470961013903</v>
      </c>
      <c r="Q15" s="506">
        <v>81.005915649401771</v>
      </c>
      <c r="R15" s="506">
        <v>80.422819535234169</v>
      </c>
      <c r="S15" s="506">
        <v>83.350644978252674</v>
      </c>
      <c r="T15" s="506">
        <v>83.348567505089576</v>
      </c>
    </row>
    <row r="16" spans="1:27" ht="11.25" customHeight="1">
      <c r="A16" s="119"/>
      <c r="B16" s="275" t="s">
        <v>195</v>
      </c>
      <c r="C16" s="329">
        <v>57.33472723587353</v>
      </c>
      <c r="D16" s="301">
        <v>58.670906346831096</v>
      </c>
      <c r="E16" s="329">
        <v>63.598517159487855</v>
      </c>
      <c r="F16" s="329">
        <v>63.324162647969871</v>
      </c>
      <c r="G16" s="329">
        <v>64.847710964002218</v>
      </c>
      <c r="H16" s="329">
        <v>68.174432286867699</v>
      </c>
      <c r="I16" s="329">
        <v>69.036865449980581</v>
      </c>
      <c r="J16" s="329">
        <v>71.844756771238238</v>
      </c>
      <c r="K16" s="329">
        <v>74.616169792371466</v>
      </c>
      <c r="L16" s="504">
        <v>77.04711731079064</v>
      </c>
      <c r="M16" s="504">
        <v>77.542736737866079</v>
      </c>
      <c r="N16" s="506">
        <v>80.383831702731371</v>
      </c>
      <c r="O16" s="506">
        <v>80.599999999999994</v>
      </c>
      <c r="P16" s="506">
        <v>80.96240469297976</v>
      </c>
      <c r="Q16" s="506">
        <v>79.248940596102997</v>
      </c>
      <c r="R16" s="506">
        <v>81.18682355716399</v>
      </c>
      <c r="S16" s="506">
        <v>78.857390989175215</v>
      </c>
      <c r="T16" s="506">
        <v>83.168705402981416</v>
      </c>
    </row>
    <row r="17" spans="1:20" ht="9" customHeight="1">
      <c r="A17" s="119"/>
      <c r="B17" s="275"/>
      <c r="C17" s="329"/>
      <c r="D17" s="301"/>
      <c r="E17" s="329"/>
      <c r="F17" s="329"/>
      <c r="G17" s="329"/>
      <c r="H17" s="329"/>
      <c r="I17" s="329"/>
      <c r="J17" s="329"/>
      <c r="K17" s="329"/>
      <c r="L17" s="329"/>
      <c r="M17" s="329"/>
      <c r="N17" s="281"/>
      <c r="O17" s="281"/>
      <c r="P17" s="281"/>
      <c r="Q17" s="281"/>
      <c r="R17" s="281"/>
      <c r="S17" s="281"/>
      <c r="T17" s="281"/>
    </row>
    <row r="18" spans="1:20" ht="15" customHeight="1">
      <c r="A18" s="119"/>
      <c r="B18" s="19" t="s">
        <v>258</v>
      </c>
      <c r="C18" s="329"/>
      <c r="D18" s="301"/>
      <c r="E18" s="329"/>
      <c r="F18" s="329"/>
      <c r="G18" s="329"/>
      <c r="H18" s="329"/>
      <c r="I18" s="329"/>
      <c r="J18" s="329"/>
      <c r="K18" s="329"/>
      <c r="L18" s="329"/>
      <c r="M18" s="329"/>
      <c r="N18" s="281"/>
      <c r="O18" s="281"/>
      <c r="P18" s="281"/>
      <c r="Q18" s="281"/>
      <c r="R18" s="281"/>
      <c r="S18" s="281"/>
      <c r="T18" s="281"/>
    </row>
    <row r="19" spans="1:20" ht="11.25" customHeight="1">
      <c r="A19" s="119"/>
      <c r="B19" s="216" t="s">
        <v>136</v>
      </c>
      <c r="C19" s="329"/>
      <c r="D19" s="301"/>
      <c r="E19" s="329"/>
      <c r="F19" s="329"/>
      <c r="G19" s="329"/>
      <c r="H19" s="329"/>
      <c r="I19" s="329"/>
      <c r="J19" s="329"/>
      <c r="K19" s="329"/>
      <c r="L19" s="329"/>
      <c r="M19" s="329"/>
      <c r="N19" s="281"/>
      <c r="O19" s="281"/>
      <c r="P19" s="281"/>
      <c r="Q19" s="281"/>
      <c r="R19" s="281"/>
      <c r="S19" s="281"/>
      <c r="T19" s="281"/>
    </row>
    <row r="20" spans="1:20" ht="11.25" customHeight="1">
      <c r="A20" s="77"/>
      <c r="B20" s="275" t="s">
        <v>194</v>
      </c>
      <c r="C20" s="329">
        <v>76.343851669579365</v>
      </c>
      <c r="D20" s="329">
        <v>82.418163485652457</v>
      </c>
      <c r="E20" s="329">
        <v>81.45749600180126</v>
      </c>
      <c r="F20" s="329">
        <v>82.269178659952587</v>
      </c>
      <c r="G20" s="329">
        <v>83.376166789542879</v>
      </c>
      <c r="H20" s="329">
        <v>85.727973571446242</v>
      </c>
      <c r="I20" s="329">
        <v>85.958661416939037</v>
      </c>
      <c r="J20" s="329">
        <v>86.720179156035087</v>
      </c>
      <c r="K20" s="329">
        <v>87.81368728703444</v>
      </c>
      <c r="L20" s="504">
        <v>86.682799878014109</v>
      </c>
      <c r="M20" s="504">
        <v>85.445542885593866</v>
      </c>
      <c r="N20" s="506">
        <v>87.073579604563022</v>
      </c>
      <c r="O20" s="506">
        <v>88</v>
      </c>
      <c r="P20" s="506">
        <v>88.662042993125581</v>
      </c>
      <c r="Q20" s="506">
        <v>82.989734554639369</v>
      </c>
      <c r="R20" s="506">
        <v>88.613173987656523</v>
      </c>
      <c r="S20" s="506">
        <v>86.78901197254541</v>
      </c>
      <c r="T20" s="506">
        <v>86.267702459080766</v>
      </c>
    </row>
    <row r="21" spans="1:20" ht="11.25" customHeight="1">
      <c r="A21" s="119"/>
      <c r="B21" s="275" t="s">
        <v>195</v>
      </c>
      <c r="C21" s="329">
        <v>76.29974923813073</v>
      </c>
      <c r="D21" s="301">
        <v>80.452718038920949</v>
      </c>
      <c r="E21" s="329">
        <v>79.95008578141848</v>
      </c>
      <c r="F21" s="329">
        <v>80.438335036690432</v>
      </c>
      <c r="G21" s="329">
        <v>84.346954089168307</v>
      </c>
      <c r="H21" s="329">
        <v>80.376591723774837</v>
      </c>
      <c r="I21" s="329">
        <v>81.550090794044266</v>
      </c>
      <c r="J21" s="329">
        <v>84.282423864384029</v>
      </c>
      <c r="K21" s="329">
        <v>85.022188213241265</v>
      </c>
      <c r="L21" s="504">
        <v>86.834498926946679</v>
      </c>
      <c r="M21" s="504">
        <v>86.862954747256921</v>
      </c>
      <c r="N21" s="506">
        <v>87.005406655949955</v>
      </c>
      <c r="O21" s="506">
        <v>87.2</v>
      </c>
      <c r="P21" s="506">
        <v>85.401035394852244</v>
      </c>
      <c r="Q21" s="506">
        <v>82.760474908123584</v>
      </c>
      <c r="R21" s="506">
        <v>84.153913256040752</v>
      </c>
      <c r="S21" s="506">
        <v>84.247106097755051</v>
      </c>
      <c r="T21" s="506">
        <v>85.093302885354504</v>
      </c>
    </row>
    <row r="22" spans="1:20" ht="11.25" customHeight="1">
      <c r="A22" s="119"/>
      <c r="B22" s="216" t="s">
        <v>137</v>
      </c>
      <c r="C22" s="329"/>
      <c r="D22" s="301"/>
      <c r="E22" s="329"/>
      <c r="F22" s="329"/>
      <c r="G22" s="329"/>
      <c r="H22" s="329"/>
      <c r="I22" s="329"/>
      <c r="J22" s="329"/>
      <c r="K22" s="329"/>
      <c r="L22" s="329"/>
      <c r="M22" s="329"/>
      <c r="N22" s="8"/>
      <c r="O22" s="8"/>
      <c r="P22" s="8"/>
      <c r="Q22" s="8"/>
      <c r="R22" s="8"/>
      <c r="S22" s="8"/>
      <c r="T22" s="8"/>
    </row>
    <row r="23" spans="1:20" ht="11.25" customHeight="1">
      <c r="A23" s="77"/>
      <c r="B23" s="275" t="s">
        <v>194</v>
      </c>
      <c r="C23" s="329">
        <v>65.620309914288953</v>
      </c>
      <c r="D23" s="329">
        <v>66.327512455068657</v>
      </c>
      <c r="E23" s="329">
        <v>71.209612159695595</v>
      </c>
      <c r="F23" s="329">
        <v>71.281059377926155</v>
      </c>
      <c r="G23" s="329">
        <v>72.97901025687014</v>
      </c>
      <c r="H23" s="329">
        <v>74.615314746504495</v>
      </c>
      <c r="I23" s="329">
        <v>79.174790051315696</v>
      </c>
      <c r="J23" s="329">
        <v>80.5008145059643</v>
      </c>
      <c r="K23" s="329">
        <v>81.910989586233697</v>
      </c>
      <c r="L23" s="504">
        <v>84.476262723874271</v>
      </c>
      <c r="M23" s="504">
        <v>83.761083710285902</v>
      </c>
      <c r="N23" s="506">
        <v>83.599754653580277</v>
      </c>
      <c r="O23" s="506">
        <v>84.5</v>
      </c>
      <c r="P23" s="506">
        <v>83.028962387371905</v>
      </c>
      <c r="Q23" s="506">
        <v>84.628506006174661</v>
      </c>
      <c r="R23" s="506">
        <v>84.949769583349777</v>
      </c>
      <c r="S23" s="506">
        <v>87.322287789430376</v>
      </c>
      <c r="T23" s="506">
        <v>86.804812114077919</v>
      </c>
    </row>
    <row r="24" spans="1:20" ht="11.25" customHeight="1">
      <c r="A24" s="119"/>
      <c r="B24" s="275" t="s">
        <v>195</v>
      </c>
      <c r="C24" s="329">
        <v>68.01317718099483</v>
      </c>
      <c r="D24" s="301">
        <v>70.830946418018115</v>
      </c>
      <c r="E24" s="329">
        <v>74.740165193564962</v>
      </c>
      <c r="F24" s="329">
        <v>73.348170491151976</v>
      </c>
      <c r="G24" s="329">
        <v>74.434988545409894</v>
      </c>
      <c r="H24" s="329">
        <v>78.495180328670273</v>
      </c>
      <c r="I24" s="329">
        <v>79.180639787855981</v>
      </c>
      <c r="J24" s="329">
        <v>80.946483416597701</v>
      </c>
      <c r="K24" s="329">
        <v>82.746859442791759</v>
      </c>
      <c r="L24" s="504">
        <v>83.713560577740608</v>
      </c>
      <c r="M24" s="504">
        <v>84.340187153686998</v>
      </c>
      <c r="N24" s="506">
        <v>86.818124579811254</v>
      </c>
      <c r="O24" s="506">
        <v>85.5</v>
      </c>
      <c r="P24" s="506">
        <v>87.329503271464404</v>
      </c>
      <c r="Q24" s="506">
        <v>84.597231612725579</v>
      </c>
      <c r="R24" s="506">
        <v>85.603676227815512</v>
      </c>
      <c r="S24" s="506">
        <v>86.119150334360285</v>
      </c>
      <c r="T24" s="506">
        <v>86.939189240546199</v>
      </c>
    </row>
    <row r="25" spans="1:20" ht="11.25" customHeight="1">
      <c r="A25" s="119"/>
      <c r="B25" s="216" t="s">
        <v>138</v>
      </c>
      <c r="C25" s="329"/>
      <c r="D25" s="301"/>
      <c r="E25" s="329"/>
      <c r="F25" s="329"/>
      <c r="G25" s="329"/>
      <c r="H25" s="329"/>
      <c r="I25" s="329"/>
      <c r="J25" s="329"/>
      <c r="K25" s="329"/>
      <c r="L25" s="329"/>
      <c r="M25" s="329"/>
      <c r="N25" s="281"/>
      <c r="O25" s="281"/>
      <c r="P25" s="281"/>
      <c r="Q25" s="281"/>
      <c r="R25" s="281"/>
      <c r="S25" s="281"/>
      <c r="T25" s="281"/>
    </row>
    <row r="26" spans="1:20" ht="11.25" customHeight="1">
      <c r="A26" s="77"/>
      <c r="B26" s="275" t="s">
        <v>194</v>
      </c>
      <c r="C26" s="329">
        <v>63.111139513693594</v>
      </c>
      <c r="D26" s="329">
        <v>64.380860850995944</v>
      </c>
      <c r="E26" s="329">
        <v>63.181381035034953</v>
      </c>
      <c r="F26" s="329">
        <v>67.733738777535052</v>
      </c>
      <c r="G26" s="329">
        <v>68.394725527583859</v>
      </c>
      <c r="H26" s="329">
        <v>67.461702963769696</v>
      </c>
      <c r="I26" s="329">
        <v>66.762812038698925</v>
      </c>
      <c r="J26" s="329">
        <v>74.397070068569221</v>
      </c>
      <c r="K26" s="329">
        <v>75.56101648009691</v>
      </c>
      <c r="L26" s="504">
        <v>75.847823065661231</v>
      </c>
      <c r="M26" s="504">
        <v>73.087710209303239</v>
      </c>
      <c r="N26" s="506">
        <v>77.349535844052355</v>
      </c>
      <c r="O26" s="506">
        <v>79.400000000000006</v>
      </c>
      <c r="P26" s="506">
        <v>79.616380640601406</v>
      </c>
      <c r="Q26" s="506">
        <v>75.981552562172894</v>
      </c>
      <c r="R26" s="506">
        <v>78.283216459485743</v>
      </c>
      <c r="S26" s="506">
        <v>80.131662784052239</v>
      </c>
      <c r="T26" s="506">
        <v>84.783502147493522</v>
      </c>
    </row>
    <row r="27" spans="1:20" ht="11.25" customHeight="1">
      <c r="A27" s="77"/>
      <c r="B27" s="275" t="s">
        <v>195</v>
      </c>
      <c r="C27" s="329">
        <v>60.958012107011264</v>
      </c>
      <c r="D27" s="301">
        <v>63.377417834865469</v>
      </c>
      <c r="E27" s="329">
        <v>65.382521811378183</v>
      </c>
      <c r="F27" s="329">
        <v>63.951962521998674</v>
      </c>
      <c r="G27" s="329">
        <v>64.587339120275885</v>
      </c>
      <c r="H27" s="329">
        <v>68.657238051028912</v>
      </c>
      <c r="I27" s="329">
        <v>67.644063559385842</v>
      </c>
      <c r="J27" s="329">
        <v>71.0623723195081</v>
      </c>
      <c r="K27" s="329">
        <v>74.305654898627381</v>
      </c>
      <c r="L27" s="504">
        <v>76.330162649334127</v>
      </c>
      <c r="M27" s="504">
        <v>75.029620697871451</v>
      </c>
      <c r="N27" s="506">
        <v>75.894496215746983</v>
      </c>
      <c r="O27" s="506">
        <v>77</v>
      </c>
      <c r="P27" s="506">
        <v>79.587617688913127</v>
      </c>
      <c r="Q27" s="506">
        <v>79.209187678778406</v>
      </c>
      <c r="R27" s="506">
        <v>74.124682803006607</v>
      </c>
      <c r="S27" s="506">
        <v>75.571762202629614</v>
      </c>
      <c r="T27" s="506">
        <v>83.073068591834627</v>
      </c>
    </row>
    <row r="28" spans="1:20" ht="13.5" customHeight="1">
      <c r="A28" s="141"/>
      <c r="B28" s="275"/>
      <c r="C28" s="330"/>
      <c r="D28" s="330"/>
      <c r="E28" s="330"/>
      <c r="F28" s="330"/>
      <c r="G28" s="330"/>
      <c r="H28" s="330"/>
      <c r="I28" s="330"/>
      <c r="J28" s="34"/>
      <c r="K28" s="34"/>
      <c r="L28" s="34"/>
      <c r="M28" s="34"/>
      <c r="N28" s="8"/>
      <c r="O28" s="8"/>
      <c r="P28" s="8"/>
      <c r="Q28" s="8"/>
      <c r="R28" s="8"/>
      <c r="S28" s="8"/>
      <c r="T28" s="8"/>
    </row>
    <row r="29" spans="1:20" ht="11.25" customHeight="1">
      <c r="A29" s="79"/>
      <c r="B29" s="216" t="s">
        <v>139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8"/>
      <c r="O29" s="8"/>
      <c r="P29" s="8"/>
      <c r="Q29" s="8"/>
      <c r="R29" s="8"/>
      <c r="S29" s="8"/>
      <c r="T29" s="8"/>
    </row>
    <row r="30" spans="1:20" s="1" customFormat="1" ht="11.25" customHeight="1">
      <c r="A30" s="105"/>
      <c r="B30" s="216" t="s">
        <v>140</v>
      </c>
      <c r="C30" s="323"/>
      <c r="D30" s="323"/>
      <c r="E30" s="323"/>
      <c r="F30" s="323"/>
      <c r="G30" s="323"/>
      <c r="H30" s="323"/>
      <c r="I30" s="323"/>
      <c r="J30" s="323"/>
      <c r="K30" s="323"/>
      <c r="L30" s="323"/>
      <c r="M30" s="323"/>
      <c r="N30" s="30"/>
      <c r="O30" s="30"/>
      <c r="P30" s="30"/>
      <c r="Q30" s="30"/>
      <c r="R30" s="30"/>
      <c r="S30" s="30"/>
      <c r="T30" s="30"/>
    </row>
    <row r="31" spans="1:20" s="1" customFormat="1" ht="11.25" customHeight="1">
      <c r="A31" s="107"/>
      <c r="B31" s="275" t="s">
        <v>194</v>
      </c>
      <c r="C31" s="325">
        <v>57.614567699574017</v>
      </c>
      <c r="D31" s="325">
        <v>67.19383758377576</v>
      </c>
      <c r="E31" s="325">
        <v>52.158807726564163</v>
      </c>
      <c r="F31" s="325">
        <v>64.120277835334008</v>
      </c>
      <c r="G31" s="325">
        <v>65.740922696101336</v>
      </c>
      <c r="H31" s="325">
        <v>65.152953305074973</v>
      </c>
      <c r="I31" s="325">
        <v>65.913082815365129</v>
      </c>
      <c r="J31" s="301">
        <v>68.651620350480641</v>
      </c>
      <c r="K31" s="301">
        <v>71.865682947671388</v>
      </c>
      <c r="L31" s="504">
        <v>77.173569238800098</v>
      </c>
      <c r="M31" s="504">
        <v>69.501102527777419</v>
      </c>
      <c r="N31" s="506">
        <v>85.354191608317478</v>
      </c>
      <c r="O31" s="506">
        <v>81.8</v>
      </c>
      <c r="P31" s="506">
        <v>79.460213479619114</v>
      </c>
      <c r="Q31" s="506">
        <v>80.015847724693884</v>
      </c>
      <c r="R31" s="506">
        <v>81.771171634106722</v>
      </c>
      <c r="S31" s="506">
        <v>79.157831851840228</v>
      </c>
      <c r="T31" s="506">
        <v>86.611831874958838</v>
      </c>
    </row>
    <row r="32" spans="1:20" ht="11.25" customHeight="1">
      <c r="A32" s="110"/>
      <c r="B32" s="275" t="s">
        <v>195</v>
      </c>
      <c r="C32" s="325">
        <v>60.997925770457442</v>
      </c>
      <c r="D32" s="301">
        <v>61.165520410764564</v>
      </c>
      <c r="E32" s="325">
        <v>65.395373275022862</v>
      </c>
      <c r="F32" s="325">
        <v>63.946460385319448</v>
      </c>
      <c r="G32" s="325">
        <v>59.929956454752222</v>
      </c>
      <c r="H32" s="325">
        <v>61.418052471900488</v>
      </c>
      <c r="I32" s="325">
        <v>61.023699881310392</v>
      </c>
      <c r="J32" s="325">
        <v>67.928752660644577</v>
      </c>
      <c r="K32" s="325">
        <v>74.815311273443811</v>
      </c>
      <c r="L32" s="504">
        <v>77.42364439048778</v>
      </c>
      <c r="M32" s="504">
        <v>70.879861984265716</v>
      </c>
      <c r="N32" s="506">
        <v>76.781661179221615</v>
      </c>
      <c r="O32" s="506">
        <v>83.8</v>
      </c>
      <c r="P32" s="506">
        <v>83.949655408771918</v>
      </c>
      <c r="Q32" s="506">
        <v>82.710015283373792</v>
      </c>
      <c r="R32" s="506">
        <v>79.172864557042558</v>
      </c>
      <c r="S32" s="506">
        <v>83.952551567030767</v>
      </c>
      <c r="T32" s="506">
        <v>85.947246692654716</v>
      </c>
    </row>
    <row r="33" spans="1:20" ht="11.25" customHeight="1">
      <c r="A33" s="110"/>
      <c r="B33" s="216" t="s">
        <v>141</v>
      </c>
      <c r="C33" s="325"/>
      <c r="D33" s="301"/>
      <c r="E33" s="325"/>
      <c r="F33" s="325"/>
      <c r="G33" s="325"/>
      <c r="H33" s="325"/>
      <c r="I33" s="325"/>
      <c r="J33" s="325"/>
      <c r="K33" s="325"/>
      <c r="L33" s="325"/>
      <c r="M33" s="325"/>
      <c r="N33" s="8"/>
      <c r="O33" s="8"/>
      <c r="P33" s="8"/>
      <c r="Q33" s="8"/>
      <c r="R33" s="8"/>
      <c r="S33" s="8"/>
      <c r="T33" s="8"/>
    </row>
    <row r="34" spans="1:20" ht="11.25" customHeight="1">
      <c r="A34" s="77"/>
      <c r="B34" s="275" t="s">
        <v>194</v>
      </c>
      <c r="C34" s="325">
        <v>66.455004339782093</v>
      </c>
      <c r="D34" s="325">
        <v>62.374274177746827</v>
      </c>
      <c r="E34" s="325">
        <v>77.859234427975792</v>
      </c>
      <c r="F34" s="325">
        <v>78.867664624626769</v>
      </c>
      <c r="G34" s="325">
        <v>79.182100345552939</v>
      </c>
      <c r="H34" s="325">
        <v>79.212912942409091</v>
      </c>
      <c r="I34" s="325">
        <v>80.443139385570262</v>
      </c>
      <c r="J34" s="301">
        <v>83.94779779639245</v>
      </c>
      <c r="K34" s="301">
        <v>91.76437026313549</v>
      </c>
      <c r="L34" s="504">
        <v>90.002898363063039</v>
      </c>
      <c r="M34" s="504">
        <v>85.873491285247667</v>
      </c>
      <c r="N34" s="506">
        <v>85.030868994644933</v>
      </c>
      <c r="O34" s="506">
        <v>85.2</v>
      </c>
      <c r="P34" s="506">
        <v>86.187652404357408</v>
      </c>
      <c r="Q34" s="506">
        <v>80.352128869682801</v>
      </c>
      <c r="R34" s="506">
        <v>79.080811870196143</v>
      </c>
      <c r="S34" s="506">
        <v>81.427530678036391</v>
      </c>
      <c r="T34" s="506">
        <v>89.814422225851004</v>
      </c>
    </row>
    <row r="35" spans="1:20" ht="11.25" customHeight="1">
      <c r="A35" s="110"/>
      <c r="B35" s="275" t="s">
        <v>195</v>
      </c>
      <c r="C35" s="325">
        <v>65.563138203370698</v>
      </c>
      <c r="D35" s="301">
        <v>72.936493114528716</v>
      </c>
      <c r="E35" s="325">
        <v>71.229878803390847</v>
      </c>
      <c r="F35" s="325">
        <v>78.254597724018524</v>
      </c>
      <c r="G35" s="325">
        <v>77.465351543012915</v>
      </c>
      <c r="H35" s="325">
        <v>82.140669153353102</v>
      </c>
      <c r="I35" s="325">
        <v>79.031136996231083</v>
      </c>
      <c r="J35" s="325">
        <v>85.62736740330979</v>
      </c>
      <c r="K35" s="325">
        <v>83.43449951992325</v>
      </c>
      <c r="L35" s="504">
        <v>86.681814977935204</v>
      </c>
      <c r="M35" s="504">
        <v>86.554290255001305</v>
      </c>
      <c r="N35" s="506">
        <v>86.982269353594546</v>
      </c>
      <c r="O35" s="506">
        <v>85</v>
      </c>
      <c r="P35" s="506">
        <v>87.843974709242289</v>
      </c>
      <c r="Q35" s="506">
        <v>80.893753869248513</v>
      </c>
      <c r="R35" s="506">
        <v>85.495248962054262</v>
      </c>
      <c r="S35" s="506">
        <v>89.15689588430493</v>
      </c>
      <c r="T35" s="506">
        <v>82.297137599948684</v>
      </c>
    </row>
    <row r="36" spans="1:20" ht="11.25" customHeight="1">
      <c r="A36" s="110"/>
      <c r="B36" s="216" t="s">
        <v>142</v>
      </c>
      <c r="C36" s="325"/>
      <c r="D36" s="301"/>
      <c r="E36" s="325"/>
      <c r="F36" s="325"/>
      <c r="G36" s="325"/>
      <c r="H36" s="325"/>
      <c r="I36" s="325"/>
      <c r="J36" s="325"/>
      <c r="K36" s="325"/>
      <c r="L36" s="325"/>
      <c r="M36" s="325"/>
      <c r="N36" s="28"/>
      <c r="O36" s="28"/>
      <c r="P36" s="28"/>
      <c r="Q36" s="28"/>
      <c r="R36" s="28"/>
      <c r="S36" s="28"/>
      <c r="T36" s="28"/>
    </row>
    <row r="37" spans="1:20" ht="11.25" customHeight="1">
      <c r="A37" s="77"/>
      <c r="B37" s="275" t="s">
        <v>194</v>
      </c>
      <c r="C37" s="325">
        <v>75.369914064059785</v>
      </c>
      <c r="D37" s="325">
        <v>73.537432802719877</v>
      </c>
      <c r="E37" s="325">
        <v>82.554297362528686</v>
      </c>
      <c r="F37" s="325">
        <v>74.221359064443575</v>
      </c>
      <c r="G37" s="325">
        <v>82.997171813853896</v>
      </c>
      <c r="H37" s="325">
        <v>82.665396779992051</v>
      </c>
      <c r="I37" s="325">
        <v>78.113405043107008</v>
      </c>
      <c r="J37" s="301">
        <v>86.539616836417551</v>
      </c>
      <c r="K37" s="301">
        <v>80.227985645083166</v>
      </c>
      <c r="L37" s="504">
        <v>82.296689559712675</v>
      </c>
      <c r="M37" s="504">
        <v>80.861329511264117</v>
      </c>
      <c r="N37" s="506">
        <v>87.020846621028213</v>
      </c>
      <c r="O37" s="506">
        <v>86.8</v>
      </c>
      <c r="P37" s="506">
        <v>85.414321626745703</v>
      </c>
      <c r="Q37" s="506">
        <v>89.65680540564442</v>
      </c>
      <c r="R37" s="506">
        <v>85.890971994702383</v>
      </c>
      <c r="S37" s="506">
        <v>91.67431322319328</v>
      </c>
      <c r="T37" s="506">
        <v>85.991557882388221</v>
      </c>
    </row>
    <row r="38" spans="1:20" ht="11.25" customHeight="1">
      <c r="A38" s="110"/>
      <c r="B38" s="275" t="s">
        <v>195</v>
      </c>
      <c r="C38" s="325">
        <v>70.545153752576297</v>
      </c>
      <c r="D38" s="301">
        <v>80.526101495804895</v>
      </c>
      <c r="E38" s="325">
        <v>81.218177499076987</v>
      </c>
      <c r="F38" s="325">
        <v>80.454075178712387</v>
      </c>
      <c r="G38" s="325">
        <v>82.908935816585554</v>
      </c>
      <c r="H38" s="325">
        <v>76.767242550895986</v>
      </c>
      <c r="I38" s="325">
        <v>82.681282318528858</v>
      </c>
      <c r="J38" s="325">
        <v>82.920199434432391</v>
      </c>
      <c r="K38" s="325">
        <v>88.99715716764787</v>
      </c>
      <c r="L38" s="504">
        <v>83.878869353033863</v>
      </c>
      <c r="M38" s="504">
        <v>83.958709177714809</v>
      </c>
      <c r="N38" s="506">
        <v>89.253260098168724</v>
      </c>
      <c r="O38" s="506">
        <v>86.7</v>
      </c>
      <c r="P38" s="506">
        <v>84.121762914179783</v>
      </c>
      <c r="Q38" s="506">
        <v>82.129750587547093</v>
      </c>
      <c r="R38" s="506">
        <v>86.553474330745715</v>
      </c>
      <c r="S38" s="506">
        <v>90.915264141096557</v>
      </c>
      <c r="T38" s="506">
        <v>85.794622416624506</v>
      </c>
    </row>
    <row r="39" spans="1:20" ht="11.25" customHeight="1">
      <c r="A39" s="110"/>
      <c r="B39" s="216" t="s">
        <v>143</v>
      </c>
      <c r="C39" s="325"/>
      <c r="D39" s="301"/>
      <c r="E39" s="325"/>
      <c r="F39" s="325"/>
      <c r="G39" s="325"/>
      <c r="H39" s="325"/>
      <c r="I39" s="325"/>
      <c r="J39" s="325"/>
      <c r="K39" s="325"/>
      <c r="L39" s="325"/>
      <c r="M39" s="325"/>
      <c r="N39" s="28"/>
      <c r="O39" s="28"/>
      <c r="P39" s="28"/>
      <c r="Q39" s="28"/>
      <c r="R39" s="28"/>
      <c r="S39" s="28"/>
      <c r="T39" s="28"/>
    </row>
    <row r="40" spans="1:20" ht="11.25" customHeight="1">
      <c r="A40" s="77"/>
      <c r="B40" s="275" t="s">
        <v>194</v>
      </c>
      <c r="C40" s="325">
        <v>86.388270062234497</v>
      </c>
      <c r="D40" s="325">
        <v>84.234061199656807</v>
      </c>
      <c r="E40" s="325">
        <v>90.575161503545246</v>
      </c>
      <c r="F40" s="325">
        <v>90.151699141701741</v>
      </c>
      <c r="G40" s="325">
        <v>86.450991633394665</v>
      </c>
      <c r="H40" s="325">
        <v>89.799630596063253</v>
      </c>
      <c r="I40" s="325">
        <v>90.937517582410692</v>
      </c>
      <c r="J40" s="301">
        <v>86.734663340604527</v>
      </c>
      <c r="K40" s="301">
        <v>90.000173998005678</v>
      </c>
      <c r="L40" s="504">
        <v>86.462042908320797</v>
      </c>
      <c r="M40" s="504">
        <v>94.701489967828707</v>
      </c>
      <c r="N40" s="506">
        <v>90.460411133218557</v>
      </c>
      <c r="O40" s="506">
        <v>80.5</v>
      </c>
      <c r="P40" s="506">
        <v>87.937412688862054</v>
      </c>
      <c r="Q40" s="506">
        <v>88.079862013506187</v>
      </c>
      <c r="R40" s="506">
        <v>87.821243537701065</v>
      </c>
      <c r="S40" s="506">
        <v>88.218060508995791</v>
      </c>
      <c r="T40" s="506">
        <v>88.908846348128677</v>
      </c>
    </row>
    <row r="41" spans="1:20" ht="11.25" customHeight="1">
      <c r="A41" s="110"/>
      <c r="B41" s="275" t="s">
        <v>195</v>
      </c>
      <c r="C41" s="325">
        <v>86.121117350735048</v>
      </c>
      <c r="D41" s="301">
        <v>86.383347275231301</v>
      </c>
      <c r="E41" s="325">
        <v>88.661714048524274</v>
      </c>
      <c r="F41" s="325">
        <v>85.765859421203857</v>
      </c>
      <c r="G41" s="325">
        <v>81.538227852062278</v>
      </c>
      <c r="H41" s="325">
        <v>91.399122858779521</v>
      </c>
      <c r="I41" s="325">
        <v>83.768857241024079</v>
      </c>
      <c r="J41" s="325">
        <v>85.813649180596812</v>
      </c>
      <c r="K41" s="325">
        <v>87.35973785124628</v>
      </c>
      <c r="L41" s="504">
        <v>91.078284245279335</v>
      </c>
      <c r="M41" s="504">
        <v>90.935993907888943</v>
      </c>
      <c r="N41" s="506">
        <v>90.441875388963766</v>
      </c>
      <c r="O41" s="506">
        <v>89.8</v>
      </c>
      <c r="P41" s="506">
        <v>92.62692534335342</v>
      </c>
      <c r="Q41" s="506">
        <v>92.22719122442362</v>
      </c>
      <c r="R41" s="506">
        <v>90.907139338598483</v>
      </c>
      <c r="S41" s="506">
        <v>90.242816881493823</v>
      </c>
      <c r="T41" s="506">
        <v>87.894546181895393</v>
      </c>
    </row>
    <row r="42" spans="1:20" ht="11.25" customHeight="1">
      <c r="A42" s="110"/>
      <c r="B42" s="216" t="s">
        <v>144</v>
      </c>
      <c r="C42" s="325"/>
      <c r="D42" s="301"/>
      <c r="E42" s="325"/>
      <c r="F42" s="325"/>
      <c r="G42" s="325"/>
      <c r="H42" s="325"/>
      <c r="I42" s="325"/>
      <c r="J42" s="325"/>
      <c r="K42" s="325"/>
      <c r="L42" s="325"/>
      <c r="M42" s="325"/>
      <c r="N42" s="28"/>
      <c r="O42" s="28"/>
      <c r="P42" s="28"/>
      <c r="Q42" s="28"/>
      <c r="R42" s="28"/>
      <c r="S42" s="28"/>
      <c r="T42" s="28"/>
    </row>
    <row r="43" spans="1:20" ht="11.25" customHeight="1">
      <c r="A43" s="77"/>
      <c r="B43" s="275" t="s">
        <v>194</v>
      </c>
      <c r="C43" s="325">
        <v>65.119595289923652</v>
      </c>
      <c r="D43" s="325">
        <v>67.194114336776494</v>
      </c>
      <c r="E43" s="325">
        <v>72.369010800929644</v>
      </c>
      <c r="F43" s="325">
        <v>72.164443881343203</v>
      </c>
      <c r="G43" s="325">
        <v>72.077704915324318</v>
      </c>
      <c r="H43" s="325">
        <v>71.672070988430988</v>
      </c>
      <c r="I43" s="325">
        <v>78.930880956639086</v>
      </c>
      <c r="J43" s="301">
        <v>78.559285630313241</v>
      </c>
      <c r="K43" s="301">
        <v>83.196923468997014</v>
      </c>
      <c r="L43" s="504">
        <v>87.363967229619092</v>
      </c>
      <c r="M43" s="504">
        <v>88.25286510060188</v>
      </c>
      <c r="N43" s="506">
        <v>82.891930566965826</v>
      </c>
      <c r="O43" s="506">
        <v>83.6</v>
      </c>
      <c r="P43" s="506">
        <v>82.304262146463657</v>
      </c>
      <c r="Q43" s="506">
        <v>85.07984145031152</v>
      </c>
      <c r="R43" s="506">
        <v>85.293934200940242</v>
      </c>
      <c r="S43" s="506">
        <v>81.397024685162592</v>
      </c>
      <c r="T43" s="506">
        <v>90.0985684510011</v>
      </c>
    </row>
    <row r="44" spans="1:20" ht="11.25" customHeight="1">
      <c r="A44" s="110"/>
      <c r="B44" s="275" t="s">
        <v>195</v>
      </c>
      <c r="C44" s="325">
        <v>69.04366048582267</v>
      </c>
      <c r="D44" s="301">
        <v>63.407523147785717</v>
      </c>
      <c r="E44" s="325">
        <v>71.106812539187175</v>
      </c>
      <c r="F44" s="325">
        <v>65.383506774043781</v>
      </c>
      <c r="G44" s="325">
        <v>70.282244342460743</v>
      </c>
      <c r="H44" s="325">
        <v>72.508225350675488</v>
      </c>
      <c r="I44" s="325">
        <v>76.426818424780393</v>
      </c>
      <c r="J44" s="325">
        <v>77.7535828269381</v>
      </c>
      <c r="K44" s="325">
        <v>80.886413326776079</v>
      </c>
      <c r="L44" s="504">
        <v>81.004836109618523</v>
      </c>
      <c r="M44" s="504">
        <v>79.948633271330991</v>
      </c>
      <c r="N44" s="506">
        <v>89.195396340220739</v>
      </c>
      <c r="O44" s="506">
        <v>85</v>
      </c>
      <c r="P44" s="506">
        <v>90.352995050845109</v>
      </c>
      <c r="Q44" s="506">
        <v>85.08325257963611</v>
      </c>
      <c r="R44" s="506">
        <v>78.861408501443648</v>
      </c>
      <c r="S44" s="506">
        <v>84.815905908846645</v>
      </c>
      <c r="T44" s="506">
        <v>90.473796828590594</v>
      </c>
    </row>
    <row r="45" spans="1:20" ht="11.25" customHeight="1">
      <c r="A45" s="110"/>
      <c r="B45" s="216" t="s">
        <v>145</v>
      </c>
      <c r="C45" s="325"/>
      <c r="D45" s="301"/>
      <c r="E45" s="325"/>
      <c r="F45" s="325"/>
      <c r="G45" s="325"/>
      <c r="H45" s="325"/>
      <c r="I45" s="325"/>
      <c r="J45" s="325"/>
      <c r="K45" s="325"/>
      <c r="L45" s="325"/>
      <c r="M45" s="325"/>
      <c r="N45" s="28"/>
      <c r="O45" s="28"/>
      <c r="P45" s="28"/>
      <c r="Q45" s="28"/>
      <c r="R45" s="28"/>
      <c r="S45" s="28"/>
      <c r="T45" s="28"/>
    </row>
    <row r="46" spans="1:20" ht="11.25" customHeight="1">
      <c r="A46" s="77"/>
      <c r="B46" s="275" t="s">
        <v>194</v>
      </c>
      <c r="C46" s="325">
        <v>57.227494086268791</v>
      </c>
      <c r="D46" s="325">
        <v>57.865070138299998</v>
      </c>
      <c r="E46" s="325">
        <v>59.385718911628537</v>
      </c>
      <c r="F46" s="325">
        <v>64.449067150701694</v>
      </c>
      <c r="G46" s="325">
        <v>60.447755437475358</v>
      </c>
      <c r="H46" s="325">
        <v>67.413583852015336</v>
      </c>
      <c r="I46" s="325">
        <v>73.494498996057558</v>
      </c>
      <c r="J46" s="301">
        <v>70.770485841068322</v>
      </c>
      <c r="K46" s="301">
        <v>72.008215077169609</v>
      </c>
      <c r="L46" s="504">
        <v>78.726088653477817</v>
      </c>
      <c r="M46" s="504">
        <v>72.72267668306614</v>
      </c>
      <c r="N46" s="506">
        <v>78.052064376761066</v>
      </c>
      <c r="O46" s="506">
        <v>76.099999999999994</v>
      </c>
      <c r="P46" s="506">
        <v>83.117424956050158</v>
      </c>
      <c r="Q46" s="506">
        <v>81.499539400084402</v>
      </c>
      <c r="R46" s="506">
        <v>83.065404959544651</v>
      </c>
      <c r="S46" s="506">
        <v>86.386328271609315</v>
      </c>
      <c r="T46" s="506">
        <v>83.782017444176404</v>
      </c>
    </row>
    <row r="47" spans="1:20" ht="11.25" customHeight="1">
      <c r="A47" s="110"/>
      <c r="B47" s="275" t="s">
        <v>195</v>
      </c>
      <c r="C47" s="325">
        <v>62.984827459994477</v>
      </c>
      <c r="D47" s="301">
        <v>64.581658672499486</v>
      </c>
      <c r="E47" s="325">
        <v>65.753531517515313</v>
      </c>
      <c r="F47" s="325">
        <v>63.771335335011592</v>
      </c>
      <c r="G47" s="325">
        <v>63.523944303922683</v>
      </c>
      <c r="H47" s="325">
        <v>74.193740560920986</v>
      </c>
      <c r="I47" s="325">
        <v>72.546896794888411</v>
      </c>
      <c r="J47" s="325">
        <v>73.938142061978056</v>
      </c>
      <c r="K47" s="325">
        <v>78.548371954506322</v>
      </c>
      <c r="L47" s="504">
        <v>82.28202793183587</v>
      </c>
      <c r="M47" s="504">
        <v>81.627320877177425</v>
      </c>
      <c r="N47" s="506">
        <v>84.54715630990033</v>
      </c>
      <c r="O47" s="506">
        <v>82.5</v>
      </c>
      <c r="P47" s="506">
        <v>86.533113022504622</v>
      </c>
      <c r="Q47" s="506">
        <v>78.316591730573521</v>
      </c>
      <c r="R47" s="506">
        <v>85.244602895388937</v>
      </c>
      <c r="S47" s="506">
        <v>82.589598398676159</v>
      </c>
      <c r="T47" s="506">
        <v>83.18490640209734</v>
      </c>
    </row>
    <row r="48" spans="1:20" ht="11.25" customHeight="1">
      <c r="A48" s="110"/>
      <c r="B48" s="216" t="s">
        <v>278</v>
      </c>
      <c r="C48" s="325"/>
      <c r="D48" s="301"/>
      <c r="E48" s="325"/>
      <c r="F48" s="325"/>
      <c r="G48" s="325"/>
      <c r="H48" s="325"/>
      <c r="I48" s="325"/>
      <c r="J48" s="325"/>
      <c r="K48" s="325"/>
      <c r="L48" s="325"/>
      <c r="M48" s="325"/>
      <c r="N48" s="8"/>
      <c r="O48" s="8"/>
      <c r="P48" s="8"/>
      <c r="Q48" s="8"/>
      <c r="R48" s="8"/>
      <c r="S48" s="8"/>
      <c r="T48" s="8"/>
    </row>
    <row r="49" spans="1:20" ht="11.25" customHeight="1">
      <c r="A49" s="77"/>
      <c r="B49" s="275" t="s">
        <v>194</v>
      </c>
      <c r="C49" s="326">
        <v>66.097393003444054</v>
      </c>
      <c r="D49" s="326">
        <v>85.65974524538116</v>
      </c>
      <c r="E49" s="325">
        <v>83.339834802665393</v>
      </c>
      <c r="F49" s="325">
        <v>85.930842596528421</v>
      </c>
      <c r="G49" s="325">
        <v>87.964529701210239</v>
      </c>
      <c r="H49" s="325">
        <v>83.01429176647575</v>
      </c>
      <c r="I49" s="325">
        <v>92.01247872354503</v>
      </c>
      <c r="J49" s="301">
        <v>84.34767442829471</v>
      </c>
      <c r="K49" s="301">
        <v>89.493671468044695</v>
      </c>
      <c r="L49" s="504">
        <v>85.80179818949324</v>
      </c>
      <c r="M49" s="504">
        <v>83.808194555611308</v>
      </c>
      <c r="N49" s="506">
        <v>86.578807341711126</v>
      </c>
      <c r="O49" s="506">
        <v>87.3</v>
      </c>
      <c r="P49" s="506">
        <v>93.026670404704134</v>
      </c>
      <c r="Q49" s="506">
        <v>87.727359108616326</v>
      </c>
      <c r="R49" s="506">
        <v>91.455459752205115</v>
      </c>
      <c r="S49" s="506">
        <v>87.448476906950503</v>
      </c>
      <c r="T49" s="506">
        <v>87.680073646111168</v>
      </c>
    </row>
    <row r="50" spans="1:20" ht="11.25" customHeight="1">
      <c r="A50" s="110"/>
      <c r="B50" s="275" t="s">
        <v>195</v>
      </c>
      <c r="C50" s="326">
        <v>69.049015207850815</v>
      </c>
      <c r="D50" s="326">
        <v>77.977662234681659</v>
      </c>
      <c r="E50" s="325">
        <v>77.51249094168351</v>
      </c>
      <c r="F50" s="325">
        <v>83.276199266851648</v>
      </c>
      <c r="G50" s="325">
        <v>82.752186528082945</v>
      </c>
      <c r="H50" s="325">
        <v>89.070647024260126</v>
      </c>
      <c r="I50" s="325">
        <v>83.575689996730802</v>
      </c>
      <c r="J50" s="325">
        <v>83.812651620644047</v>
      </c>
      <c r="K50" s="325">
        <v>85.290284872795823</v>
      </c>
      <c r="L50" s="504">
        <v>89.397219912262045</v>
      </c>
      <c r="M50" s="504">
        <v>82.585819303232881</v>
      </c>
      <c r="N50" s="506">
        <v>84.493115177460112</v>
      </c>
      <c r="O50" s="506">
        <v>87.2</v>
      </c>
      <c r="P50" s="506">
        <v>83.794563651851703</v>
      </c>
      <c r="Q50" s="506">
        <v>88.150996291662636</v>
      </c>
      <c r="R50" s="506">
        <v>85.512146253160495</v>
      </c>
      <c r="S50" s="506">
        <v>84.717331830968931</v>
      </c>
      <c r="T50" s="506">
        <v>92.312272388551818</v>
      </c>
    </row>
    <row r="51" spans="1:20" ht="11.25" customHeight="1">
      <c r="A51" s="110"/>
      <c r="B51" s="216" t="s">
        <v>146</v>
      </c>
      <c r="C51" s="326"/>
      <c r="D51" s="326"/>
      <c r="E51" s="325"/>
      <c r="F51" s="325"/>
      <c r="G51" s="325"/>
      <c r="H51" s="325"/>
      <c r="I51" s="325"/>
      <c r="J51" s="325"/>
      <c r="K51" s="325"/>
      <c r="L51" s="325"/>
      <c r="M51" s="325"/>
      <c r="N51" s="28"/>
      <c r="O51" s="28"/>
      <c r="P51" s="28"/>
      <c r="Q51" s="28"/>
      <c r="R51" s="28"/>
      <c r="S51" s="28"/>
      <c r="T51" s="28"/>
    </row>
    <row r="52" spans="1:20" ht="11.25" customHeight="1">
      <c r="A52" s="77"/>
      <c r="B52" s="275" t="s">
        <v>194</v>
      </c>
      <c r="C52" s="325">
        <v>63.852909000042658</v>
      </c>
      <c r="D52" s="325">
        <v>70.909529219355292</v>
      </c>
      <c r="E52" s="325">
        <v>77.213298787491397</v>
      </c>
      <c r="F52" s="325">
        <v>72.654424795333725</v>
      </c>
      <c r="G52" s="325">
        <v>81.87739943471901</v>
      </c>
      <c r="H52" s="325">
        <v>82.819635303298526</v>
      </c>
      <c r="I52" s="325">
        <v>90.447726863001549</v>
      </c>
      <c r="J52" s="301">
        <v>84.363579647267045</v>
      </c>
      <c r="K52" s="301">
        <v>89.033017425643706</v>
      </c>
      <c r="L52" s="504">
        <v>91.66975737975018</v>
      </c>
      <c r="M52" s="504">
        <v>87.104101728585945</v>
      </c>
      <c r="N52" s="506">
        <v>86.366597205763625</v>
      </c>
      <c r="O52" s="506">
        <v>86.6</v>
      </c>
      <c r="P52" s="506">
        <v>85.768124755564585</v>
      </c>
      <c r="Q52" s="506">
        <v>84.099394558332293</v>
      </c>
      <c r="R52" s="506">
        <v>88.484052320727116</v>
      </c>
      <c r="S52" s="506">
        <v>92.243043155276197</v>
      </c>
      <c r="T52" s="506">
        <v>88.220904894142606</v>
      </c>
    </row>
    <row r="53" spans="1:20" ht="11.25" customHeight="1">
      <c r="A53" s="110"/>
      <c r="B53" s="275" t="s">
        <v>195</v>
      </c>
      <c r="C53" s="325">
        <v>64.179446568847325</v>
      </c>
      <c r="D53" s="301">
        <v>80.184656995328226</v>
      </c>
      <c r="E53" s="325">
        <v>79.84197390434197</v>
      </c>
      <c r="F53" s="325">
        <v>80.63030814333689</v>
      </c>
      <c r="G53" s="325">
        <v>81.902419176120304</v>
      </c>
      <c r="H53" s="325">
        <v>85.214114674763991</v>
      </c>
      <c r="I53" s="325">
        <v>85.259796483258313</v>
      </c>
      <c r="J53" s="325">
        <v>86.297051488124779</v>
      </c>
      <c r="K53" s="325">
        <v>85.315645082315541</v>
      </c>
      <c r="L53" s="504">
        <v>86.149598300408698</v>
      </c>
      <c r="M53" s="504">
        <v>86.663684532334926</v>
      </c>
      <c r="N53" s="506">
        <v>83.105867554560305</v>
      </c>
      <c r="O53" s="506">
        <v>84.5</v>
      </c>
      <c r="P53" s="506">
        <v>88.384609628536737</v>
      </c>
      <c r="Q53" s="506">
        <v>84.516789505975126</v>
      </c>
      <c r="R53" s="506">
        <v>83.685915859565029</v>
      </c>
      <c r="S53" s="506">
        <v>87.653180970896102</v>
      </c>
      <c r="T53" s="506">
        <v>90.063854671900316</v>
      </c>
    </row>
    <row r="54" spans="1:20" ht="11.25" customHeight="1">
      <c r="A54" s="110"/>
      <c r="B54" s="216" t="s">
        <v>147</v>
      </c>
      <c r="C54" s="325"/>
      <c r="D54" s="301"/>
      <c r="E54" s="325"/>
      <c r="F54" s="325"/>
      <c r="G54" s="325"/>
      <c r="H54" s="325"/>
      <c r="I54" s="325"/>
      <c r="J54" s="325"/>
      <c r="K54" s="325"/>
      <c r="L54" s="325"/>
      <c r="M54" s="325"/>
      <c r="N54" s="28"/>
      <c r="O54" s="28"/>
      <c r="P54" s="28"/>
      <c r="Q54" s="28"/>
      <c r="R54" s="28"/>
      <c r="S54" s="28"/>
      <c r="T54" s="28"/>
    </row>
    <row r="55" spans="1:20" ht="11.25" customHeight="1">
      <c r="A55" s="77"/>
      <c r="B55" s="275" t="s">
        <v>194</v>
      </c>
      <c r="C55" s="325">
        <v>51.111663308849266</v>
      </c>
      <c r="D55" s="325">
        <v>61.64684549145187</v>
      </c>
      <c r="E55" s="325">
        <v>59.038454649832097</v>
      </c>
      <c r="F55" s="325">
        <v>63.051936595142642</v>
      </c>
      <c r="G55" s="325">
        <v>63.185442044789667</v>
      </c>
      <c r="H55" s="325">
        <v>75.768767669551309</v>
      </c>
      <c r="I55" s="325">
        <v>72.468408464265593</v>
      </c>
      <c r="J55" s="301">
        <v>80.831030438736192</v>
      </c>
      <c r="K55" s="301">
        <v>83.516554809843427</v>
      </c>
      <c r="L55" s="504">
        <v>84.128059798130721</v>
      </c>
      <c r="M55" s="504">
        <v>88.945910636179164</v>
      </c>
      <c r="N55" s="506">
        <v>89.174973415186173</v>
      </c>
      <c r="O55" s="506">
        <v>84.9</v>
      </c>
      <c r="P55" s="506">
        <v>83.593411104677742</v>
      </c>
      <c r="Q55" s="506">
        <v>86.387155078872766</v>
      </c>
      <c r="R55" s="506">
        <v>87.020860890426945</v>
      </c>
      <c r="S55" s="506">
        <v>85.813392283450085</v>
      </c>
      <c r="T55" s="506">
        <v>82.174700638828426</v>
      </c>
    </row>
    <row r="56" spans="1:20" ht="11.25" customHeight="1">
      <c r="A56" s="110"/>
      <c r="B56" s="275" t="s">
        <v>195</v>
      </c>
      <c r="C56" s="325">
        <v>62.764283432519775</v>
      </c>
      <c r="D56" s="301">
        <v>71.061924369901362</v>
      </c>
      <c r="E56" s="325">
        <v>72.267920912465826</v>
      </c>
      <c r="F56" s="325">
        <v>78.869976226281324</v>
      </c>
      <c r="G56" s="325">
        <v>80.782549903690011</v>
      </c>
      <c r="H56" s="325">
        <v>73.848695015331018</v>
      </c>
      <c r="I56" s="325">
        <v>73.550451875312746</v>
      </c>
      <c r="J56" s="325">
        <v>80.213159578683658</v>
      </c>
      <c r="K56" s="325">
        <v>81.186152576134447</v>
      </c>
      <c r="L56" s="504">
        <v>88.262912300588255</v>
      </c>
      <c r="M56" s="504">
        <v>83.863501965167899</v>
      </c>
      <c r="N56" s="506">
        <v>85.736207118579358</v>
      </c>
      <c r="O56" s="506">
        <v>85.3</v>
      </c>
      <c r="P56" s="506">
        <v>89.311880024267566</v>
      </c>
      <c r="Q56" s="506">
        <v>85.277658093295216</v>
      </c>
      <c r="R56" s="506">
        <v>84.973079209102778</v>
      </c>
      <c r="S56" s="506">
        <v>83.083257366616536</v>
      </c>
      <c r="T56" s="506">
        <v>89.772993902306482</v>
      </c>
    </row>
    <row r="57" spans="1:20" ht="10.5" customHeight="1" thickBot="1">
      <c r="A57" s="110"/>
      <c r="B57" s="707"/>
      <c r="C57" s="708"/>
      <c r="D57" s="709"/>
      <c r="E57" s="708"/>
      <c r="F57" s="708"/>
      <c r="G57" s="708"/>
      <c r="H57" s="708"/>
      <c r="I57" s="708"/>
      <c r="J57" s="709"/>
      <c r="K57" s="708"/>
      <c r="L57" s="708"/>
      <c r="M57" s="708"/>
      <c r="N57" s="708"/>
      <c r="O57" s="704"/>
      <c r="P57" s="704"/>
      <c r="Q57" s="698"/>
      <c r="R57" s="698"/>
      <c r="S57" s="698"/>
      <c r="T57" s="698"/>
    </row>
    <row r="58" spans="1:20" ht="12.75" customHeight="1">
      <c r="A58" s="110"/>
      <c r="B58" s="275"/>
      <c r="C58" s="325"/>
      <c r="D58" s="301"/>
      <c r="E58" s="325"/>
      <c r="F58" s="325"/>
      <c r="G58" s="325"/>
      <c r="H58" s="325"/>
      <c r="I58" s="325"/>
      <c r="J58" s="503"/>
      <c r="K58" s="503"/>
      <c r="L58" s="503"/>
      <c r="M58" s="503"/>
      <c r="N58" s="503"/>
      <c r="O58" s="600"/>
      <c r="Q58" s="600"/>
      <c r="T58" s="600" t="s">
        <v>175</v>
      </c>
    </row>
    <row r="59" spans="1:20" ht="11.25" customHeight="1" thickBot="1">
      <c r="A59" s="79"/>
      <c r="B59" s="32"/>
      <c r="C59" s="199"/>
      <c r="D59" s="199"/>
      <c r="E59" s="199"/>
      <c r="F59" s="199"/>
      <c r="G59" s="199"/>
      <c r="H59" s="199"/>
      <c r="I59" s="199"/>
      <c r="J59" s="439"/>
      <c r="K59" s="439"/>
      <c r="L59" s="439"/>
      <c r="M59" s="439"/>
      <c r="N59" s="439"/>
      <c r="O59" s="600"/>
      <c r="Q59" s="600"/>
      <c r="T59" s="600" t="s">
        <v>111</v>
      </c>
    </row>
    <row r="60" spans="1:20" s="3" customFormat="1" ht="30" customHeight="1" thickBot="1">
      <c r="A60" s="79"/>
      <c r="B60" s="881" t="s">
        <v>260</v>
      </c>
      <c r="C60" s="881"/>
      <c r="D60" s="702">
        <v>2006</v>
      </c>
      <c r="E60" s="702">
        <v>2007</v>
      </c>
      <c r="F60" s="702">
        <v>2008</v>
      </c>
      <c r="G60" s="702">
        <v>2009</v>
      </c>
      <c r="H60" s="702">
        <v>2010</v>
      </c>
      <c r="I60" s="702">
        <v>2011</v>
      </c>
      <c r="J60" s="702">
        <v>2013</v>
      </c>
      <c r="K60" s="703">
        <v>2014</v>
      </c>
      <c r="L60" s="702">
        <v>2015</v>
      </c>
      <c r="M60" s="703">
        <v>2016</v>
      </c>
      <c r="N60" s="702">
        <v>2017</v>
      </c>
      <c r="O60" s="703">
        <v>2018</v>
      </c>
      <c r="P60" s="702">
        <v>2019</v>
      </c>
      <c r="Q60" s="703">
        <v>2020</v>
      </c>
      <c r="R60" s="702">
        <v>2021</v>
      </c>
      <c r="S60" s="703">
        <v>2022</v>
      </c>
      <c r="T60" s="702">
        <v>2023</v>
      </c>
    </row>
    <row r="61" spans="1:20" ht="5.25" customHeight="1">
      <c r="A61" s="79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8"/>
    </row>
    <row r="62" spans="1:20" ht="11.25" customHeight="1">
      <c r="A62" s="110"/>
      <c r="B62" s="216" t="s">
        <v>148</v>
      </c>
      <c r="C62" s="325"/>
      <c r="D62" s="301"/>
      <c r="E62" s="325"/>
      <c r="F62" s="325"/>
      <c r="G62" s="325"/>
      <c r="H62" s="325"/>
      <c r="I62" s="325"/>
      <c r="J62" s="301"/>
      <c r="K62" s="325"/>
      <c r="L62" s="325"/>
      <c r="M62" s="325"/>
      <c r="N62" s="325"/>
      <c r="O62" s="28"/>
    </row>
    <row r="63" spans="1:20" ht="11.25" customHeight="1">
      <c r="A63" s="77"/>
      <c r="B63" s="275" t="s">
        <v>194</v>
      </c>
      <c r="C63" s="325">
        <v>55.134343520079142</v>
      </c>
      <c r="D63" s="325">
        <v>54.61154607016352</v>
      </c>
      <c r="E63" s="325">
        <v>61.94825741007859</v>
      </c>
      <c r="F63" s="325">
        <v>67.063415100664557</v>
      </c>
      <c r="G63" s="325">
        <v>59.101798611134015</v>
      </c>
      <c r="H63" s="325">
        <v>60.410327253719764</v>
      </c>
      <c r="I63" s="325">
        <v>61.610314348983167</v>
      </c>
      <c r="J63" s="301">
        <v>72.126878502541317</v>
      </c>
      <c r="K63" s="301">
        <v>76.16532933586268</v>
      </c>
      <c r="L63" s="504">
        <v>76.033568543634459</v>
      </c>
      <c r="M63" s="504">
        <v>75.399860624607967</v>
      </c>
      <c r="N63" s="506">
        <v>78.102467541780968</v>
      </c>
      <c r="O63" s="506">
        <v>77.900000000000006</v>
      </c>
      <c r="P63" s="506">
        <v>79.314032078728971</v>
      </c>
      <c r="Q63" s="506">
        <v>82.147706644231761</v>
      </c>
      <c r="R63" s="506">
        <v>79.791775736942313</v>
      </c>
      <c r="S63" s="506">
        <v>88.477500777856022</v>
      </c>
      <c r="T63" s="506">
        <v>84.996015238980931</v>
      </c>
    </row>
    <row r="64" spans="1:20" ht="11.25" customHeight="1">
      <c r="A64" s="110"/>
      <c r="B64" s="275" t="s">
        <v>195</v>
      </c>
      <c r="C64" s="325">
        <v>62.905055268160559</v>
      </c>
      <c r="D64" s="301">
        <v>57.508479889801691</v>
      </c>
      <c r="E64" s="325">
        <v>64.148312750409346</v>
      </c>
      <c r="F64" s="325">
        <v>62.670815340638562</v>
      </c>
      <c r="G64" s="325">
        <v>62.951124689181526</v>
      </c>
      <c r="H64" s="325">
        <v>70.682269431665006</v>
      </c>
      <c r="I64" s="325">
        <v>66.884259057824266</v>
      </c>
      <c r="J64" s="325">
        <v>73.674763476463454</v>
      </c>
      <c r="K64" s="325">
        <v>72.073249234030683</v>
      </c>
      <c r="L64" s="504">
        <v>74.208683256376091</v>
      </c>
      <c r="M64" s="504">
        <v>75.436702690075364</v>
      </c>
      <c r="N64" s="506">
        <v>77.013924252279224</v>
      </c>
      <c r="O64" s="506">
        <v>77.400000000000006</v>
      </c>
      <c r="P64" s="506">
        <v>82.073688546033324</v>
      </c>
      <c r="Q64" s="506">
        <v>82.397036225383857</v>
      </c>
      <c r="R64" s="506">
        <v>82.669112370212744</v>
      </c>
      <c r="S64" s="506">
        <v>68.503673014198313</v>
      </c>
      <c r="T64" s="506">
        <v>87.361554294391468</v>
      </c>
    </row>
    <row r="65" spans="1:20" ht="11.25" customHeight="1">
      <c r="A65" s="110"/>
      <c r="B65" s="216" t="s">
        <v>149</v>
      </c>
      <c r="C65" s="325"/>
      <c r="D65" s="301"/>
      <c r="E65" s="325"/>
      <c r="F65" s="325"/>
      <c r="G65" s="325"/>
      <c r="H65" s="325"/>
      <c r="I65" s="325"/>
      <c r="J65" s="325"/>
      <c r="K65" s="325"/>
      <c r="L65" s="325"/>
      <c r="M65" s="325"/>
      <c r="N65" s="8"/>
      <c r="O65" s="506"/>
      <c r="P65" s="506"/>
      <c r="Q65" s="506"/>
      <c r="R65" s="506"/>
      <c r="S65" s="506"/>
      <c r="T65" s="506"/>
    </row>
    <row r="66" spans="1:20" ht="11.25" customHeight="1">
      <c r="A66" s="77"/>
      <c r="B66" s="275" t="s">
        <v>194</v>
      </c>
      <c r="C66" s="325">
        <v>85.282625309257128</v>
      </c>
      <c r="D66" s="325">
        <v>85.141574855655108</v>
      </c>
      <c r="E66" s="325">
        <v>82.5387113540515</v>
      </c>
      <c r="F66" s="325">
        <v>82.353492714701929</v>
      </c>
      <c r="G66" s="325">
        <v>80.52696812618079</v>
      </c>
      <c r="H66" s="325">
        <v>82.429846759651966</v>
      </c>
      <c r="I66" s="325">
        <v>81.949964346524084</v>
      </c>
      <c r="J66" s="301">
        <v>89.333147877723235</v>
      </c>
      <c r="K66" s="301">
        <v>92.54263244817021</v>
      </c>
      <c r="L66" s="504">
        <v>91.798496795826622</v>
      </c>
      <c r="M66" s="504">
        <v>90.572116680023115</v>
      </c>
      <c r="N66" s="506">
        <v>89.823593727352915</v>
      </c>
      <c r="O66" s="506">
        <v>91.9</v>
      </c>
      <c r="P66" s="506">
        <v>89.378605721681467</v>
      </c>
      <c r="Q66" s="506">
        <v>81.39873562580263</v>
      </c>
      <c r="R66" s="506">
        <v>89.266568088829274</v>
      </c>
      <c r="S66" s="506">
        <v>88.285464874932245</v>
      </c>
      <c r="T66" s="506">
        <v>84.463395923595343</v>
      </c>
    </row>
    <row r="67" spans="1:20" ht="11.25" customHeight="1">
      <c r="A67" s="110"/>
      <c r="B67" s="275" t="s">
        <v>195</v>
      </c>
      <c r="C67" s="325">
        <v>75.877236184544017</v>
      </c>
      <c r="D67" s="301">
        <v>82.360026957181702</v>
      </c>
      <c r="E67" s="325">
        <v>84.191543184537338</v>
      </c>
      <c r="F67" s="325">
        <v>87.563812502014741</v>
      </c>
      <c r="G67" s="325">
        <v>87.475354587781723</v>
      </c>
      <c r="H67" s="325">
        <v>84.20078132116214</v>
      </c>
      <c r="I67" s="325">
        <v>83.667055134458678</v>
      </c>
      <c r="J67" s="325">
        <v>89.09870502533586</v>
      </c>
      <c r="K67" s="325">
        <v>82.787636319651838</v>
      </c>
      <c r="L67" s="504">
        <v>85.407673670225677</v>
      </c>
      <c r="M67" s="504">
        <v>86.27338381671467</v>
      </c>
      <c r="N67" s="506">
        <v>91.394220100881171</v>
      </c>
      <c r="O67" s="506">
        <v>88.6</v>
      </c>
      <c r="P67" s="506">
        <v>87.964392224770123</v>
      </c>
      <c r="Q67" s="506">
        <v>84.187456310937833</v>
      </c>
      <c r="R67" s="506">
        <v>81.299242276067758</v>
      </c>
      <c r="S67" s="506">
        <v>84.708843354222751</v>
      </c>
      <c r="T67" s="506">
        <v>86.709192103233633</v>
      </c>
    </row>
    <row r="68" spans="1:20" ht="11.25" customHeight="1">
      <c r="A68" s="110"/>
      <c r="B68" s="216" t="s">
        <v>150</v>
      </c>
      <c r="C68" s="325"/>
      <c r="D68" s="301"/>
      <c r="E68" s="325"/>
      <c r="F68" s="325"/>
      <c r="G68" s="325"/>
      <c r="H68" s="325"/>
      <c r="I68" s="325"/>
      <c r="J68" s="325"/>
      <c r="K68" s="325"/>
      <c r="L68" s="325"/>
      <c r="M68" s="325"/>
      <c r="N68" s="28"/>
      <c r="O68" s="506"/>
      <c r="P68" s="506"/>
      <c r="Q68" s="506"/>
      <c r="R68" s="506"/>
      <c r="S68" s="506"/>
      <c r="T68" s="506"/>
    </row>
    <row r="69" spans="1:20" ht="11.25" customHeight="1">
      <c r="A69" s="77"/>
      <c r="B69" s="275" t="s">
        <v>194</v>
      </c>
      <c r="C69" s="325">
        <v>70.696469837937897</v>
      </c>
      <c r="D69" s="325">
        <v>73.808199744190603</v>
      </c>
      <c r="E69" s="325">
        <v>73.805139042847273</v>
      </c>
      <c r="F69" s="325">
        <v>79.106456849286317</v>
      </c>
      <c r="G69" s="325">
        <v>82.994484736948266</v>
      </c>
      <c r="H69" s="325">
        <v>86.564328641809624</v>
      </c>
      <c r="I69" s="325">
        <v>82.049660441874508</v>
      </c>
      <c r="J69" s="301">
        <v>89.267098697511386</v>
      </c>
      <c r="K69" s="301">
        <v>79.612834622526947</v>
      </c>
      <c r="L69" s="504">
        <v>82.004556861314967</v>
      </c>
      <c r="M69" s="504">
        <v>82.614067092785888</v>
      </c>
      <c r="N69" s="506">
        <v>83.130201256502218</v>
      </c>
      <c r="O69" s="506">
        <v>86.4</v>
      </c>
      <c r="P69" s="506">
        <v>85.062702095809044</v>
      </c>
      <c r="Q69" s="506">
        <v>80.622752378512189</v>
      </c>
      <c r="R69" s="506">
        <v>84.733679981826995</v>
      </c>
      <c r="S69" s="506">
        <v>81.139829449307186</v>
      </c>
      <c r="T69" s="506">
        <v>84.75602257778354</v>
      </c>
    </row>
    <row r="70" spans="1:20" ht="11.25" customHeight="1">
      <c r="A70" s="110"/>
      <c r="B70" s="275" t="s">
        <v>195</v>
      </c>
      <c r="C70" s="325">
        <v>70.807562287939589</v>
      </c>
      <c r="D70" s="301">
        <v>77.263227588420762</v>
      </c>
      <c r="E70" s="325">
        <v>81.853877719005951</v>
      </c>
      <c r="F70" s="325">
        <v>71.130733580717305</v>
      </c>
      <c r="G70" s="325">
        <v>84.504450914374658</v>
      </c>
      <c r="H70" s="325">
        <v>78.33079000558574</v>
      </c>
      <c r="I70" s="325">
        <v>87.242748077364325</v>
      </c>
      <c r="J70" s="325">
        <v>84.342543061758533</v>
      </c>
      <c r="K70" s="325">
        <v>81.527646094874953</v>
      </c>
      <c r="L70" s="504">
        <v>82.501410123891361</v>
      </c>
      <c r="M70" s="504">
        <v>81.19404208853777</v>
      </c>
      <c r="N70" s="506">
        <v>86.060441027610793</v>
      </c>
      <c r="O70" s="506">
        <v>82.8</v>
      </c>
      <c r="P70" s="506">
        <v>83.983867635590116</v>
      </c>
      <c r="Q70" s="506">
        <v>81.018675301923892</v>
      </c>
      <c r="R70" s="506">
        <v>78.020984812873422</v>
      </c>
      <c r="S70" s="506">
        <v>86.613684816820737</v>
      </c>
      <c r="T70" s="506">
        <v>83.727259959319085</v>
      </c>
    </row>
    <row r="71" spans="1:20" ht="11.25" customHeight="1">
      <c r="A71" s="110"/>
      <c r="B71" s="216" t="s">
        <v>151</v>
      </c>
      <c r="C71" s="325"/>
      <c r="D71" s="301"/>
      <c r="E71" s="325"/>
      <c r="F71" s="325"/>
      <c r="G71" s="325"/>
      <c r="H71" s="325"/>
      <c r="I71" s="325"/>
      <c r="J71" s="325"/>
      <c r="K71" s="325"/>
      <c r="L71" s="325"/>
      <c r="M71" s="325"/>
      <c r="N71" s="28"/>
      <c r="O71" s="506"/>
      <c r="P71" s="506"/>
      <c r="Q71" s="506"/>
      <c r="R71" s="506"/>
      <c r="S71" s="506"/>
      <c r="T71" s="506"/>
    </row>
    <row r="72" spans="1:20" ht="11.25" customHeight="1">
      <c r="A72" s="77"/>
      <c r="B72" s="275" t="s">
        <v>194</v>
      </c>
      <c r="C72" s="325">
        <v>63.442430132626605</v>
      </c>
      <c r="D72" s="325">
        <v>65.076169546793665</v>
      </c>
      <c r="E72" s="325">
        <v>65.809341131573433</v>
      </c>
      <c r="F72" s="325">
        <v>71.837340418809291</v>
      </c>
      <c r="G72" s="325">
        <v>74.346351309622847</v>
      </c>
      <c r="H72" s="325">
        <v>74.336011023883941</v>
      </c>
      <c r="I72" s="325">
        <v>73.163808798070932</v>
      </c>
      <c r="J72" s="301">
        <v>77.654580607555815</v>
      </c>
      <c r="K72" s="301">
        <v>80.787102083199215</v>
      </c>
      <c r="L72" s="504">
        <v>82.030081811260104</v>
      </c>
      <c r="M72" s="504">
        <v>76.241112628002838</v>
      </c>
      <c r="N72" s="506">
        <v>81.208208520573649</v>
      </c>
      <c r="O72" s="506">
        <v>85.3</v>
      </c>
      <c r="P72" s="506">
        <v>81.062879126656384</v>
      </c>
      <c r="Q72" s="506">
        <v>80.987835399820014</v>
      </c>
      <c r="R72" s="506">
        <v>85.021830992911021</v>
      </c>
      <c r="S72" s="506">
        <v>80.862907515521641</v>
      </c>
      <c r="T72" s="506">
        <v>80.566418202271691</v>
      </c>
    </row>
    <row r="73" spans="1:20" ht="11.25" customHeight="1">
      <c r="A73" s="110"/>
      <c r="B73" s="275" t="s">
        <v>195</v>
      </c>
      <c r="C73" s="325">
        <v>66.039050969383041</v>
      </c>
      <c r="D73" s="301">
        <v>63.584476103206498</v>
      </c>
      <c r="E73" s="325">
        <v>64.837058815653066</v>
      </c>
      <c r="F73" s="325">
        <v>66.03506173828481</v>
      </c>
      <c r="G73" s="325">
        <v>71.419003380796298</v>
      </c>
      <c r="H73" s="325">
        <v>69.354462327689987</v>
      </c>
      <c r="I73" s="325">
        <v>71.154554207669179</v>
      </c>
      <c r="J73" s="325">
        <v>74.702245296791375</v>
      </c>
      <c r="K73" s="325">
        <v>75.88995606461782</v>
      </c>
      <c r="L73" s="504">
        <v>81.152695410705348</v>
      </c>
      <c r="M73" s="504">
        <v>80.809633996722241</v>
      </c>
      <c r="N73" s="506">
        <v>79.523518526524043</v>
      </c>
      <c r="O73" s="506">
        <v>78.8</v>
      </c>
      <c r="P73" s="506">
        <v>79.334040276459504</v>
      </c>
      <c r="Q73" s="506">
        <v>80.032712774280341</v>
      </c>
      <c r="R73" s="506">
        <v>86.322290413879927</v>
      </c>
      <c r="S73" s="506">
        <v>81.14976597904905</v>
      </c>
      <c r="T73" s="506">
        <v>78.867641609569034</v>
      </c>
    </row>
    <row r="74" spans="1:20" ht="11.25" customHeight="1">
      <c r="A74" s="110"/>
      <c r="B74" s="216" t="s">
        <v>152</v>
      </c>
      <c r="C74" s="325"/>
      <c r="D74" s="301"/>
      <c r="E74" s="325"/>
      <c r="F74" s="325"/>
      <c r="G74" s="325"/>
      <c r="H74" s="325"/>
      <c r="I74" s="325"/>
      <c r="J74" s="325"/>
      <c r="K74" s="325"/>
      <c r="L74" s="325"/>
      <c r="M74" s="325"/>
      <c r="N74" s="28"/>
      <c r="O74" s="506"/>
      <c r="P74" s="506"/>
      <c r="Q74" s="506"/>
      <c r="R74" s="506"/>
      <c r="S74" s="506"/>
      <c r="T74" s="506"/>
    </row>
    <row r="75" spans="1:20" ht="11.25" customHeight="1">
      <c r="A75" s="77"/>
      <c r="B75" s="275" t="s">
        <v>194</v>
      </c>
      <c r="C75" s="325">
        <v>72.683735609888117</v>
      </c>
      <c r="D75" s="325">
        <v>77.52671994972124</v>
      </c>
      <c r="E75" s="325">
        <v>70.244605669015641</v>
      </c>
      <c r="F75" s="325">
        <v>73.24287119162895</v>
      </c>
      <c r="G75" s="325">
        <v>78.724104905090144</v>
      </c>
      <c r="H75" s="325">
        <v>84.402442409583557</v>
      </c>
      <c r="I75" s="325">
        <v>77.061832648850043</v>
      </c>
      <c r="J75" s="301">
        <v>84.853783956922925</v>
      </c>
      <c r="K75" s="301">
        <v>82.383159103258791</v>
      </c>
      <c r="L75" s="504">
        <v>73.395420112893788</v>
      </c>
      <c r="M75" s="504">
        <v>81.974311058080701</v>
      </c>
      <c r="N75" s="506">
        <v>82.378394561552639</v>
      </c>
      <c r="O75" s="506">
        <v>79.599999999999994</v>
      </c>
      <c r="P75" s="506">
        <v>82.701392133893179</v>
      </c>
      <c r="Q75" s="506">
        <v>81.827529563672726</v>
      </c>
      <c r="R75" s="506">
        <v>84.81264437294891</v>
      </c>
      <c r="S75" s="506">
        <v>84.085086563656432</v>
      </c>
      <c r="T75" s="506">
        <v>85.81093786488978</v>
      </c>
    </row>
    <row r="76" spans="1:20" ht="11.25" customHeight="1">
      <c r="A76" s="110"/>
      <c r="B76" s="275" t="s">
        <v>195</v>
      </c>
      <c r="C76" s="325">
        <v>73.801570867704839</v>
      </c>
      <c r="D76" s="301">
        <v>69.415946807139079</v>
      </c>
      <c r="E76" s="325">
        <v>74.032968911496539</v>
      </c>
      <c r="F76" s="325">
        <v>67.236251279142323</v>
      </c>
      <c r="G76" s="325">
        <v>75.959326633324338</v>
      </c>
      <c r="H76" s="325">
        <v>73.920549965022644</v>
      </c>
      <c r="I76" s="325">
        <v>73.768905496046173</v>
      </c>
      <c r="J76" s="325">
        <v>80.225076283062393</v>
      </c>
      <c r="K76" s="325">
        <v>82.766701649927171</v>
      </c>
      <c r="L76" s="504">
        <v>84.165783160563024</v>
      </c>
      <c r="M76" s="504">
        <v>84.259337531772644</v>
      </c>
      <c r="N76" s="506">
        <v>80.359313560533792</v>
      </c>
      <c r="O76" s="506">
        <v>85.1</v>
      </c>
      <c r="P76" s="506">
        <v>86.4379977172065</v>
      </c>
      <c r="Q76" s="506">
        <v>85.720966170648779</v>
      </c>
      <c r="R76" s="506">
        <v>80.039556056247648</v>
      </c>
      <c r="S76" s="506">
        <v>80.295745327396659</v>
      </c>
      <c r="T76" s="506">
        <v>80.442095212822935</v>
      </c>
    </row>
    <row r="77" spans="1:20" ht="11.25" customHeight="1">
      <c r="A77" s="110"/>
      <c r="B77" s="19" t="s">
        <v>120</v>
      </c>
      <c r="C77" s="325"/>
      <c r="D77" s="301"/>
      <c r="E77" s="325"/>
      <c r="F77" s="325"/>
      <c r="G77" s="325"/>
      <c r="H77" s="325"/>
      <c r="I77" s="325"/>
      <c r="J77" s="325"/>
      <c r="K77" s="325"/>
      <c r="L77" s="325"/>
      <c r="M77" s="325"/>
      <c r="N77" s="28"/>
      <c r="O77" s="506"/>
      <c r="P77" s="506"/>
      <c r="Q77" s="506"/>
      <c r="R77" s="506"/>
      <c r="S77" s="506"/>
      <c r="T77" s="506"/>
    </row>
    <row r="78" spans="1:20" ht="11.25" customHeight="1">
      <c r="A78" s="77"/>
      <c r="B78" s="275" t="s">
        <v>194</v>
      </c>
      <c r="C78" s="325">
        <v>76.348727458469426</v>
      </c>
      <c r="D78" s="325">
        <v>87.669185038232612</v>
      </c>
      <c r="E78" s="325">
        <v>84.935643950293112</v>
      </c>
      <c r="F78" s="325">
        <v>87.415312362635618</v>
      </c>
      <c r="G78" s="325">
        <v>84.755301653274017</v>
      </c>
      <c r="H78" s="325">
        <v>87.250923339268098</v>
      </c>
      <c r="I78" s="325">
        <v>87.404799559720331</v>
      </c>
      <c r="J78" s="301">
        <v>88.800579257497787</v>
      </c>
      <c r="K78" s="301">
        <v>88.016728124030791</v>
      </c>
      <c r="L78" s="504">
        <v>89.112293598666426</v>
      </c>
      <c r="M78" s="504">
        <v>85.523410687588679</v>
      </c>
      <c r="N78" s="506">
        <v>88.410686257082531</v>
      </c>
      <c r="O78" s="506">
        <v>89</v>
      </c>
      <c r="P78" s="506">
        <v>89.964209729622198</v>
      </c>
      <c r="Q78" s="506">
        <v>81.340221542234502</v>
      </c>
      <c r="R78" s="506">
        <v>91.034352932809441</v>
      </c>
      <c r="S78" s="506">
        <v>89.052515790438903</v>
      </c>
      <c r="T78" s="506">
        <v>87.461666514559184</v>
      </c>
    </row>
    <row r="79" spans="1:20" ht="11.25" customHeight="1">
      <c r="A79" s="110"/>
      <c r="B79" s="275" t="s">
        <v>195</v>
      </c>
      <c r="C79" s="325">
        <v>79.162785265567678</v>
      </c>
      <c r="D79" s="301">
        <v>83.065322147241787</v>
      </c>
      <c r="E79" s="325">
        <v>83.237673942342184</v>
      </c>
      <c r="F79" s="325">
        <v>86.154564579090547</v>
      </c>
      <c r="G79" s="325">
        <v>88.130955353088353</v>
      </c>
      <c r="H79" s="325">
        <v>81.08625264741552</v>
      </c>
      <c r="I79" s="325">
        <v>83.419284415295806</v>
      </c>
      <c r="J79" s="325">
        <v>85.08526439857161</v>
      </c>
      <c r="K79" s="325">
        <v>87.952144578486866</v>
      </c>
      <c r="L79" s="504">
        <v>87.107116282699309</v>
      </c>
      <c r="M79" s="504">
        <v>87.781731957294923</v>
      </c>
      <c r="N79" s="506">
        <v>88.500484004229165</v>
      </c>
      <c r="O79" s="506">
        <v>88.5</v>
      </c>
      <c r="P79" s="506">
        <v>85.349296418476939</v>
      </c>
      <c r="Q79" s="506">
        <v>83.813001818471434</v>
      </c>
      <c r="R79" s="506">
        <v>85.500290497593753</v>
      </c>
      <c r="S79" s="506">
        <v>84.39791929144279</v>
      </c>
      <c r="T79" s="506">
        <v>86.479320514736685</v>
      </c>
    </row>
    <row r="80" spans="1:20" ht="11.25" customHeight="1">
      <c r="A80" s="110"/>
      <c r="B80" s="19" t="s">
        <v>296</v>
      </c>
      <c r="C80" s="325"/>
      <c r="D80" s="301"/>
      <c r="E80" s="325"/>
      <c r="F80" s="325"/>
      <c r="G80" s="325"/>
      <c r="H80" s="325"/>
      <c r="I80" s="325"/>
      <c r="J80" s="325"/>
      <c r="K80" s="325"/>
      <c r="L80" s="325"/>
      <c r="M80" s="325"/>
      <c r="N80" s="28"/>
      <c r="O80" s="506"/>
      <c r="P80" s="506"/>
      <c r="Q80" s="506"/>
      <c r="R80" s="506"/>
      <c r="S80" s="506"/>
      <c r="T80" s="506"/>
    </row>
    <row r="81" spans="1:20" ht="11.25" customHeight="1">
      <c r="A81" s="110"/>
      <c r="B81" s="275" t="s">
        <v>194</v>
      </c>
      <c r="C81" s="325">
        <v>79.224604835763628</v>
      </c>
      <c r="D81" s="325">
        <v>78.336531981664734</v>
      </c>
      <c r="E81" s="325">
        <v>78.3368198903365</v>
      </c>
      <c r="F81" s="325">
        <v>79.82515311791532</v>
      </c>
      <c r="G81" s="325">
        <v>82.887389778521609</v>
      </c>
      <c r="H81" s="325">
        <v>87.472217858135622</v>
      </c>
      <c r="I81" s="325">
        <v>82.51678519789354</v>
      </c>
      <c r="J81" s="301">
        <v>87.300681153992585</v>
      </c>
      <c r="K81" s="301">
        <v>84.169484290919087</v>
      </c>
      <c r="L81" s="504">
        <v>89.541662546987297</v>
      </c>
      <c r="M81" s="504">
        <v>95.072645328337302</v>
      </c>
      <c r="N81" s="506">
        <v>88.271486240328215</v>
      </c>
      <c r="O81" s="506">
        <v>86.5</v>
      </c>
      <c r="P81" s="506">
        <v>87.688302065498306</v>
      </c>
      <c r="Q81" s="506">
        <v>82.736157429188879</v>
      </c>
      <c r="R81" s="506">
        <v>85.847864863124542</v>
      </c>
      <c r="S81" s="506">
        <v>92.485055443853312</v>
      </c>
      <c r="T81" s="506">
        <v>89.99925707456066</v>
      </c>
    </row>
    <row r="82" spans="1:20" ht="11.25" customHeight="1">
      <c r="A82" s="110"/>
      <c r="B82" s="275" t="s">
        <v>195</v>
      </c>
      <c r="C82" s="325">
        <v>64.597778994694949</v>
      </c>
      <c r="D82" s="301">
        <v>67.554141000623133</v>
      </c>
      <c r="E82" s="325">
        <v>80.527320647553225</v>
      </c>
      <c r="F82" s="325">
        <v>82.859656201269814</v>
      </c>
      <c r="G82" s="325">
        <v>77.066416912887505</v>
      </c>
      <c r="H82" s="325">
        <v>77.285199245310082</v>
      </c>
      <c r="I82" s="325">
        <v>81.065016039465618</v>
      </c>
      <c r="J82" s="325">
        <v>87.431712131136692</v>
      </c>
      <c r="K82" s="325">
        <v>91.457111588245695</v>
      </c>
      <c r="L82" s="504">
        <v>88.203349084903238</v>
      </c>
      <c r="M82" s="504">
        <v>90.116707799806477</v>
      </c>
      <c r="N82" s="506">
        <v>87.52230955163455</v>
      </c>
      <c r="O82" s="506">
        <v>92.7</v>
      </c>
      <c r="P82" s="506">
        <v>88.234910466189163</v>
      </c>
      <c r="Q82" s="506">
        <v>76.699406328868719</v>
      </c>
      <c r="R82" s="506">
        <v>84.378152625638904</v>
      </c>
      <c r="S82" s="506">
        <v>89.109483239229192</v>
      </c>
      <c r="T82" s="506">
        <v>89.486433507255242</v>
      </c>
    </row>
    <row r="83" spans="1:20" ht="11.25" customHeight="1">
      <c r="A83" s="110"/>
      <c r="B83" s="216" t="s">
        <v>153</v>
      </c>
      <c r="C83" s="326"/>
      <c r="D83" s="326"/>
      <c r="E83" s="325"/>
      <c r="F83" s="325"/>
      <c r="G83" s="325"/>
      <c r="H83" s="325"/>
      <c r="I83" s="325"/>
      <c r="J83" s="325"/>
      <c r="K83" s="325"/>
      <c r="L83" s="325"/>
      <c r="M83" s="325"/>
      <c r="N83" s="8"/>
      <c r="O83" s="506"/>
      <c r="P83" s="506"/>
      <c r="Q83" s="506"/>
      <c r="R83" s="506"/>
      <c r="S83" s="506"/>
      <c r="T83" s="506"/>
    </row>
    <row r="84" spans="1:20" ht="11.25" customHeight="1">
      <c r="A84" s="77"/>
      <c r="B84" s="275" t="s">
        <v>194</v>
      </c>
      <c r="C84" s="325">
        <v>61.257996225956759</v>
      </c>
      <c r="D84" s="325">
        <v>60.6357212044203</v>
      </c>
      <c r="E84" s="325">
        <v>53.451454028978432</v>
      </c>
      <c r="F84" s="325">
        <v>62.500101366364902</v>
      </c>
      <c r="G84" s="325">
        <v>60.195676216887236</v>
      </c>
      <c r="H84" s="325">
        <v>51.944419189766002</v>
      </c>
      <c r="I84" s="325">
        <v>51.525093468489288</v>
      </c>
      <c r="J84" s="301">
        <v>66.293279524048614</v>
      </c>
      <c r="K84" s="301">
        <v>72.158546728500696</v>
      </c>
      <c r="L84" s="504">
        <v>70.310805836327546</v>
      </c>
      <c r="M84" s="504">
        <v>70.941864668709258</v>
      </c>
      <c r="N84" s="506">
        <v>74.91652412840692</v>
      </c>
      <c r="O84" s="506">
        <v>73.3</v>
      </c>
      <c r="P84" s="506">
        <v>75.013956220749364</v>
      </c>
      <c r="Q84" s="506">
        <v>69.887446204663277</v>
      </c>
      <c r="R84" s="506">
        <v>76.479919926839401</v>
      </c>
      <c r="S84" s="506">
        <v>73.340135094406492</v>
      </c>
      <c r="T84" s="506">
        <v>82.277242732071272</v>
      </c>
    </row>
    <row r="85" spans="1:20" ht="11.25" customHeight="1">
      <c r="A85" s="110"/>
      <c r="B85" s="275" t="s">
        <v>195</v>
      </c>
      <c r="C85" s="325">
        <v>56.043055570151346</v>
      </c>
      <c r="D85" s="301">
        <v>62.897302678840063</v>
      </c>
      <c r="E85" s="325">
        <v>61.82190344353485</v>
      </c>
      <c r="F85" s="325">
        <v>54.648580460780337</v>
      </c>
      <c r="G85" s="325">
        <v>55.409181367203495</v>
      </c>
      <c r="H85" s="325">
        <v>59.092244164129028</v>
      </c>
      <c r="I85" s="325">
        <v>57.056999000522815</v>
      </c>
      <c r="J85" s="325">
        <v>63.488813254796106</v>
      </c>
      <c r="K85" s="325">
        <v>65.707034531659517</v>
      </c>
      <c r="L85" s="504">
        <v>69.490646152665462</v>
      </c>
      <c r="M85" s="504">
        <v>72.127403500772559</v>
      </c>
      <c r="N85" s="506">
        <v>74.307200765299768</v>
      </c>
      <c r="O85" s="506">
        <v>74.900000000000006</v>
      </c>
      <c r="P85" s="506">
        <v>78.149872459031215</v>
      </c>
      <c r="Q85" s="506">
        <v>75.865329463467475</v>
      </c>
      <c r="R85" s="506">
        <v>69.628764781963795</v>
      </c>
      <c r="S85" s="506">
        <v>74.422180899791627</v>
      </c>
      <c r="T85" s="506">
        <v>80.013391420976504</v>
      </c>
    </row>
    <row r="86" spans="1:20" ht="11.25" customHeight="1">
      <c r="A86" s="110"/>
      <c r="B86" s="216" t="s">
        <v>154</v>
      </c>
      <c r="C86" s="325"/>
      <c r="D86" s="301"/>
      <c r="E86" s="325"/>
      <c r="F86" s="325"/>
      <c r="G86" s="325"/>
      <c r="H86" s="325"/>
      <c r="I86" s="325"/>
      <c r="J86" s="325"/>
      <c r="K86" s="325"/>
      <c r="L86" s="325"/>
      <c r="M86" s="325"/>
      <c r="N86" s="28"/>
      <c r="O86" s="506"/>
      <c r="P86" s="506"/>
      <c r="Q86" s="506"/>
      <c r="R86" s="506"/>
      <c r="S86" s="506"/>
      <c r="T86" s="506"/>
    </row>
    <row r="87" spans="1:20" ht="11.25" customHeight="1">
      <c r="A87" s="77"/>
      <c r="B87" s="275" t="s">
        <v>194</v>
      </c>
      <c r="C87" s="325">
        <v>80.796425957382169</v>
      </c>
      <c r="D87" s="325">
        <v>83.425840168622244</v>
      </c>
      <c r="E87" s="325">
        <v>80.434079844206394</v>
      </c>
      <c r="F87" s="325">
        <v>81.512393463389174</v>
      </c>
      <c r="G87" s="325">
        <v>84.378637341353695</v>
      </c>
      <c r="H87" s="325">
        <v>81.875449144472611</v>
      </c>
      <c r="I87" s="325">
        <v>84.730866005084806</v>
      </c>
      <c r="J87" s="301">
        <v>89.612641509433928</v>
      </c>
      <c r="K87" s="301">
        <v>88.46269199479643</v>
      </c>
      <c r="L87" s="504">
        <v>91.434853264506259</v>
      </c>
      <c r="M87" s="504">
        <v>80.684070051207598</v>
      </c>
      <c r="N87" s="506">
        <v>85.81021976589372</v>
      </c>
      <c r="O87" s="506">
        <v>88.8</v>
      </c>
      <c r="P87" s="506">
        <v>88.743403034716039</v>
      </c>
      <c r="Q87" s="506">
        <v>94.04061254266729</v>
      </c>
      <c r="R87" s="506">
        <v>91.621211900837309</v>
      </c>
      <c r="S87" s="506">
        <v>88.779934249273452</v>
      </c>
      <c r="T87" s="506">
        <v>91.137891469598003</v>
      </c>
    </row>
    <row r="88" spans="1:20" ht="11.25" customHeight="1">
      <c r="A88" s="110"/>
      <c r="B88" s="275" t="s">
        <v>195</v>
      </c>
      <c r="C88" s="325">
        <v>79.135353924733806</v>
      </c>
      <c r="D88" s="301">
        <v>80.413821858550065</v>
      </c>
      <c r="E88" s="325">
        <v>81.741044725498952</v>
      </c>
      <c r="F88" s="325">
        <v>82.282388040561059</v>
      </c>
      <c r="G88" s="325">
        <v>81.25971154858415</v>
      </c>
      <c r="H88" s="325">
        <v>83.234251691158008</v>
      </c>
      <c r="I88" s="325">
        <v>77.279049103944402</v>
      </c>
      <c r="J88" s="325">
        <v>85.38967965819127</v>
      </c>
      <c r="K88" s="325">
        <v>86.292981718217192</v>
      </c>
      <c r="L88" s="504">
        <v>79.772249358551662</v>
      </c>
      <c r="M88" s="504">
        <v>80.013872049694058</v>
      </c>
      <c r="N88" s="506">
        <v>84.878015155743057</v>
      </c>
      <c r="O88" s="506">
        <v>86.1</v>
      </c>
      <c r="P88" s="506">
        <v>95.857765346772183</v>
      </c>
      <c r="Q88" s="506">
        <v>90.471195884365216</v>
      </c>
      <c r="R88" s="506">
        <v>81.407770772860218</v>
      </c>
      <c r="S88" s="506">
        <v>87.412508751056848</v>
      </c>
      <c r="T88" s="506">
        <v>78.396941432355021</v>
      </c>
    </row>
    <row r="89" spans="1:20" ht="11.25" customHeight="1">
      <c r="A89" s="110"/>
      <c r="B89" s="216" t="s">
        <v>155</v>
      </c>
      <c r="C89" s="325"/>
      <c r="D89" s="301"/>
      <c r="E89" s="325"/>
      <c r="F89" s="325"/>
      <c r="G89" s="325"/>
      <c r="H89" s="325"/>
      <c r="I89" s="325"/>
      <c r="J89" s="325"/>
      <c r="K89" s="325"/>
      <c r="L89" s="325"/>
      <c r="M89" s="325"/>
      <c r="N89" s="28"/>
      <c r="O89" s="506"/>
      <c r="P89" s="506"/>
      <c r="Q89" s="506"/>
      <c r="R89" s="506"/>
      <c r="S89" s="506"/>
      <c r="T89" s="506"/>
    </row>
    <row r="90" spans="1:20" ht="11.25" customHeight="1">
      <c r="A90" s="77"/>
      <c r="B90" s="275" t="s">
        <v>194</v>
      </c>
      <c r="C90" s="325">
        <v>80.684164358794632</v>
      </c>
      <c r="D90" s="325">
        <v>81.988093103722321</v>
      </c>
      <c r="E90" s="325">
        <v>81.479610137655243</v>
      </c>
      <c r="F90" s="325">
        <v>88.903420301509342</v>
      </c>
      <c r="G90" s="325">
        <v>85.970947799522577</v>
      </c>
      <c r="H90" s="325">
        <v>86.324642358438282</v>
      </c>
      <c r="I90" s="325">
        <v>90.760414111170078</v>
      </c>
      <c r="J90" s="301">
        <v>90.913709432817697</v>
      </c>
      <c r="K90" s="301">
        <v>91.447368421052616</v>
      </c>
      <c r="L90" s="504">
        <v>90.171506690417957</v>
      </c>
      <c r="M90" s="504">
        <v>89.895305136865574</v>
      </c>
      <c r="N90" s="506">
        <v>91.209318147756619</v>
      </c>
      <c r="O90" s="506">
        <v>94.1</v>
      </c>
      <c r="P90" s="506">
        <v>90.855308245950098</v>
      </c>
      <c r="Q90" s="506">
        <v>93.540170168633168</v>
      </c>
      <c r="R90" s="506">
        <v>93.198156524606475</v>
      </c>
      <c r="S90" s="506">
        <v>94.218210362857363</v>
      </c>
      <c r="T90" s="506">
        <v>94.762441207034925</v>
      </c>
    </row>
    <row r="91" spans="1:20" ht="11.25" customHeight="1">
      <c r="A91" s="110"/>
      <c r="B91" s="275" t="s">
        <v>195</v>
      </c>
      <c r="C91" s="325">
        <v>85.166417550544367</v>
      </c>
      <c r="D91" s="301">
        <v>86.759548958833761</v>
      </c>
      <c r="E91" s="325">
        <v>86.788447289374247</v>
      </c>
      <c r="F91" s="325">
        <v>85.251679215340431</v>
      </c>
      <c r="G91" s="325">
        <v>89.38437188154667</v>
      </c>
      <c r="H91" s="325">
        <v>86.712545710128168</v>
      </c>
      <c r="I91" s="325">
        <v>88.562373429251807</v>
      </c>
      <c r="J91" s="325">
        <v>96.043380552991692</v>
      </c>
      <c r="K91" s="325">
        <v>91.257014379584859</v>
      </c>
      <c r="L91" s="504">
        <v>86.209111047331234</v>
      </c>
      <c r="M91" s="504">
        <v>88.215148160624452</v>
      </c>
      <c r="N91" s="506">
        <v>91.803230178426048</v>
      </c>
      <c r="O91" s="506">
        <v>89.5</v>
      </c>
      <c r="P91" s="506">
        <v>90.437341485993599</v>
      </c>
      <c r="Q91" s="506">
        <v>93.027075597450732</v>
      </c>
      <c r="R91" s="506">
        <v>89.081513684987925</v>
      </c>
      <c r="S91" s="506">
        <v>88.123976862259155</v>
      </c>
      <c r="T91" s="506">
        <v>87.132805323996394</v>
      </c>
    </row>
    <row r="92" spans="1:20" ht="11.25" customHeight="1">
      <c r="A92" s="110"/>
      <c r="B92" s="216" t="s">
        <v>156</v>
      </c>
      <c r="C92" s="325"/>
      <c r="D92" s="301"/>
      <c r="E92" s="325"/>
      <c r="F92" s="325"/>
      <c r="G92" s="325"/>
      <c r="H92" s="325"/>
      <c r="I92" s="325"/>
      <c r="J92" s="325"/>
      <c r="K92" s="325"/>
      <c r="L92" s="325"/>
      <c r="M92" s="325"/>
      <c r="N92" s="28"/>
      <c r="O92" s="506"/>
      <c r="P92" s="506"/>
      <c r="Q92" s="506"/>
      <c r="R92" s="506"/>
      <c r="S92" s="506"/>
      <c r="T92" s="506"/>
    </row>
    <row r="93" spans="1:20" ht="11.25" customHeight="1">
      <c r="A93" s="77"/>
      <c r="B93" s="275" t="s">
        <v>194</v>
      </c>
      <c r="C93" s="325">
        <v>82.285473881677873</v>
      </c>
      <c r="D93" s="325">
        <v>74.609712489200334</v>
      </c>
      <c r="E93" s="325">
        <v>76.115851866089272</v>
      </c>
      <c r="F93" s="325">
        <v>71.77216179513286</v>
      </c>
      <c r="G93" s="325">
        <v>80.142804036191237</v>
      </c>
      <c r="H93" s="325">
        <v>80.742792539836742</v>
      </c>
      <c r="I93" s="325">
        <v>81.392604369498429</v>
      </c>
      <c r="J93" s="301">
        <v>83.612023599434664</v>
      </c>
      <c r="K93" s="301">
        <v>82.775495323695651</v>
      </c>
      <c r="L93" s="504">
        <v>84.826806056337873</v>
      </c>
      <c r="M93" s="504">
        <v>83.180601046131343</v>
      </c>
      <c r="N93" s="506">
        <v>83.052011368044049</v>
      </c>
      <c r="O93" s="506">
        <v>84.1</v>
      </c>
      <c r="P93" s="506">
        <v>86.815211183894689</v>
      </c>
      <c r="Q93" s="506">
        <v>85.436888815494768</v>
      </c>
      <c r="R93" s="506">
        <v>84.298226765629678</v>
      </c>
      <c r="S93" s="506">
        <v>85.929208693384027</v>
      </c>
      <c r="T93" s="506">
        <v>88.346033496921109</v>
      </c>
    </row>
    <row r="94" spans="1:20" ht="11.25" customHeight="1">
      <c r="A94" s="110"/>
      <c r="B94" s="275" t="s">
        <v>195</v>
      </c>
      <c r="C94" s="325">
        <v>82.359760591613608</v>
      </c>
      <c r="D94" s="301">
        <v>75.031523290686337</v>
      </c>
      <c r="E94" s="325">
        <v>73.463108945418725</v>
      </c>
      <c r="F94" s="325">
        <v>81.210966233438725</v>
      </c>
      <c r="G94" s="325">
        <v>72.999744680747099</v>
      </c>
      <c r="H94" s="325">
        <v>78.213701290527482</v>
      </c>
      <c r="I94" s="325">
        <v>82.336783991257505</v>
      </c>
      <c r="J94" s="325">
        <v>83.326043763372141</v>
      </c>
      <c r="K94" s="325">
        <v>80.869648684968283</v>
      </c>
      <c r="L94" s="504">
        <v>78.661580369489457</v>
      </c>
      <c r="M94" s="504">
        <v>80.63929851619676</v>
      </c>
      <c r="N94" s="506">
        <v>86.335914122734366</v>
      </c>
      <c r="O94" s="506">
        <v>87</v>
      </c>
      <c r="P94" s="506">
        <v>89.252994259031709</v>
      </c>
      <c r="Q94" s="506">
        <v>84.084999831751972</v>
      </c>
      <c r="R94" s="506">
        <v>87.754571412503125</v>
      </c>
      <c r="S94" s="506">
        <v>81.744964194657513</v>
      </c>
      <c r="T94" s="506">
        <v>86.89649370587621</v>
      </c>
    </row>
    <row r="95" spans="1:20" ht="11.25" customHeight="1">
      <c r="A95" s="110"/>
      <c r="B95" s="216" t="s">
        <v>157</v>
      </c>
      <c r="C95" s="325"/>
      <c r="D95" s="301"/>
      <c r="E95" s="325"/>
      <c r="F95" s="325"/>
      <c r="G95" s="325"/>
      <c r="H95" s="325"/>
      <c r="I95" s="325"/>
      <c r="J95" s="325"/>
      <c r="K95" s="325"/>
      <c r="L95" s="325"/>
      <c r="M95" s="325"/>
      <c r="N95" s="28"/>
      <c r="O95" s="506"/>
      <c r="P95" s="506"/>
      <c r="Q95" s="506"/>
      <c r="R95" s="506"/>
      <c r="S95" s="506"/>
      <c r="T95" s="506"/>
    </row>
    <row r="96" spans="1:20" ht="11.25" customHeight="1">
      <c r="A96" s="77"/>
      <c r="B96" s="275" t="s">
        <v>194</v>
      </c>
      <c r="C96" s="325">
        <v>68.711694339620294</v>
      </c>
      <c r="D96" s="325">
        <v>63.670371980242813</v>
      </c>
      <c r="E96" s="325">
        <v>71.022590404571048</v>
      </c>
      <c r="F96" s="325">
        <v>62.148685175051853</v>
      </c>
      <c r="G96" s="325">
        <v>70.928315983574848</v>
      </c>
      <c r="H96" s="325">
        <v>73.452580009221577</v>
      </c>
      <c r="I96" s="325">
        <v>84.996907669028104</v>
      </c>
      <c r="J96" s="301">
        <v>78.414568096830905</v>
      </c>
      <c r="K96" s="301">
        <v>83.355491880024417</v>
      </c>
      <c r="L96" s="504">
        <v>81.239133967831023</v>
      </c>
      <c r="M96" s="504">
        <v>79.39520594359017</v>
      </c>
      <c r="N96" s="506">
        <v>82.733596404193477</v>
      </c>
      <c r="O96" s="506">
        <v>86.2</v>
      </c>
      <c r="P96" s="506">
        <v>83.333355944427296</v>
      </c>
      <c r="Q96" s="506">
        <v>85.526917239298569</v>
      </c>
      <c r="R96" s="506">
        <v>78.685003014040603</v>
      </c>
      <c r="S96" s="506">
        <v>80.430464533186438</v>
      </c>
      <c r="T96" s="506">
        <v>81.032064580155378</v>
      </c>
    </row>
    <row r="97" spans="1:20" ht="11.25" customHeight="1">
      <c r="A97" s="110"/>
      <c r="B97" s="275" t="s">
        <v>195</v>
      </c>
      <c r="C97" s="325">
        <v>65.12809139988876</v>
      </c>
      <c r="D97" s="301">
        <v>73.297065600530019</v>
      </c>
      <c r="E97" s="325">
        <v>69.656130760572267</v>
      </c>
      <c r="F97" s="325">
        <v>67.069597412790074</v>
      </c>
      <c r="G97" s="325">
        <v>71.164999663636252</v>
      </c>
      <c r="H97" s="325">
        <v>72.482723779156544</v>
      </c>
      <c r="I97" s="325">
        <v>79.23546161933821</v>
      </c>
      <c r="J97" s="325">
        <v>76.240664087520955</v>
      </c>
      <c r="K97" s="325">
        <v>77.744330785508112</v>
      </c>
      <c r="L97" s="504">
        <v>83.1018239183079</v>
      </c>
      <c r="M97" s="504">
        <v>81.652870452904764</v>
      </c>
      <c r="N97" s="506">
        <v>85.921339552848096</v>
      </c>
      <c r="O97" s="506">
        <v>80.8</v>
      </c>
      <c r="P97" s="506">
        <v>81.428610244657776</v>
      </c>
      <c r="Q97" s="506">
        <v>77.92328948954767</v>
      </c>
      <c r="R97" s="506">
        <v>79.142524657452753</v>
      </c>
      <c r="S97" s="506">
        <v>81.4567065795205</v>
      </c>
      <c r="T97" s="506">
        <v>83.577011246304451</v>
      </c>
    </row>
    <row r="98" spans="1:20" ht="11.25" customHeight="1">
      <c r="A98" s="110"/>
      <c r="B98" s="216" t="s">
        <v>158</v>
      </c>
      <c r="C98" s="325"/>
      <c r="D98" s="301"/>
      <c r="E98" s="325"/>
      <c r="F98" s="325"/>
      <c r="G98" s="325"/>
      <c r="H98" s="325"/>
      <c r="I98" s="325"/>
      <c r="J98" s="325"/>
      <c r="K98" s="325"/>
      <c r="L98" s="325"/>
      <c r="M98" s="325"/>
      <c r="N98" s="8"/>
      <c r="O98" s="506"/>
      <c r="P98" s="506"/>
      <c r="Q98" s="506"/>
      <c r="R98" s="506"/>
      <c r="S98" s="506"/>
      <c r="T98" s="506"/>
    </row>
    <row r="99" spans="1:20" ht="11.25" customHeight="1">
      <c r="A99" s="77"/>
      <c r="B99" s="275" t="s">
        <v>194</v>
      </c>
      <c r="C99" s="325">
        <v>73.591257942764088</v>
      </c>
      <c r="D99" s="325">
        <v>74.759763703771611</v>
      </c>
      <c r="E99" s="325">
        <v>83.289367391274922</v>
      </c>
      <c r="F99" s="325">
        <v>75.381376029758201</v>
      </c>
      <c r="G99" s="325">
        <v>79.406369256242925</v>
      </c>
      <c r="H99" s="325">
        <v>73.628927524526915</v>
      </c>
      <c r="I99" s="325">
        <v>85.3266297820322</v>
      </c>
      <c r="J99" s="301">
        <v>88.760995837529208</v>
      </c>
      <c r="K99" s="301">
        <v>85.240028343389497</v>
      </c>
      <c r="L99" s="504">
        <v>85.269363365629431</v>
      </c>
      <c r="M99" s="504">
        <v>87.165231615292939</v>
      </c>
      <c r="N99" s="506">
        <v>83.199072876572941</v>
      </c>
      <c r="O99" s="506">
        <v>89.9</v>
      </c>
      <c r="P99" s="506">
        <v>83.49245256170785</v>
      </c>
      <c r="Q99" s="506">
        <v>92.130943266455418</v>
      </c>
      <c r="R99" s="506">
        <v>86.011802379985994</v>
      </c>
      <c r="S99" s="506">
        <v>91.217787506883965</v>
      </c>
      <c r="T99" s="506">
        <v>91.568648658988991</v>
      </c>
    </row>
    <row r="100" spans="1:20" ht="11.25" customHeight="1">
      <c r="A100" s="110"/>
      <c r="B100" s="275" t="s">
        <v>195</v>
      </c>
      <c r="C100" s="325">
        <v>76.130724732409632</v>
      </c>
      <c r="D100" s="301">
        <v>81.673924370665759</v>
      </c>
      <c r="E100" s="325">
        <v>87.379982489279811</v>
      </c>
      <c r="F100" s="325">
        <v>80.537039291974779</v>
      </c>
      <c r="G100" s="325">
        <v>78.996607674976531</v>
      </c>
      <c r="H100" s="325">
        <v>88.351993446402432</v>
      </c>
      <c r="I100" s="325">
        <v>86.187045061580619</v>
      </c>
      <c r="J100" s="325">
        <v>85.474353433166513</v>
      </c>
      <c r="K100" s="325">
        <v>88.254938560279101</v>
      </c>
      <c r="L100" s="504">
        <v>86.970186982008684</v>
      </c>
      <c r="M100" s="504">
        <v>92.530336999237974</v>
      </c>
      <c r="N100" s="506">
        <v>90.27865432589671</v>
      </c>
      <c r="O100" s="506">
        <v>91.2</v>
      </c>
      <c r="P100" s="506">
        <v>92.210976072002126</v>
      </c>
      <c r="Q100" s="506">
        <v>89.510848709749851</v>
      </c>
      <c r="R100" s="506">
        <v>89.362019775796782</v>
      </c>
      <c r="S100" s="506">
        <v>90.125985646656574</v>
      </c>
      <c r="T100" s="506">
        <v>89.558131560067878</v>
      </c>
    </row>
    <row r="101" spans="1:20" ht="11.25" customHeight="1">
      <c r="A101" s="110"/>
      <c r="B101" s="216" t="s">
        <v>159</v>
      </c>
      <c r="C101" s="325"/>
      <c r="D101" s="301"/>
      <c r="E101" s="325"/>
      <c r="F101" s="325"/>
      <c r="G101" s="325"/>
      <c r="H101" s="325"/>
      <c r="I101" s="325"/>
      <c r="J101" s="325"/>
      <c r="K101" s="325"/>
      <c r="L101" s="325"/>
      <c r="M101" s="325"/>
      <c r="N101" s="8"/>
      <c r="O101" s="506"/>
      <c r="P101" s="506"/>
      <c r="Q101" s="506"/>
      <c r="R101" s="506"/>
      <c r="S101" s="506"/>
      <c r="T101" s="506"/>
    </row>
    <row r="102" spans="1:20" ht="11.25" customHeight="1">
      <c r="A102" s="77"/>
      <c r="B102" s="275" t="s">
        <v>194</v>
      </c>
      <c r="C102" s="325">
        <v>64.473967157825044</v>
      </c>
      <c r="D102" s="325">
        <v>62.949897063253204</v>
      </c>
      <c r="E102" s="325">
        <v>69.828206971678199</v>
      </c>
      <c r="F102" s="325">
        <v>70.00212629504162</v>
      </c>
      <c r="G102" s="325">
        <v>70.202988755073576</v>
      </c>
      <c r="H102" s="325">
        <v>71.146696567443414</v>
      </c>
      <c r="I102" s="325">
        <v>73.303515820366627</v>
      </c>
      <c r="J102" s="301">
        <v>72.595455980226092</v>
      </c>
      <c r="K102" s="301">
        <v>82.466932583014668</v>
      </c>
      <c r="L102" s="504">
        <v>81.059985888062229</v>
      </c>
      <c r="M102" s="504">
        <v>76.376946152540839</v>
      </c>
      <c r="N102" s="506">
        <v>73.576099150809029</v>
      </c>
      <c r="O102" s="506">
        <v>81.2</v>
      </c>
      <c r="P102" s="506">
        <v>80.608490167677161</v>
      </c>
      <c r="Q102" s="506">
        <v>79.071846058595455</v>
      </c>
      <c r="R102" s="506">
        <v>84.772412001606796</v>
      </c>
      <c r="S102" s="506">
        <v>88.393726118814072</v>
      </c>
      <c r="T102" s="506">
        <v>86.431355343413884</v>
      </c>
    </row>
    <row r="103" spans="1:20" ht="11.25" customHeight="1">
      <c r="A103" s="110"/>
      <c r="B103" s="275" t="s">
        <v>195</v>
      </c>
      <c r="C103" s="325">
        <v>64.229681558231405</v>
      </c>
      <c r="D103" s="301">
        <v>51.468063316113714</v>
      </c>
      <c r="E103" s="325">
        <v>58.247128203396045</v>
      </c>
      <c r="F103" s="325">
        <v>69.265027836552079</v>
      </c>
      <c r="G103" s="325">
        <v>70.839555776397219</v>
      </c>
      <c r="H103" s="325">
        <v>71.860144167662753</v>
      </c>
      <c r="I103" s="325">
        <v>71.245695155962636</v>
      </c>
      <c r="J103" s="325">
        <v>79.193998824725213</v>
      </c>
      <c r="K103" s="325">
        <v>79.942572009669931</v>
      </c>
      <c r="L103" s="504">
        <v>83.433018699812536</v>
      </c>
      <c r="M103" s="504">
        <v>76.459348962993488</v>
      </c>
      <c r="N103" s="506">
        <v>78.472685591968201</v>
      </c>
      <c r="O103" s="506">
        <v>79.099999999999994</v>
      </c>
      <c r="P103" s="506">
        <v>78.556540352354119</v>
      </c>
      <c r="Q103" s="506">
        <v>80.322262515720666</v>
      </c>
      <c r="R103" s="506">
        <v>77.139885039775393</v>
      </c>
      <c r="S103" s="506">
        <v>78.318498729719636</v>
      </c>
      <c r="T103" s="506">
        <v>86.369262272281105</v>
      </c>
    </row>
    <row r="104" spans="1:20" ht="11.25" customHeight="1">
      <c r="A104" s="110"/>
      <c r="B104" s="216" t="s">
        <v>160</v>
      </c>
      <c r="C104" s="325"/>
      <c r="D104" s="301"/>
      <c r="E104" s="325"/>
      <c r="F104" s="325"/>
      <c r="G104" s="325"/>
      <c r="H104" s="325"/>
      <c r="I104" s="325"/>
      <c r="J104" s="325"/>
      <c r="K104" s="325"/>
      <c r="L104" s="325"/>
      <c r="M104" s="325"/>
      <c r="N104" s="28"/>
      <c r="O104" s="506"/>
      <c r="P104" s="506"/>
      <c r="Q104" s="506"/>
      <c r="R104" s="506"/>
      <c r="S104" s="506"/>
      <c r="T104" s="506"/>
    </row>
    <row r="105" spans="1:20" ht="11.25" customHeight="1">
      <c r="A105" s="77"/>
      <c r="B105" s="275" t="s">
        <v>194</v>
      </c>
      <c r="C105" s="325">
        <v>84.388159170516147</v>
      </c>
      <c r="D105" s="325">
        <v>85.922381223923594</v>
      </c>
      <c r="E105" s="325">
        <v>87.930587505336121</v>
      </c>
      <c r="F105" s="325">
        <v>92.055956200879024</v>
      </c>
      <c r="G105" s="325">
        <v>91.493109653578415</v>
      </c>
      <c r="H105" s="325">
        <v>88.027157335432449</v>
      </c>
      <c r="I105" s="325">
        <v>91.321060413715514</v>
      </c>
      <c r="J105" s="301">
        <v>83.850331279825596</v>
      </c>
      <c r="K105" s="301">
        <v>88.0404013187092</v>
      </c>
      <c r="L105" s="504">
        <v>92.666668100231988</v>
      </c>
      <c r="M105" s="504">
        <v>90.299634185951092</v>
      </c>
      <c r="N105" s="506">
        <v>89.864328363806862</v>
      </c>
      <c r="O105" s="506">
        <v>86.4</v>
      </c>
      <c r="P105" s="506">
        <v>89.957748026754075</v>
      </c>
      <c r="Q105" s="506">
        <v>93.373917946502701</v>
      </c>
      <c r="R105" s="506">
        <v>91.779496253149532</v>
      </c>
      <c r="S105" s="506">
        <v>92.167421066041911</v>
      </c>
      <c r="T105" s="506">
        <v>89.947492378826837</v>
      </c>
    </row>
    <row r="106" spans="1:20" ht="11.25" customHeight="1">
      <c r="A106" s="110"/>
      <c r="B106" s="275" t="s">
        <v>195</v>
      </c>
      <c r="C106" s="325">
        <v>87.696082842600376</v>
      </c>
      <c r="D106" s="301">
        <v>84.643121663521697</v>
      </c>
      <c r="E106" s="325">
        <v>85.476790993022377</v>
      </c>
      <c r="F106" s="325">
        <v>83.594910553725498</v>
      </c>
      <c r="G106" s="325">
        <v>84.125702281982967</v>
      </c>
      <c r="H106" s="325">
        <v>92.457594409886852</v>
      </c>
      <c r="I106" s="325">
        <v>83.935231097332363</v>
      </c>
      <c r="J106" s="325">
        <v>89.833029101421985</v>
      </c>
      <c r="K106" s="325">
        <v>88.051004759110157</v>
      </c>
      <c r="L106" s="504">
        <v>91.033280851215764</v>
      </c>
      <c r="M106" s="504">
        <v>91.671624658887936</v>
      </c>
      <c r="N106" s="506">
        <v>90.185709354269903</v>
      </c>
      <c r="O106" s="506">
        <v>94.6</v>
      </c>
      <c r="P106" s="506">
        <v>89.326740137192559</v>
      </c>
      <c r="Q106" s="506">
        <v>84.573314446364563</v>
      </c>
      <c r="R106" s="506">
        <v>95.106937414127572</v>
      </c>
      <c r="S106" s="506">
        <v>92.329879578097419</v>
      </c>
      <c r="T106" s="506">
        <v>75.481056751072401</v>
      </c>
    </row>
    <row r="107" spans="1:20" ht="11.25" customHeight="1">
      <c r="A107" s="110"/>
      <c r="B107" s="216" t="s">
        <v>161</v>
      </c>
      <c r="C107" s="325"/>
      <c r="D107" s="301"/>
      <c r="E107" s="325"/>
      <c r="F107" s="325"/>
      <c r="G107" s="325"/>
      <c r="H107" s="325"/>
      <c r="I107" s="325"/>
      <c r="J107" s="325"/>
      <c r="K107" s="325"/>
      <c r="L107" s="325"/>
      <c r="M107" s="325"/>
      <c r="N107" s="28"/>
      <c r="O107" s="506"/>
      <c r="P107" s="506"/>
      <c r="Q107" s="506"/>
      <c r="R107" s="506"/>
      <c r="S107" s="506"/>
      <c r="T107" s="506"/>
    </row>
    <row r="108" spans="1:20" ht="11.25" customHeight="1">
      <c r="A108" s="77"/>
      <c r="B108" s="275" t="s">
        <v>194</v>
      </c>
      <c r="C108" s="325">
        <v>85.212289445460854</v>
      </c>
      <c r="D108" s="325">
        <v>88.803094050680073</v>
      </c>
      <c r="E108" s="325">
        <v>77.257195054485592</v>
      </c>
      <c r="F108" s="325">
        <v>74.736808120062136</v>
      </c>
      <c r="G108" s="325">
        <v>81.320809679951068</v>
      </c>
      <c r="H108" s="325">
        <v>82.063249733618989</v>
      </c>
      <c r="I108" s="325">
        <v>89.903584815439103</v>
      </c>
      <c r="J108" s="301">
        <v>85.746435214607402</v>
      </c>
      <c r="K108" s="301">
        <v>87.620568839867829</v>
      </c>
      <c r="L108" s="504">
        <v>90.786470620508027</v>
      </c>
      <c r="M108" s="504">
        <v>91.745267809512271</v>
      </c>
      <c r="N108" s="506">
        <v>85.917499427752702</v>
      </c>
      <c r="O108" s="506">
        <v>92.3</v>
      </c>
      <c r="P108" s="506">
        <v>88.420699460882574</v>
      </c>
      <c r="Q108" s="506">
        <v>86.99021714536363</v>
      </c>
      <c r="R108" s="506">
        <v>92.855327953938115</v>
      </c>
      <c r="S108" s="506">
        <v>87.415664590951124</v>
      </c>
      <c r="T108" s="506">
        <v>85.970155395713959</v>
      </c>
    </row>
    <row r="109" spans="1:20" ht="11.25" customHeight="1">
      <c r="A109" s="110"/>
      <c r="B109" s="275" t="s">
        <v>195</v>
      </c>
      <c r="C109" s="325">
        <v>84.404971185504593</v>
      </c>
      <c r="D109" s="301">
        <v>78.06495151151519</v>
      </c>
      <c r="E109" s="325">
        <v>81.442733052048212</v>
      </c>
      <c r="F109" s="325">
        <v>65.682189477214479</v>
      </c>
      <c r="G109" s="325">
        <v>75.695622267978351</v>
      </c>
      <c r="H109" s="325">
        <v>75.536318159268887</v>
      </c>
      <c r="I109" s="325">
        <v>79.538320508607413</v>
      </c>
      <c r="J109" s="325">
        <v>86.652266464862706</v>
      </c>
      <c r="K109" s="325">
        <v>90.394734220703157</v>
      </c>
      <c r="L109" s="504">
        <v>89.175017870408013</v>
      </c>
      <c r="M109" s="504">
        <v>91.173982478255937</v>
      </c>
      <c r="N109" s="506">
        <v>85.630209640315272</v>
      </c>
      <c r="O109" s="506">
        <v>85.3</v>
      </c>
      <c r="P109" s="506">
        <v>86.836386111863177</v>
      </c>
      <c r="Q109" s="506">
        <v>80.312207415631306</v>
      </c>
      <c r="R109" s="506">
        <v>79.137342762665597</v>
      </c>
      <c r="S109" s="506">
        <v>92.059321168819622</v>
      </c>
      <c r="T109" s="506">
        <v>89.577005006285788</v>
      </c>
    </row>
    <row r="110" spans="1:20" ht="11.25" customHeight="1">
      <c r="A110" s="110"/>
      <c r="B110" s="216" t="s">
        <v>162</v>
      </c>
      <c r="C110" s="325"/>
      <c r="D110" s="301"/>
      <c r="E110" s="325"/>
      <c r="F110" s="325"/>
      <c r="G110" s="325"/>
      <c r="H110" s="325"/>
      <c r="I110" s="325"/>
      <c r="J110" s="325"/>
      <c r="K110" s="325"/>
      <c r="L110" s="325"/>
      <c r="M110" s="325"/>
      <c r="N110" s="28"/>
      <c r="O110" s="506"/>
      <c r="P110" s="506"/>
      <c r="Q110" s="506"/>
      <c r="R110" s="506"/>
      <c r="S110" s="506"/>
      <c r="T110" s="506"/>
    </row>
    <row r="111" spans="1:20" ht="11.25" customHeight="1">
      <c r="A111" s="77"/>
      <c r="B111" s="275" t="s">
        <v>194</v>
      </c>
      <c r="C111" s="325">
        <v>71.448695366914919</v>
      </c>
      <c r="D111" s="325">
        <v>76.164137860011721</v>
      </c>
      <c r="E111" s="325">
        <v>65.21534104794371</v>
      </c>
      <c r="F111" s="325">
        <v>66.423688720674988</v>
      </c>
      <c r="G111" s="325">
        <v>70.062636164070341</v>
      </c>
      <c r="H111" s="325">
        <v>73.471334125400006</v>
      </c>
      <c r="I111" s="325">
        <v>68.820267885982886</v>
      </c>
      <c r="J111" s="301">
        <v>75.415056641907114</v>
      </c>
      <c r="K111" s="301">
        <v>74.518482119823503</v>
      </c>
      <c r="L111" s="504">
        <v>74.087649392808459</v>
      </c>
      <c r="M111" s="504">
        <v>80.047262384535472</v>
      </c>
      <c r="N111" s="506">
        <v>81.384429075275605</v>
      </c>
      <c r="O111" s="506">
        <v>81.2</v>
      </c>
      <c r="P111" s="506">
        <v>77.013692193469666</v>
      </c>
      <c r="Q111" s="506">
        <v>68.788770942151473</v>
      </c>
      <c r="R111" s="506">
        <v>64.614663083283489</v>
      </c>
      <c r="S111" s="506">
        <v>77.745567789889279</v>
      </c>
      <c r="T111" s="506">
        <v>82.280535728263743</v>
      </c>
    </row>
    <row r="112" spans="1:20" ht="11.25" customHeight="1">
      <c r="A112" s="110"/>
      <c r="B112" s="275" t="s">
        <v>195</v>
      </c>
      <c r="C112" s="325">
        <v>71.842329285040492</v>
      </c>
      <c r="D112" s="301">
        <v>73.392761039398252</v>
      </c>
      <c r="E112" s="325">
        <v>69.780484265944082</v>
      </c>
      <c r="F112" s="325">
        <v>65.780968854981154</v>
      </c>
      <c r="G112" s="325">
        <v>65.30199195454864</v>
      </c>
      <c r="H112" s="325">
        <v>74.554187187070269</v>
      </c>
      <c r="I112" s="325">
        <v>68.141741049462112</v>
      </c>
      <c r="J112" s="325">
        <v>65.419768545093831</v>
      </c>
      <c r="K112" s="325">
        <v>67.398008008624942</v>
      </c>
      <c r="L112" s="504">
        <v>71.905827597128933</v>
      </c>
      <c r="M112" s="504">
        <v>80.044930371854377</v>
      </c>
      <c r="N112" s="506">
        <v>73.784090446784631</v>
      </c>
      <c r="O112" s="506">
        <v>75</v>
      </c>
      <c r="P112" s="506">
        <v>70.772235823075292</v>
      </c>
      <c r="Q112" s="506">
        <v>82.13138787526016</v>
      </c>
      <c r="R112" s="506">
        <v>69.721903057265365</v>
      </c>
      <c r="S112" s="506">
        <v>68.742458101496354</v>
      </c>
      <c r="T112" s="506">
        <v>82.888545765179387</v>
      </c>
    </row>
    <row r="113" spans="1:20" ht="5.25" customHeight="1" thickBot="1">
      <c r="A113" s="79"/>
      <c r="B113" s="701"/>
      <c r="C113" s="701"/>
      <c r="D113" s="701"/>
      <c r="E113" s="701"/>
      <c r="F113" s="701"/>
      <c r="G113" s="701"/>
      <c r="H113" s="701"/>
      <c r="I113" s="701"/>
      <c r="J113" s="701"/>
      <c r="K113" s="701"/>
      <c r="L113" s="701"/>
      <c r="M113" s="701"/>
      <c r="N113" s="701"/>
      <c r="O113" s="701"/>
      <c r="P113" s="701"/>
      <c r="Q113" s="698"/>
      <c r="R113" s="698"/>
      <c r="S113" s="698"/>
      <c r="T113" s="698"/>
    </row>
    <row r="114" spans="1:20" s="59" customFormat="1" ht="23.25" customHeight="1">
      <c r="A114" s="70"/>
      <c r="B114" s="890" t="s">
        <v>297</v>
      </c>
      <c r="C114" s="890"/>
      <c r="D114" s="890"/>
      <c r="E114" s="890"/>
      <c r="F114" s="890"/>
      <c r="G114" s="890"/>
      <c r="H114" s="890"/>
      <c r="I114" s="890"/>
      <c r="J114" s="890"/>
      <c r="K114" s="890"/>
      <c r="L114" s="890"/>
      <c r="M114" s="890"/>
      <c r="N114" s="890"/>
      <c r="O114" s="890"/>
      <c r="P114" s="890"/>
      <c r="Q114" s="890"/>
      <c r="R114" s="890"/>
      <c r="S114" s="890"/>
      <c r="T114" s="890"/>
    </row>
    <row r="115" spans="1:20" s="59" customFormat="1" ht="21" customHeight="1">
      <c r="A115" s="70"/>
      <c r="B115" s="888" t="s">
        <v>298</v>
      </c>
      <c r="C115" s="888"/>
      <c r="D115" s="888"/>
      <c r="E115" s="888"/>
      <c r="F115" s="888"/>
      <c r="G115" s="888"/>
      <c r="H115" s="888"/>
      <c r="I115" s="888"/>
      <c r="J115" s="888"/>
      <c r="K115" s="888"/>
      <c r="L115" s="888"/>
      <c r="M115" s="888"/>
      <c r="N115" s="888"/>
      <c r="O115" s="888"/>
      <c r="P115" s="888"/>
      <c r="Q115" s="888"/>
      <c r="R115" s="888"/>
      <c r="S115" s="888"/>
      <c r="T115" s="888"/>
    </row>
    <row r="116" spans="1:20" s="59" customFormat="1" ht="12" customHeight="1">
      <c r="B116" s="893" t="s">
        <v>24</v>
      </c>
      <c r="C116" s="893"/>
      <c r="D116" s="893"/>
      <c r="E116" s="893"/>
      <c r="F116" s="893"/>
      <c r="G116" s="893"/>
      <c r="H116" s="893"/>
      <c r="I116" s="893"/>
      <c r="J116" s="893"/>
      <c r="K116" s="893"/>
      <c r="L116" s="893"/>
      <c r="M116" s="893"/>
      <c r="N116" s="893"/>
      <c r="O116" s="893"/>
      <c r="P116" s="893"/>
      <c r="Q116" s="893"/>
      <c r="R116" s="893"/>
    </row>
  </sheetData>
  <mergeCells count="7">
    <mergeCell ref="B1:T1"/>
    <mergeCell ref="B2:T2"/>
    <mergeCell ref="B116:R116"/>
    <mergeCell ref="B4:C4"/>
    <mergeCell ref="B60:C60"/>
    <mergeCell ref="B114:T114"/>
    <mergeCell ref="B115:T115"/>
  </mergeCells>
  <printOptions horizontalCentered="1"/>
  <pageMargins left="0.59055118110236227" right="0.35433070866141736" top="0.98425196850393704" bottom="0.98425196850393704" header="0" footer="0"/>
  <pageSetup paperSize="9" scale="77" orientation="portrait" r:id="rId1"/>
  <headerFooter alignWithMargins="0"/>
  <rowBreaks count="1" manualBreakCount="1">
    <brk id="58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V32"/>
  <sheetViews>
    <sheetView showGridLines="0" zoomScaleNormal="100" zoomScaleSheetLayoutView="100" workbookViewId="0">
      <selection activeCell="U9" sqref="U9"/>
    </sheetView>
  </sheetViews>
  <sheetFormatPr baseColWidth="10" defaultColWidth="11.42578125" defaultRowHeight="12.75"/>
  <cols>
    <col min="1" max="1" width="3.85546875" style="2" customWidth="1"/>
    <col min="2" max="2" width="20.85546875" style="2" customWidth="1"/>
    <col min="3" max="9" width="6.5703125" style="2" hidden="1" customWidth="1"/>
    <col min="10" max="18" width="6.5703125" style="2" customWidth="1"/>
    <col min="19" max="20" width="6.7109375" style="2" customWidth="1"/>
    <col min="21" max="32" width="7.7109375" style="2" customWidth="1"/>
    <col min="33" max="16384" width="11.42578125" style="2"/>
  </cols>
  <sheetData>
    <row r="1" spans="1:20" ht="79.5" customHeight="1">
      <c r="A1" s="397"/>
      <c r="B1" s="884" t="s">
        <v>310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</row>
    <row r="2" spans="1:20" ht="15.75" customHeight="1">
      <c r="A2" s="79"/>
      <c r="B2" s="885" t="s">
        <v>27</v>
      </c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5"/>
      <c r="Q2" s="885"/>
      <c r="R2" s="885"/>
      <c r="S2" s="885"/>
      <c r="T2" s="885"/>
    </row>
    <row r="3" spans="1:20" ht="7.5" customHeight="1" thickBot="1">
      <c r="A3" s="79"/>
      <c r="C3" s="122"/>
      <c r="D3" s="122"/>
      <c r="E3" s="122"/>
      <c r="F3" s="122"/>
      <c r="G3" s="122"/>
      <c r="H3" s="122"/>
      <c r="I3" s="122"/>
      <c r="J3" s="122"/>
      <c r="K3" s="122"/>
    </row>
    <row r="4" spans="1:20" s="3" customFormat="1" ht="37.5" customHeight="1" thickBot="1">
      <c r="A4" s="79"/>
      <c r="B4" s="702" t="s">
        <v>259</v>
      </c>
      <c r="C4" s="703">
        <v>2005</v>
      </c>
      <c r="D4" s="703">
        <v>2006</v>
      </c>
      <c r="E4" s="703">
        <v>2007</v>
      </c>
      <c r="F4" s="703">
        <v>2008</v>
      </c>
      <c r="G4" s="703">
        <v>2009</v>
      </c>
      <c r="H4" s="703">
        <v>2010</v>
      </c>
      <c r="I4" s="703">
        <v>2011</v>
      </c>
      <c r="J4" s="703">
        <v>2013</v>
      </c>
      <c r="K4" s="703">
        <v>2014</v>
      </c>
      <c r="L4" s="703">
        <v>2015</v>
      </c>
      <c r="M4" s="703">
        <v>2016</v>
      </c>
      <c r="N4" s="703">
        <v>2017</v>
      </c>
      <c r="O4" s="703">
        <v>2018</v>
      </c>
      <c r="P4" s="703">
        <v>2019</v>
      </c>
      <c r="Q4" s="703">
        <v>2020</v>
      </c>
      <c r="R4" s="703">
        <v>2021</v>
      </c>
      <c r="S4" s="703">
        <v>2022</v>
      </c>
      <c r="T4" s="703">
        <v>2023</v>
      </c>
    </row>
    <row r="5" spans="1:20" s="3" customFormat="1" ht="4.5" customHeight="1">
      <c r="A5" s="115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20" s="3" customFormat="1" ht="14.1" customHeight="1">
      <c r="A6" s="115"/>
      <c r="B6" s="306" t="s">
        <v>198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</row>
    <row r="7" spans="1:20" s="3" customFormat="1" ht="14.1" customHeight="1">
      <c r="A7" s="143"/>
      <c r="B7" s="222" t="s">
        <v>194</v>
      </c>
      <c r="C7" s="332">
        <v>48.330957227398322</v>
      </c>
      <c r="D7" s="332">
        <v>48.771284393611928</v>
      </c>
      <c r="E7" s="332">
        <v>53.19589141737503</v>
      </c>
      <c r="F7" s="332">
        <v>56.977241716565288</v>
      </c>
      <c r="G7" s="332">
        <v>60.71511604016726</v>
      </c>
      <c r="H7" s="332">
        <v>60.28405531751573</v>
      </c>
      <c r="I7" s="332">
        <v>63.811720251403074</v>
      </c>
      <c r="J7" s="332">
        <v>70.291762621019899</v>
      </c>
      <c r="K7" s="332">
        <v>73.783281471102256</v>
      </c>
      <c r="L7" s="332">
        <v>73.210599422233344</v>
      </c>
      <c r="M7" s="332">
        <v>73.547333995692441</v>
      </c>
      <c r="N7" s="332">
        <v>75.936824738356208</v>
      </c>
      <c r="O7" s="332">
        <v>77.400000000000006</v>
      </c>
      <c r="P7" s="332">
        <v>75.570022951184967</v>
      </c>
      <c r="Q7" s="332">
        <v>80.48043055482907</v>
      </c>
      <c r="R7" s="332">
        <v>79.238181102948204</v>
      </c>
      <c r="S7" s="332">
        <v>83.804760788702012</v>
      </c>
      <c r="T7" s="332">
        <v>80.103210328091336</v>
      </c>
    </row>
    <row r="8" spans="1:20" s="3" customFormat="1" ht="14.1" customHeight="1">
      <c r="A8" s="119"/>
      <c r="B8" s="222" t="s">
        <v>195</v>
      </c>
      <c r="C8" s="332">
        <v>52.056972427891303</v>
      </c>
      <c r="D8" s="332">
        <v>54.396914591830793</v>
      </c>
      <c r="E8" s="332">
        <v>59.500908406280985</v>
      </c>
      <c r="F8" s="332">
        <v>59.908005722015567</v>
      </c>
      <c r="G8" s="332">
        <v>60.81453398824582</v>
      </c>
      <c r="H8" s="332">
        <v>62.269501546489735</v>
      </c>
      <c r="I8" s="332">
        <v>64.456747107338316</v>
      </c>
      <c r="J8" s="332">
        <v>70.143635630210227</v>
      </c>
      <c r="K8" s="332">
        <v>73.205001783823747</v>
      </c>
      <c r="L8" s="332">
        <v>75.261822028231151</v>
      </c>
      <c r="M8" s="332">
        <v>76.558584242744956</v>
      </c>
      <c r="N8" s="332">
        <v>77.841190552972719</v>
      </c>
      <c r="O8" s="332">
        <v>77.400000000000006</v>
      </c>
      <c r="P8" s="332">
        <v>79.684662563242938</v>
      </c>
      <c r="Q8" s="332">
        <v>79.682375654019694</v>
      </c>
      <c r="R8" s="332">
        <v>77.788165008808519</v>
      </c>
      <c r="S8" s="332">
        <v>78.926473169827759</v>
      </c>
      <c r="T8" s="332">
        <v>83.551615913144573</v>
      </c>
    </row>
    <row r="9" spans="1:20" s="3" customFormat="1" ht="14.1" customHeight="1">
      <c r="A9" s="119"/>
      <c r="B9" s="306" t="s">
        <v>199</v>
      </c>
      <c r="C9" s="432"/>
      <c r="D9" s="432"/>
      <c r="E9" s="432"/>
      <c r="F9" s="432"/>
      <c r="G9" s="432"/>
      <c r="H9" s="432"/>
      <c r="I9" s="432"/>
      <c r="J9" s="432"/>
      <c r="K9" s="332"/>
      <c r="L9" s="332"/>
      <c r="M9" s="332"/>
      <c r="N9" s="332"/>
      <c r="O9" s="332"/>
      <c r="P9" s="332"/>
      <c r="Q9" s="332"/>
      <c r="R9" s="332"/>
      <c r="S9" s="332"/>
      <c r="T9" s="332"/>
    </row>
    <row r="10" spans="1:20" s="3" customFormat="1" ht="14.1" customHeight="1">
      <c r="A10" s="143"/>
      <c r="B10" s="222" t="s">
        <v>194</v>
      </c>
      <c r="C10" s="332">
        <v>65.748335632871203</v>
      </c>
      <c r="D10" s="332">
        <v>70.591658002099351</v>
      </c>
      <c r="E10" s="332">
        <v>74.359355108498207</v>
      </c>
      <c r="F10" s="332">
        <v>75.077378398590028</v>
      </c>
      <c r="G10" s="332">
        <v>74.815910541749489</v>
      </c>
      <c r="H10" s="332">
        <v>80.878964281978767</v>
      </c>
      <c r="I10" s="332">
        <v>81.142418615938453</v>
      </c>
      <c r="J10" s="332">
        <v>84.697239783451565</v>
      </c>
      <c r="K10" s="332">
        <v>83.379137989516693</v>
      </c>
      <c r="L10" s="332">
        <v>83.885839926303134</v>
      </c>
      <c r="M10" s="332">
        <v>82.471594170638369</v>
      </c>
      <c r="N10" s="332">
        <v>86.816994579022008</v>
      </c>
      <c r="O10" s="332">
        <v>85.4</v>
      </c>
      <c r="P10" s="332">
        <v>83.940818388106052</v>
      </c>
      <c r="Q10" s="332">
        <v>82.907308262854514</v>
      </c>
      <c r="R10" s="332">
        <v>84.679278332325069</v>
      </c>
      <c r="S10" s="332">
        <v>82.980695835235409</v>
      </c>
      <c r="T10" s="332">
        <v>87.129752215557758</v>
      </c>
    </row>
    <row r="11" spans="1:20" s="3" customFormat="1" ht="14.1" customHeight="1">
      <c r="A11" s="117"/>
      <c r="B11" s="222" t="s">
        <v>195</v>
      </c>
      <c r="C11" s="332">
        <v>67.391833848533992</v>
      </c>
      <c r="D11" s="332">
        <v>70.544803133568536</v>
      </c>
      <c r="E11" s="332">
        <v>72.137093158665209</v>
      </c>
      <c r="F11" s="332">
        <v>70.26903860108888</v>
      </c>
      <c r="G11" s="332">
        <v>75.377532583116874</v>
      </c>
      <c r="H11" s="332">
        <v>78.89809961842829</v>
      </c>
      <c r="I11" s="332">
        <v>79.260582449625943</v>
      </c>
      <c r="J11" s="332">
        <v>82.892837626333758</v>
      </c>
      <c r="K11" s="332">
        <v>81.292249423337211</v>
      </c>
      <c r="L11" s="332">
        <v>84.187734731829096</v>
      </c>
      <c r="M11" s="332">
        <v>83.512395416661462</v>
      </c>
      <c r="N11" s="332">
        <v>84.764387314074114</v>
      </c>
      <c r="O11" s="332">
        <v>85.9</v>
      </c>
      <c r="P11" s="332">
        <v>86.404159485107144</v>
      </c>
      <c r="Q11" s="332">
        <v>81.034267802019983</v>
      </c>
      <c r="R11" s="332">
        <v>83.927791038678876</v>
      </c>
      <c r="S11" s="332">
        <v>79.15990142852722</v>
      </c>
      <c r="T11" s="332">
        <v>86.029753650933131</v>
      </c>
    </row>
    <row r="12" spans="1:20" s="3" customFormat="1" ht="14.1" customHeight="1">
      <c r="A12" s="117"/>
      <c r="B12" s="306" t="s">
        <v>200</v>
      </c>
      <c r="C12" s="432"/>
      <c r="D12" s="432"/>
      <c r="E12" s="432"/>
      <c r="F12" s="432"/>
      <c r="G12" s="432"/>
      <c r="H12" s="432"/>
      <c r="I12" s="432"/>
      <c r="J12" s="432"/>
      <c r="K12" s="332"/>
      <c r="L12" s="332"/>
      <c r="M12" s="332"/>
      <c r="N12" s="332"/>
      <c r="O12" s="332"/>
      <c r="P12" s="332"/>
      <c r="Q12" s="332"/>
      <c r="R12" s="332"/>
      <c r="S12" s="332"/>
      <c r="T12" s="332"/>
    </row>
    <row r="13" spans="1:20" s="3" customFormat="1" ht="14.1" customHeight="1">
      <c r="A13" s="143"/>
      <c r="B13" s="222" t="s">
        <v>194</v>
      </c>
      <c r="C13" s="332">
        <v>80.859269368212267</v>
      </c>
      <c r="D13" s="332">
        <v>84.073290929619802</v>
      </c>
      <c r="E13" s="332">
        <v>81.276666154899118</v>
      </c>
      <c r="F13" s="332">
        <v>82.267487912551587</v>
      </c>
      <c r="G13" s="332">
        <v>86.035293533058436</v>
      </c>
      <c r="H13" s="332">
        <v>86.162663667690737</v>
      </c>
      <c r="I13" s="332">
        <v>86.894100154746809</v>
      </c>
      <c r="J13" s="332">
        <v>84.777681354965779</v>
      </c>
      <c r="K13" s="332">
        <v>88.142844701203288</v>
      </c>
      <c r="L13" s="332">
        <v>88.96702508922337</v>
      </c>
      <c r="M13" s="332">
        <v>88.565485936096124</v>
      </c>
      <c r="N13" s="332">
        <v>86.781917591866602</v>
      </c>
      <c r="O13" s="332">
        <v>88.7</v>
      </c>
      <c r="P13" s="332">
        <v>88.437382231854158</v>
      </c>
      <c r="Q13" s="332">
        <v>82.887558347534821</v>
      </c>
      <c r="R13" s="332">
        <v>88.989575826666595</v>
      </c>
      <c r="S13" s="332">
        <v>87.626530698098534</v>
      </c>
      <c r="T13" s="332">
        <v>87.250298672873271</v>
      </c>
    </row>
    <row r="14" spans="1:20" s="3" customFormat="1" ht="14.1" customHeight="1">
      <c r="A14" s="117"/>
      <c r="B14" s="222" t="s">
        <v>195</v>
      </c>
      <c r="C14" s="332">
        <v>79.043150246118273</v>
      </c>
      <c r="D14" s="332">
        <v>83.118495900374938</v>
      </c>
      <c r="E14" s="332">
        <v>80.565984857959094</v>
      </c>
      <c r="F14" s="332">
        <v>82.173412779453372</v>
      </c>
      <c r="G14" s="332">
        <v>84.440655475971752</v>
      </c>
      <c r="H14" s="332">
        <v>80.901556953299149</v>
      </c>
      <c r="I14" s="332">
        <v>83.521296912676874</v>
      </c>
      <c r="J14" s="332">
        <v>83.192861544584488</v>
      </c>
      <c r="K14" s="332">
        <v>84.231613584147325</v>
      </c>
      <c r="L14" s="332">
        <v>88.688581561202184</v>
      </c>
      <c r="M14" s="332">
        <v>85.558583662799037</v>
      </c>
      <c r="N14" s="332">
        <v>89.405129955115299</v>
      </c>
      <c r="O14" s="332">
        <v>85.9</v>
      </c>
      <c r="P14" s="332">
        <v>85.902612376793513</v>
      </c>
      <c r="Q14" s="332">
        <v>85.547238027532345</v>
      </c>
      <c r="R14" s="332">
        <v>85.435209672995782</v>
      </c>
      <c r="S14" s="332">
        <v>87.266719309795093</v>
      </c>
      <c r="T14" s="332">
        <v>86.477164336994633</v>
      </c>
    </row>
    <row r="15" spans="1:20" s="3" customFormat="1" ht="14.1" customHeight="1">
      <c r="A15" s="117"/>
      <c r="B15" s="306" t="s">
        <v>201</v>
      </c>
      <c r="C15" s="432"/>
      <c r="D15" s="432"/>
      <c r="E15" s="432"/>
      <c r="F15" s="432"/>
      <c r="G15" s="432"/>
      <c r="H15" s="432"/>
      <c r="I15" s="432"/>
      <c r="J15" s="4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</row>
    <row r="16" spans="1:20" s="3" customFormat="1" ht="14.1" customHeight="1">
      <c r="A16" s="143"/>
      <c r="B16" s="275" t="s">
        <v>194</v>
      </c>
      <c r="C16" s="332">
        <v>84.895348077907457</v>
      </c>
      <c r="D16" s="332">
        <v>89.224674327208859</v>
      </c>
      <c r="E16" s="332">
        <v>86.869477479164487</v>
      </c>
      <c r="F16" s="332">
        <v>85.259885881174156</v>
      </c>
      <c r="G16" s="332">
        <v>87.926890639393434</v>
      </c>
      <c r="H16" s="332">
        <v>88.378805826910096</v>
      </c>
      <c r="I16" s="332">
        <v>92.316471993447379</v>
      </c>
      <c r="J16" s="332">
        <v>89.472257931368333</v>
      </c>
      <c r="K16" s="332">
        <v>90.851447527762971</v>
      </c>
      <c r="L16" s="332">
        <v>91.641610539538448</v>
      </c>
      <c r="M16" s="332">
        <v>88.425518234873607</v>
      </c>
      <c r="N16" s="332">
        <v>87.345640056528836</v>
      </c>
      <c r="O16" s="332">
        <v>89.8</v>
      </c>
      <c r="P16" s="332">
        <v>94.106130607080374</v>
      </c>
      <c r="Q16" s="332">
        <v>84.345267448904465</v>
      </c>
      <c r="R16" s="332">
        <v>90.730440844098055</v>
      </c>
      <c r="S16" s="332">
        <v>88.816866344444762</v>
      </c>
      <c r="T16" s="332">
        <v>88.981976201286002</v>
      </c>
    </row>
    <row r="17" spans="1:22" s="3" customFormat="1" ht="14.1" customHeight="1">
      <c r="A17" s="117"/>
      <c r="B17" s="275" t="s">
        <v>195</v>
      </c>
      <c r="C17" s="332">
        <v>84.38470386690426</v>
      </c>
      <c r="D17" s="332">
        <v>83.915883576136025</v>
      </c>
      <c r="E17" s="332">
        <v>86.317395147474002</v>
      </c>
      <c r="F17" s="332">
        <v>87.03836101291968</v>
      </c>
      <c r="G17" s="332">
        <v>88.613344580466872</v>
      </c>
      <c r="H17" s="332">
        <v>87.54398569835044</v>
      </c>
      <c r="I17" s="332">
        <v>85.039726758727269</v>
      </c>
      <c r="J17" s="332">
        <v>87.579271070948082</v>
      </c>
      <c r="K17" s="332">
        <v>92.509702956657819</v>
      </c>
      <c r="L17" s="332">
        <v>88.941170852103539</v>
      </c>
      <c r="M17" s="332">
        <v>90.266322340802859</v>
      </c>
      <c r="N17" s="332">
        <v>90.554260260388318</v>
      </c>
      <c r="O17" s="332">
        <v>91</v>
      </c>
      <c r="P17" s="332">
        <v>89.003129021996472</v>
      </c>
      <c r="Q17" s="332">
        <v>85.275567562044245</v>
      </c>
      <c r="R17" s="332">
        <v>83.62506871315658</v>
      </c>
      <c r="S17" s="332">
        <v>90.385702000630715</v>
      </c>
      <c r="T17" s="332">
        <v>85.192238938413539</v>
      </c>
    </row>
    <row r="18" spans="1:22" s="3" customFormat="1" ht="14.1" customHeight="1">
      <c r="A18" s="117"/>
      <c r="B18" s="306" t="s">
        <v>202</v>
      </c>
      <c r="C18" s="432"/>
      <c r="D18" s="432"/>
      <c r="E18" s="432"/>
      <c r="F18" s="432"/>
      <c r="G18" s="432"/>
      <c r="H18" s="432"/>
      <c r="I18" s="432"/>
      <c r="J18" s="4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</row>
    <row r="19" spans="1:22" s="3" customFormat="1" ht="14.1" customHeight="1">
      <c r="A19" s="143"/>
      <c r="B19" s="222" t="s">
        <v>194</v>
      </c>
      <c r="C19" s="332">
        <v>84.506636282823905</v>
      </c>
      <c r="D19" s="332">
        <v>92.966654643007871</v>
      </c>
      <c r="E19" s="332">
        <v>92.108244322108163</v>
      </c>
      <c r="F19" s="332">
        <v>91.402695055926969</v>
      </c>
      <c r="G19" s="332">
        <v>88.505995635079643</v>
      </c>
      <c r="H19" s="332">
        <v>91.179003693176981</v>
      </c>
      <c r="I19" s="332">
        <v>91.609560159037244</v>
      </c>
      <c r="J19" s="332">
        <v>92.799465211499438</v>
      </c>
      <c r="K19" s="332">
        <v>91.379450257071184</v>
      </c>
      <c r="L19" s="332">
        <v>91.998918922301783</v>
      </c>
      <c r="M19" s="332">
        <v>90.62826638201723</v>
      </c>
      <c r="N19" s="332">
        <v>91.643733553123482</v>
      </c>
      <c r="O19" s="332">
        <v>93.1</v>
      </c>
      <c r="P19" s="332">
        <v>93.374486336963514</v>
      </c>
      <c r="Q19" s="332">
        <v>84.506826999046041</v>
      </c>
      <c r="R19" s="332">
        <v>89.714813818524547</v>
      </c>
      <c r="S19" s="332">
        <v>89.911776327255822</v>
      </c>
      <c r="T19" s="332">
        <v>91.983726738063808</v>
      </c>
    </row>
    <row r="20" spans="1:22" ht="14.1" customHeight="1">
      <c r="A20" s="119"/>
      <c r="B20" s="222" t="s">
        <v>195</v>
      </c>
      <c r="C20" s="332">
        <v>86.593324311044384</v>
      </c>
      <c r="D20" s="332">
        <v>90.259961418359509</v>
      </c>
      <c r="E20" s="332">
        <v>92.695424338471312</v>
      </c>
      <c r="F20" s="332">
        <v>89.26504440576187</v>
      </c>
      <c r="G20" s="332">
        <v>92.239112497236775</v>
      </c>
      <c r="H20" s="332">
        <v>89.440449619237938</v>
      </c>
      <c r="I20" s="332">
        <v>90.19841119936234</v>
      </c>
      <c r="J20" s="332">
        <v>89.238126437315586</v>
      </c>
      <c r="K20" s="332">
        <v>91.282027572626134</v>
      </c>
      <c r="L20" s="332">
        <v>89.14052604368085</v>
      </c>
      <c r="M20" s="332">
        <v>93.382946640756202</v>
      </c>
      <c r="N20" s="332">
        <v>90.487974530359764</v>
      </c>
      <c r="O20" s="332">
        <v>91.5</v>
      </c>
      <c r="P20" s="332">
        <v>89.827293429523692</v>
      </c>
      <c r="Q20" s="332">
        <v>87.673013216541847</v>
      </c>
      <c r="R20" s="332">
        <v>88.58881313187932</v>
      </c>
      <c r="S20" s="332">
        <v>85.554548348299789</v>
      </c>
      <c r="T20" s="332">
        <v>86.520806821547097</v>
      </c>
    </row>
    <row r="21" spans="1:22" ht="14.1" customHeight="1" thickBot="1">
      <c r="A21" s="91"/>
      <c r="B21" s="781"/>
      <c r="C21" s="781"/>
      <c r="D21" s="781"/>
      <c r="E21" s="781"/>
      <c r="F21" s="781"/>
      <c r="G21" s="781"/>
      <c r="H21" s="781"/>
      <c r="I21" s="781"/>
      <c r="J21" s="781"/>
      <c r="K21" s="781"/>
      <c r="L21" s="781"/>
      <c r="M21" s="781"/>
      <c r="N21" s="781"/>
      <c r="O21" s="781"/>
      <c r="P21" s="781"/>
      <c r="Q21" s="781"/>
      <c r="R21" s="781"/>
      <c r="S21" s="781"/>
      <c r="T21" s="781"/>
    </row>
    <row r="22" spans="1:22" ht="11.25" customHeight="1">
      <c r="A22" s="77"/>
      <c r="B22" s="45" t="s">
        <v>119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</row>
    <row r="23" spans="1:22">
      <c r="A23" s="76"/>
      <c r="B23" s="76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</row>
    <row r="24" spans="1:22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</row>
    <row r="25" spans="1:22">
      <c r="T25" s="894"/>
      <c r="U25" s="616"/>
      <c r="V25" s="332"/>
    </row>
    <row r="26" spans="1:22">
      <c r="T26" s="894"/>
      <c r="U26" s="307"/>
      <c r="V26" s="332"/>
    </row>
    <row r="27" spans="1:22">
      <c r="T27" s="894"/>
      <c r="U27" s="616"/>
      <c r="V27" s="332"/>
    </row>
    <row r="28" spans="1:22">
      <c r="T28" s="894"/>
      <c r="U28" s="307"/>
      <c r="V28" s="332"/>
    </row>
    <row r="29" spans="1:22">
      <c r="T29" s="894"/>
      <c r="U29" s="616"/>
      <c r="V29" s="332"/>
    </row>
    <row r="30" spans="1:22">
      <c r="T30" s="894"/>
      <c r="U30" s="307"/>
      <c r="V30" s="332"/>
    </row>
    <row r="31" spans="1:22">
      <c r="T31" s="894"/>
      <c r="U31" s="616"/>
      <c r="V31" s="332"/>
    </row>
    <row r="32" spans="1:22">
      <c r="T32" s="894"/>
      <c r="U32" s="307"/>
      <c r="V32" s="332"/>
    </row>
  </sheetData>
  <mergeCells count="6">
    <mergeCell ref="T31:T32"/>
    <mergeCell ref="T29:T30"/>
    <mergeCell ref="T27:T28"/>
    <mergeCell ref="T25:T26"/>
    <mergeCell ref="B1:T1"/>
    <mergeCell ref="B2:T2"/>
  </mergeCells>
  <printOptions horizontalCentered="1"/>
  <pageMargins left="0.85" right="0.74803149606299213" top="1.1299999999999999" bottom="0.59055118110236227" header="0" footer="0"/>
  <pageSetup paperSize="9" scale="6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X36"/>
  <sheetViews>
    <sheetView showGridLines="0" zoomScaleNormal="100" zoomScaleSheetLayoutView="90" workbookViewId="0">
      <selection activeCell="U9" sqref="U9"/>
    </sheetView>
  </sheetViews>
  <sheetFormatPr baseColWidth="10" defaultColWidth="11.42578125" defaultRowHeight="12.75"/>
  <cols>
    <col min="1" max="1" width="4.28515625" customWidth="1"/>
    <col min="2" max="2" width="20.42578125" customWidth="1"/>
    <col min="3" max="7" width="5.28515625" hidden="1" customWidth="1"/>
    <col min="8" max="9" width="7.140625" hidden="1" customWidth="1"/>
    <col min="10" max="10" width="7" hidden="1" customWidth="1"/>
    <col min="11" max="13" width="6.7109375" hidden="1" customWidth="1"/>
    <col min="14" max="24" width="6.7109375" customWidth="1"/>
  </cols>
  <sheetData>
    <row r="1" spans="1:24" s="2" customFormat="1" ht="24" customHeight="1">
      <c r="B1" s="400" t="s">
        <v>206</v>
      </c>
      <c r="J1"/>
    </row>
    <row r="2" spans="1:24" s="2" customFormat="1" ht="10.5" customHeight="1">
      <c r="J2"/>
    </row>
    <row r="3" spans="1:24" ht="68.25" customHeight="1">
      <c r="A3" s="397"/>
      <c r="B3" s="884" t="s">
        <v>311</v>
      </c>
      <c r="C3" s="884"/>
      <c r="D3" s="884"/>
      <c r="E3" s="884"/>
      <c r="F3" s="884"/>
      <c r="G3" s="884"/>
      <c r="H3" s="884"/>
      <c r="I3" s="884"/>
      <c r="J3" s="884"/>
      <c r="K3" s="884"/>
      <c r="L3" s="884"/>
      <c r="M3" s="884"/>
      <c r="N3" s="884"/>
      <c r="O3" s="884"/>
      <c r="P3" s="884"/>
      <c r="Q3" s="884"/>
      <c r="R3" s="884"/>
      <c r="S3" s="884"/>
      <c r="T3" s="884"/>
      <c r="U3" s="884"/>
      <c r="V3" s="884"/>
      <c r="W3" s="884"/>
      <c r="X3" s="884"/>
    </row>
    <row r="4" spans="1:24" ht="15.75" customHeight="1">
      <c r="A4" s="261"/>
      <c r="B4" s="895" t="s">
        <v>27</v>
      </c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895"/>
      <c r="X4" s="895"/>
    </row>
    <row r="5" spans="1:24" ht="5.25" customHeight="1" thickBot="1">
      <c r="A5" s="32"/>
      <c r="B5" s="32"/>
      <c r="C5" s="32"/>
      <c r="D5" s="32"/>
      <c r="E5" s="32"/>
      <c r="F5" s="32"/>
      <c r="G5" s="201"/>
      <c r="H5" s="201"/>
      <c r="I5" s="201"/>
      <c r="J5" s="201"/>
      <c r="K5" s="201"/>
      <c r="L5" s="201"/>
      <c r="M5" s="201"/>
      <c r="N5" s="201"/>
      <c r="O5" s="201"/>
      <c r="P5" s="77"/>
      <c r="Q5" s="77"/>
      <c r="R5" s="77"/>
      <c r="S5" s="77"/>
      <c r="T5" s="77"/>
      <c r="U5" s="77"/>
      <c r="V5" s="77"/>
    </row>
    <row r="6" spans="1:24" ht="27.75" customHeight="1" thickBot="1">
      <c r="B6" s="881" t="s">
        <v>260</v>
      </c>
      <c r="C6" s="881"/>
      <c r="D6" s="262">
        <v>2002</v>
      </c>
      <c r="E6" s="262">
        <v>2003</v>
      </c>
      <c r="F6" s="262">
        <v>2004</v>
      </c>
      <c r="G6" s="262">
        <v>2005</v>
      </c>
      <c r="H6" s="262">
        <v>2006</v>
      </c>
      <c r="I6" s="262">
        <v>2007</v>
      </c>
      <c r="J6" s="262">
        <v>2008</v>
      </c>
      <c r="K6" s="262">
        <v>2009</v>
      </c>
      <c r="L6" s="702">
        <v>2010</v>
      </c>
      <c r="M6" s="702">
        <v>2011</v>
      </c>
      <c r="N6" s="702">
        <v>2013</v>
      </c>
      <c r="O6" s="703">
        <v>2014</v>
      </c>
      <c r="P6" s="702">
        <v>2015</v>
      </c>
      <c r="Q6" s="703">
        <v>2016</v>
      </c>
      <c r="R6" s="702">
        <v>2017</v>
      </c>
      <c r="S6" s="703">
        <v>2018</v>
      </c>
      <c r="T6" s="702">
        <v>2019</v>
      </c>
      <c r="U6" s="703">
        <v>2020</v>
      </c>
      <c r="V6" s="702">
        <v>2021</v>
      </c>
      <c r="W6" s="703">
        <v>2022</v>
      </c>
      <c r="X6" s="702">
        <v>2023</v>
      </c>
    </row>
    <row r="7" spans="1:24" s="78" customFormat="1" ht="7.5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4" s="78" customFormat="1" ht="12.75" customHeight="1">
      <c r="A8" s="61"/>
      <c r="B8" s="220" t="s">
        <v>217</v>
      </c>
      <c r="C8" s="220"/>
      <c r="D8" s="220"/>
      <c r="E8" s="220"/>
      <c r="F8" s="220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</row>
    <row r="9" spans="1:24" ht="12.75" customHeight="1">
      <c r="B9" s="222" t="s">
        <v>207</v>
      </c>
      <c r="C9" s="224">
        <v>52.6</v>
      </c>
      <c r="D9" s="224">
        <v>51</v>
      </c>
      <c r="E9" s="224">
        <v>53.2</v>
      </c>
      <c r="F9" s="224">
        <v>61.2</v>
      </c>
      <c r="G9" s="224">
        <v>56.341297389061808</v>
      </c>
      <c r="H9" s="224">
        <v>59.824854535519329</v>
      </c>
      <c r="I9" s="224">
        <v>64.539232381388942</v>
      </c>
      <c r="J9" s="223">
        <v>66.869119846375497</v>
      </c>
      <c r="K9" s="223">
        <v>66.139245942828907</v>
      </c>
      <c r="L9" s="223">
        <v>67.907801863456626</v>
      </c>
      <c r="M9" s="223">
        <v>68.724910410003588</v>
      </c>
      <c r="N9" s="223">
        <v>74.6964878393227</v>
      </c>
      <c r="O9" s="223">
        <v>78.832336742807755</v>
      </c>
      <c r="P9" s="223">
        <v>79.195227421347909</v>
      </c>
      <c r="Q9" s="223">
        <v>79.309213723026076</v>
      </c>
      <c r="R9" s="223">
        <v>82.009849729230893</v>
      </c>
      <c r="S9" s="223">
        <v>82.8</v>
      </c>
      <c r="T9" s="223">
        <v>84.898938068906844</v>
      </c>
      <c r="U9" s="223">
        <v>69.56109480523358</v>
      </c>
      <c r="V9" s="223">
        <v>76.791986392954527</v>
      </c>
      <c r="W9" s="223">
        <v>78.14714052910459</v>
      </c>
      <c r="X9" s="223">
        <v>81.725847628811081</v>
      </c>
    </row>
    <row r="10" spans="1:24" ht="12.75" customHeight="1">
      <c r="A10" s="35"/>
      <c r="B10" s="222" t="s">
        <v>208</v>
      </c>
      <c r="C10" s="224">
        <v>50.5</v>
      </c>
      <c r="D10" s="224">
        <v>48.8</v>
      </c>
      <c r="E10" s="224">
        <v>55.6</v>
      </c>
      <c r="F10" s="224">
        <v>58.1</v>
      </c>
      <c r="G10" s="224">
        <v>58.287238592844751</v>
      </c>
      <c r="H10" s="224">
        <v>58.919874424835434</v>
      </c>
      <c r="I10" s="224">
        <v>64.240304261520222</v>
      </c>
      <c r="J10" s="223">
        <v>64.625381695155696</v>
      </c>
      <c r="K10" s="223">
        <v>66.396114595054314</v>
      </c>
      <c r="L10" s="223">
        <v>67.996996851618931</v>
      </c>
      <c r="M10" s="223">
        <v>70.516644195792651</v>
      </c>
      <c r="N10" s="223">
        <v>74.587790264593608</v>
      </c>
      <c r="O10" s="223">
        <v>75.586486711017329</v>
      </c>
      <c r="P10" s="223">
        <v>78.478437487309733</v>
      </c>
      <c r="Q10" s="223">
        <v>79.013173746644952</v>
      </c>
      <c r="R10" s="223">
        <v>81.022180611989199</v>
      </c>
      <c r="S10" s="223">
        <v>82.3</v>
      </c>
      <c r="T10" s="223">
        <v>83.746447003511548</v>
      </c>
      <c r="U10" s="223">
        <v>70.914185975552527</v>
      </c>
      <c r="V10" s="223">
        <v>73.793187049136023</v>
      </c>
      <c r="W10" s="223">
        <v>77.565367804258344</v>
      </c>
      <c r="X10" s="223">
        <v>79.359901040671105</v>
      </c>
    </row>
    <row r="11" spans="1:24" ht="12.75" customHeight="1">
      <c r="A11" s="35"/>
      <c r="B11" s="222"/>
      <c r="C11" s="224"/>
      <c r="D11" s="224"/>
      <c r="E11" s="224"/>
      <c r="F11" s="224"/>
      <c r="G11" s="224"/>
      <c r="H11" s="224"/>
      <c r="I11" s="224"/>
      <c r="J11" s="223"/>
      <c r="K11" s="223"/>
      <c r="L11" s="223"/>
      <c r="M11" s="223"/>
      <c r="N11" s="223"/>
      <c r="O11" s="223"/>
      <c r="P11" s="223"/>
      <c r="Q11" s="223"/>
      <c r="R11" s="225"/>
      <c r="S11" s="225"/>
      <c r="T11" s="225"/>
      <c r="U11" s="225"/>
      <c r="V11" s="225"/>
      <c r="W11" s="225"/>
      <c r="X11" s="225"/>
    </row>
    <row r="12" spans="1:24" ht="12.75" customHeight="1">
      <c r="A12" s="35"/>
      <c r="B12" s="19" t="s">
        <v>257</v>
      </c>
      <c r="C12" s="224"/>
      <c r="D12" s="224"/>
      <c r="E12" s="224"/>
      <c r="F12" s="224"/>
      <c r="G12" s="224"/>
      <c r="H12" s="224"/>
      <c r="I12" s="224"/>
      <c r="J12" s="223"/>
      <c r="K12" s="223"/>
      <c r="L12" s="223"/>
      <c r="M12" s="223"/>
      <c r="N12" s="223"/>
      <c r="O12" s="223"/>
      <c r="P12" s="223"/>
      <c r="Q12" s="223"/>
      <c r="R12" s="225"/>
      <c r="S12" s="225"/>
      <c r="T12" s="225"/>
      <c r="U12" s="225"/>
      <c r="V12" s="225"/>
      <c r="W12" s="225"/>
      <c r="X12" s="225"/>
    </row>
    <row r="13" spans="1:24" ht="12.75" customHeight="1">
      <c r="A13" s="35"/>
      <c r="B13" s="216" t="s">
        <v>134</v>
      </c>
      <c r="C13" s="216"/>
      <c r="D13" s="216"/>
      <c r="E13" s="216"/>
      <c r="F13" s="216"/>
      <c r="G13" s="224"/>
      <c r="H13" s="224"/>
      <c r="I13" s="224"/>
      <c r="J13" s="223"/>
      <c r="K13" s="223"/>
      <c r="L13" s="223"/>
      <c r="M13" s="223"/>
      <c r="N13" s="223"/>
      <c r="O13" s="223"/>
      <c r="P13" s="223"/>
      <c r="Q13" s="223"/>
      <c r="R13" s="225"/>
      <c r="S13" s="225"/>
      <c r="T13" s="225"/>
      <c r="U13" s="225"/>
      <c r="V13" s="225"/>
      <c r="W13" s="225"/>
      <c r="X13" s="225"/>
    </row>
    <row r="14" spans="1:24" ht="12.75" customHeight="1">
      <c r="B14" s="222" t="s">
        <v>207</v>
      </c>
      <c r="C14" s="225">
        <v>59.2</v>
      </c>
      <c r="D14" s="225">
        <v>57.3</v>
      </c>
      <c r="E14" s="225">
        <v>58.9</v>
      </c>
      <c r="F14" s="225">
        <v>71.900000000000006</v>
      </c>
      <c r="G14" s="225">
        <v>61.530857767316085</v>
      </c>
      <c r="H14" s="225">
        <v>67.248291775814153</v>
      </c>
      <c r="I14" s="225">
        <v>71.005905366852787</v>
      </c>
      <c r="J14" s="225">
        <v>72.759109811020721</v>
      </c>
      <c r="K14" s="225">
        <v>71.81639316105624</v>
      </c>
      <c r="L14" s="225">
        <v>70.757007538955421</v>
      </c>
      <c r="M14" s="225">
        <v>73.077951160535036</v>
      </c>
      <c r="N14" s="225">
        <v>76.456241014839847</v>
      </c>
      <c r="O14" s="225">
        <v>80.200088344469364</v>
      </c>
      <c r="P14" s="225">
        <v>78.761796575718293</v>
      </c>
      <c r="Q14" s="225">
        <v>78.958338983126779</v>
      </c>
      <c r="R14" s="225">
        <v>82.072502171245006</v>
      </c>
      <c r="S14" s="225">
        <v>83.7</v>
      </c>
      <c r="T14" s="225">
        <v>85.251249534408529</v>
      </c>
      <c r="U14" s="225">
        <v>68.236908775992987</v>
      </c>
      <c r="V14" s="225">
        <v>75.938872358985449</v>
      </c>
      <c r="W14" s="225">
        <v>76.112368895221366</v>
      </c>
      <c r="X14" s="225">
        <v>81.931811179422027</v>
      </c>
    </row>
    <row r="15" spans="1:24" ht="12.75" customHeight="1">
      <c r="A15" s="75"/>
      <c r="B15" s="222" t="s">
        <v>208</v>
      </c>
      <c r="C15" s="227">
        <v>56.1</v>
      </c>
      <c r="D15" s="227">
        <v>54.3</v>
      </c>
      <c r="E15" s="227">
        <v>64</v>
      </c>
      <c r="F15" s="227">
        <v>66.5</v>
      </c>
      <c r="G15" s="227">
        <v>65.01048783086253</v>
      </c>
      <c r="H15" s="227">
        <v>66.841891670104033</v>
      </c>
      <c r="I15" s="227">
        <v>70.687300285115825</v>
      </c>
      <c r="J15" s="227">
        <v>71.2096500643339</v>
      </c>
      <c r="K15" s="227">
        <v>73.030770114120486</v>
      </c>
      <c r="L15" s="227">
        <v>73.233185926023936</v>
      </c>
      <c r="M15" s="227">
        <v>75.63845144303599</v>
      </c>
      <c r="N15" s="225">
        <v>77.439307537390235</v>
      </c>
      <c r="O15" s="225">
        <v>76.877943895666093</v>
      </c>
      <c r="P15" s="225">
        <v>78.489501957854614</v>
      </c>
      <c r="Q15" s="225">
        <v>79.355738382771889</v>
      </c>
      <c r="R15" s="225">
        <v>81.987108646051098</v>
      </c>
      <c r="S15" s="225">
        <v>82.4</v>
      </c>
      <c r="T15" s="225">
        <v>84.533910558394922</v>
      </c>
      <c r="U15" s="225">
        <v>68.803543679422347</v>
      </c>
      <c r="V15" s="225">
        <v>72.51233372384641</v>
      </c>
      <c r="W15" s="225">
        <v>76.329964481541111</v>
      </c>
      <c r="X15" s="225">
        <v>79.304464538111617</v>
      </c>
    </row>
    <row r="16" spans="1:24" ht="12.75" customHeight="1">
      <c r="A16" s="75"/>
      <c r="B16" s="216" t="s">
        <v>135</v>
      </c>
      <c r="C16" s="225"/>
      <c r="D16" s="225"/>
      <c r="E16" s="225"/>
      <c r="F16" s="225"/>
      <c r="G16" s="227"/>
      <c r="H16" s="227"/>
      <c r="I16" s="227"/>
      <c r="J16" s="227"/>
      <c r="K16" s="227"/>
      <c r="L16" s="227"/>
      <c r="M16" s="227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</row>
    <row r="17" spans="1:24" ht="12.75" customHeight="1">
      <c r="B17" s="222" t="s">
        <v>207</v>
      </c>
      <c r="C17" s="227">
        <v>41.3</v>
      </c>
      <c r="D17" s="227">
        <v>40.299999999999997</v>
      </c>
      <c r="E17" s="227">
        <v>42.6</v>
      </c>
      <c r="F17" s="227">
        <v>41.6</v>
      </c>
      <c r="G17" s="225">
        <v>43.8180376828211</v>
      </c>
      <c r="H17" s="225">
        <v>44.501754188776111</v>
      </c>
      <c r="I17" s="225">
        <v>50.471184366527169</v>
      </c>
      <c r="J17" s="225">
        <v>54.316353921249615</v>
      </c>
      <c r="K17" s="225">
        <v>53.975087851706974</v>
      </c>
      <c r="L17" s="225">
        <v>60.735526621271575</v>
      </c>
      <c r="M17" s="225">
        <v>58.038611810789185</v>
      </c>
      <c r="N17" s="225">
        <v>70.34617843201292</v>
      </c>
      <c r="O17" s="225">
        <v>75.232389401752187</v>
      </c>
      <c r="P17" s="225">
        <v>80.320965122267694</v>
      </c>
      <c r="Q17" s="225">
        <v>80.381568567221066</v>
      </c>
      <c r="R17" s="225">
        <v>81.817419969941497</v>
      </c>
      <c r="S17" s="225">
        <v>80.400000000000006</v>
      </c>
      <c r="T17" s="225">
        <v>83.755992250462256</v>
      </c>
      <c r="U17" s="225">
        <v>73.353774573947177</v>
      </c>
      <c r="V17" s="225">
        <v>79.168549877097433</v>
      </c>
      <c r="W17" s="225">
        <v>84.036224402009111</v>
      </c>
      <c r="X17" s="225">
        <v>81.091512653077586</v>
      </c>
    </row>
    <row r="18" spans="1:24" ht="12.75" customHeight="1">
      <c r="A18" s="75"/>
      <c r="B18" s="222" t="s">
        <v>208</v>
      </c>
      <c r="C18" s="225">
        <v>41.1</v>
      </c>
      <c r="D18" s="225">
        <v>39.5</v>
      </c>
      <c r="E18" s="225">
        <v>41.4</v>
      </c>
      <c r="F18" s="225">
        <v>44</v>
      </c>
      <c r="G18" s="227">
        <v>43.038927031577352</v>
      </c>
      <c r="H18" s="227">
        <v>43.614535582876698</v>
      </c>
      <c r="I18" s="227">
        <v>50.663165741873549</v>
      </c>
      <c r="J18" s="227">
        <v>50.730529289567549</v>
      </c>
      <c r="K18" s="227">
        <v>52.652738007571507</v>
      </c>
      <c r="L18" s="227">
        <v>56.133681544937318</v>
      </c>
      <c r="M18" s="227">
        <v>56.983296082920411</v>
      </c>
      <c r="N18" s="225">
        <v>67.407928081955689</v>
      </c>
      <c r="O18" s="225">
        <v>72.06060733077544</v>
      </c>
      <c r="P18" s="225">
        <v>78.450598050571514</v>
      </c>
      <c r="Q18" s="225">
        <v>78.031626892681729</v>
      </c>
      <c r="R18" s="225">
        <v>78.036206473793996</v>
      </c>
      <c r="S18" s="225">
        <v>82.1</v>
      </c>
      <c r="T18" s="225">
        <v>81.344520323128364</v>
      </c>
      <c r="U18" s="225">
        <v>76.692774110122357</v>
      </c>
      <c r="V18" s="225">
        <v>77.408811579118989</v>
      </c>
      <c r="W18" s="225">
        <v>81.1218262281091</v>
      </c>
      <c r="X18" s="225">
        <v>79.545948357741906</v>
      </c>
    </row>
    <row r="19" spans="1:24" ht="12.75" customHeight="1">
      <c r="A19" s="75"/>
      <c r="B19" s="222"/>
      <c r="C19" s="225"/>
      <c r="D19" s="225"/>
      <c r="E19" s="225"/>
      <c r="F19" s="225"/>
      <c r="G19" s="227"/>
      <c r="H19" s="227"/>
      <c r="I19" s="227"/>
      <c r="J19" s="227"/>
      <c r="K19" s="227"/>
      <c r="L19" s="227"/>
      <c r="M19" s="227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</row>
    <row r="20" spans="1:24" ht="12.75" customHeight="1">
      <c r="A20" s="75"/>
      <c r="B20" s="19" t="s">
        <v>258</v>
      </c>
      <c r="C20" s="225"/>
      <c r="D20" s="225"/>
      <c r="E20" s="225"/>
      <c r="F20" s="225"/>
      <c r="G20" s="227"/>
      <c r="H20" s="227"/>
      <c r="I20" s="227"/>
      <c r="J20" s="227"/>
      <c r="K20" s="227"/>
      <c r="L20" s="227"/>
      <c r="M20" s="227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</row>
    <row r="21" spans="1:24" ht="12.75" customHeight="1">
      <c r="A21" s="75"/>
      <c r="B21" s="216" t="s">
        <v>136</v>
      </c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</row>
    <row r="22" spans="1:24" ht="12.75" customHeight="1">
      <c r="B22" s="222" t="s">
        <v>207</v>
      </c>
      <c r="C22" s="225">
        <v>61.3</v>
      </c>
      <c r="D22" s="225">
        <v>58.4</v>
      </c>
      <c r="E22" s="225">
        <v>62.5</v>
      </c>
      <c r="F22" s="225">
        <v>75.5</v>
      </c>
      <c r="G22" s="225">
        <v>60.650875333343123</v>
      </c>
      <c r="H22" s="225">
        <v>70.641674562746161</v>
      </c>
      <c r="I22" s="225">
        <v>72.204204697840197</v>
      </c>
      <c r="J22" s="225">
        <v>74.64995155233423</v>
      </c>
      <c r="K22" s="225">
        <v>74.439925442691646</v>
      </c>
      <c r="L22" s="225">
        <v>74.421909910119126</v>
      </c>
      <c r="M22" s="225">
        <v>76.076319463570186</v>
      </c>
      <c r="N22" s="225">
        <v>77.420219330419741</v>
      </c>
      <c r="O22" s="225">
        <v>84.353627508212497</v>
      </c>
      <c r="P22" s="225">
        <v>78.075442412845391</v>
      </c>
      <c r="Q22" s="225">
        <v>82.002845069862232</v>
      </c>
      <c r="R22" s="225">
        <v>82.874477210716663</v>
      </c>
      <c r="S22" s="225">
        <v>85.6</v>
      </c>
      <c r="T22" s="225">
        <v>85.878400368480285</v>
      </c>
      <c r="U22" s="225">
        <v>69.390586618710131</v>
      </c>
      <c r="V22" s="225">
        <v>75.079552049712134</v>
      </c>
      <c r="W22" s="225">
        <v>74.924229138113901</v>
      </c>
      <c r="X22" s="225">
        <v>83.231692554010408</v>
      </c>
    </row>
    <row r="23" spans="1:24" ht="12.75" customHeight="1">
      <c r="A23" s="75"/>
      <c r="B23" s="222" t="s">
        <v>208</v>
      </c>
      <c r="C23" s="227">
        <v>59.8</v>
      </c>
      <c r="D23" s="227">
        <v>55.7</v>
      </c>
      <c r="E23" s="227">
        <v>65.7</v>
      </c>
      <c r="F23" s="227">
        <v>68.099999999999994</v>
      </c>
      <c r="G23" s="227">
        <v>67.035243722264624</v>
      </c>
      <c r="H23" s="227">
        <v>68.505365440334941</v>
      </c>
      <c r="I23" s="227">
        <v>73.218482527756962</v>
      </c>
      <c r="J23" s="227">
        <v>73.087400188596604</v>
      </c>
      <c r="K23" s="227">
        <v>77.0677257693835</v>
      </c>
      <c r="L23" s="227">
        <v>75.389853640887765</v>
      </c>
      <c r="M23" s="227">
        <v>78.562007690324961</v>
      </c>
      <c r="N23" s="225">
        <v>77.563904219780511</v>
      </c>
      <c r="O23" s="225">
        <v>79.429080156468828</v>
      </c>
      <c r="P23" s="225">
        <v>78.970382035209155</v>
      </c>
      <c r="Q23" s="225">
        <v>80.675378395304875</v>
      </c>
      <c r="R23" s="225">
        <v>82.130545069275072</v>
      </c>
      <c r="S23" s="225">
        <v>84.3</v>
      </c>
      <c r="T23" s="225">
        <v>86.909163780310095</v>
      </c>
      <c r="U23" s="225">
        <v>69.414102436343484</v>
      </c>
      <c r="V23" s="225">
        <v>72.105062932598145</v>
      </c>
      <c r="W23" s="225">
        <v>75.621385979872528</v>
      </c>
      <c r="X23" s="225">
        <v>80.124980896887266</v>
      </c>
    </row>
    <row r="24" spans="1:24" ht="12.75" customHeight="1">
      <c r="A24" s="75"/>
      <c r="B24" s="216" t="s">
        <v>137</v>
      </c>
      <c r="C24" s="225"/>
      <c r="D24" s="225"/>
      <c r="E24" s="225"/>
      <c r="F24" s="225"/>
      <c r="G24" s="227"/>
      <c r="H24" s="227"/>
      <c r="I24" s="227"/>
      <c r="J24" s="227"/>
      <c r="K24" s="227"/>
      <c r="L24" s="227"/>
      <c r="M24" s="227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</row>
    <row r="25" spans="1:24" ht="12.75" customHeight="1">
      <c r="B25" s="222" t="s">
        <v>207</v>
      </c>
      <c r="C25" s="227">
        <v>44.6</v>
      </c>
      <c r="D25" s="227">
        <v>43.8</v>
      </c>
      <c r="E25" s="227">
        <v>46.5</v>
      </c>
      <c r="F25" s="227">
        <v>46.1</v>
      </c>
      <c r="G25" s="225">
        <v>50.296261266407782</v>
      </c>
      <c r="H25" s="225">
        <v>49.865619474460026</v>
      </c>
      <c r="I25" s="225">
        <v>58.81996218351162</v>
      </c>
      <c r="J25" s="225">
        <v>60.061763523448228</v>
      </c>
      <c r="K25" s="225">
        <v>58.917647879232561</v>
      </c>
      <c r="L25" s="225">
        <v>62.383329838015513</v>
      </c>
      <c r="M25" s="225">
        <v>63.427127493164924</v>
      </c>
      <c r="N25" s="225">
        <v>73.788470323867244</v>
      </c>
      <c r="O25" s="225">
        <v>75.751859641214708</v>
      </c>
      <c r="P25" s="225">
        <v>82.42389048622411</v>
      </c>
      <c r="Q25" s="225">
        <v>78.218946782334342</v>
      </c>
      <c r="R25" s="225">
        <v>82.509886889899036</v>
      </c>
      <c r="S25" s="225">
        <v>81.2</v>
      </c>
      <c r="T25" s="225">
        <v>84.978792171317508</v>
      </c>
      <c r="U25" s="225">
        <v>71.006600286328677</v>
      </c>
      <c r="V25" s="225">
        <v>83.149910486600959</v>
      </c>
      <c r="W25" s="225">
        <v>83.634791163288043</v>
      </c>
      <c r="X25" s="225">
        <v>80.296391191603135</v>
      </c>
    </row>
    <row r="26" spans="1:24" ht="12.75" customHeight="1">
      <c r="A26" s="75"/>
      <c r="B26" s="222" t="s">
        <v>208</v>
      </c>
      <c r="C26" s="225">
        <v>41</v>
      </c>
      <c r="D26" s="225">
        <v>42.5</v>
      </c>
      <c r="E26" s="225">
        <v>47.4</v>
      </c>
      <c r="F26" s="225">
        <v>50.3</v>
      </c>
      <c r="G26" s="227">
        <v>48.814966141585622</v>
      </c>
      <c r="H26" s="227">
        <v>51.653867447342151</v>
      </c>
      <c r="I26" s="227">
        <v>56.936221689271015</v>
      </c>
      <c r="J26" s="227">
        <v>58.95393011634966</v>
      </c>
      <c r="K26" s="227">
        <v>59.017217939246869</v>
      </c>
      <c r="L26" s="227">
        <v>61.729049568310487</v>
      </c>
      <c r="M26" s="227">
        <v>64.22077246939412</v>
      </c>
      <c r="N26" s="225">
        <v>74.158446063212452</v>
      </c>
      <c r="O26" s="225">
        <v>74.555563925965359</v>
      </c>
      <c r="P26" s="225">
        <v>79.779815133974793</v>
      </c>
      <c r="Q26" s="225">
        <v>78.3618315882823</v>
      </c>
      <c r="R26" s="225">
        <v>81.490846378413522</v>
      </c>
      <c r="S26" s="225">
        <v>81.5</v>
      </c>
      <c r="T26" s="225">
        <v>82.023114347070901</v>
      </c>
      <c r="U26" s="225">
        <v>76.520929646712176</v>
      </c>
      <c r="V26" s="225">
        <v>76.81589302029235</v>
      </c>
      <c r="W26" s="225">
        <v>82.136059818458065</v>
      </c>
      <c r="X26" s="225">
        <v>79.690888440321302</v>
      </c>
    </row>
    <row r="27" spans="1:24" ht="12.75" customHeight="1">
      <c r="A27" s="75"/>
      <c r="B27" s="216" t="s">
        <v>138</v>
      </c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</row>
    <row r="28" spans="1:24" ht="12.75" customHeight="1">
      <c r="B28" s="222" t="s">
        <v>207</v>
      </c>
      <c r="C28" s="225">
        <v>44.5</v>
      </c>
      <c r="D28" s="225">
        <v>44.4</v>
      </c>
      <c r="E28" s="225">
        <v>38.799999999999997</v>
      </c>
      <c r="F28" s="225">
        <v>49.9</v>
      </c>
      <c r="G28" s="227">
        <v>49.790143762906546</v>
      </c>
      <c r="H28" s="227">
        <v>49.201268637008219</v>
      </c>
      <c r="I28" s="227">
        <v>51.473131197548341</v>
      </c>
      <c r="J28" s="227">
        <v>58.13233545697922</v>
      </c>
      <c r="K28" s="227">
        <v>57.065887996965671</v>
      </c>
      <c r="L28" s="227">
        <v>58.350496927249338</v>
      </c>
      <c r="M28" s="227">
        <v>58.539571155147598</v>
      </c>
      <c r="N28" s="226">
        <v>67.887032647663531</v>
      </c>
      <c r="O28" s="226">
        <v>67.626262154991778</v>
      </c>
      <c r="P28" s="226">
        <v>75.856649163971753</v>
      </c>
      <c r="Q28" s="226">
        <v>72.881806862373551</v>
      </c>
      <c r="R28" s="225">
        <v>77.915138062281599</v>
      </c>
      <c r="S28" s="225">
        <v>76.5</v>
      </c>
      <c r="T28" s="225">
        <v>80.983779980456902</v>
      </c>
      <c r="U28" s="225">
        <v>66.521784133237787</v>
      </c>
      <c r="V28" s="225">
        <v>68.89157867146028</v>
      </c>
      <c r="W28" s="225">
        <v>78.472199193179947</v>
      </c>
      <c r="X28" s="225">
        <v>79.032257659595146</v>
      </c>
    </row>
    <row r="29" spans="1:24" ht="12.75" customHeight="1">
      <c r="A29" s="75"/>
      <c r="B29" s="222" t="s">
        <v>208</v>
      </c>
      <c r="C29" s="227">
        <v>44.3</v>
      </c>
      <c r="D29" s="227">
        <v>42.5</v>
      </c>
      <c r="E29" s="227">
        <v>43.5</v>
      </c>
      <c r="F29" s="227">
        <v>45.6</v>
      </c>
      <c r="G29" s="227">
        <v>45.605125717727894</v>
      </c>
      <c r="H29" s="227">
        <v>42.87233909265705</v>
      </c>
      <c r="I29" s="227">
        <v>52.013396009891558</v>
      </c>
      <c r="J29" s="227">
        <v>52.154544321566817</v>
      </c>
      <c r="K29" s="227">
        <v>51.477112118522371</v>
      </c>
      <c r="L29" s="227">
        <v>59.111037947023881</v>
      </c>
      <c r="M29" s="227">
        <v>54.787805862128749</v>
      </c>
      <c r="N29" s="225">
        <v>66.061927864659452</v>
      </c>
      <c r="O29" s="225">
        <v>64.936718715752193</v>
      </c>
      <c r="P29" s="225">
        <v>73.91519073804777</v>
      </c>
      <c r="Q29" s="225">
        <v>74.616359575086648</v>
      </c>
      <c r="R29" s="225">
        <v>75.871616791834825</v>
      </c>
      <c r="S29" s="225">
        <v>76.7</v>
      </c>
      <c r="T29" s="225">
        <v>76.124867782250334</v>
      </c>
      <c r="U29" s="225">
        <v>63.837590820410675</v>
      </c>
      <c r="V29" s="225">
        <v>72.615354296570047</v>
      </c>
      <c r="W29" s="225">
        <v>74.557266180153505</v>
      </c>
      <c r="X29" s="225">
        <v>75.348491667783506</v>
      </c>
    </row>
    <row r="30" spans="1:24" s="59" customFormat="1" ht="12" customHeight="1" thickBot="1">
      <c r="B30" s="697"/>
      <c r="C30" s="698"/>
      <c r="D30" s="698"/>
      <c r="E30" s="698"/>
      <c r="F30" s="698"/>
      <c r="G30" s="698"/>
      <c r="H30" s="698"/>
      <c r="I30" s="698"/>
      <c r="J30" s="698"/>
      <c r="K30" s="699"/>
      <c r="L30" s="698"/>
      <c r="M30" s="698"/>
      <c r="N30" s="698"/>
      <c r="O30" s="689"/>
      <c r="P30" s="689"/>
      <c r="Q30" s="689"/>
      <c r="R30" s="689"/>
      <c r="S30" s="689"/>
      <c r="T30" s="689"/>
      <c r="U30" s="689"/>
      <c r="V30" s="689"/>
      <c r="W30" s="689"/>
      <c r="X30" s="689"/>
    </row>
    <row r="31" spans="1:24" ht="14.25" customHeight="1">
      <c r="B31" s="489" t="s">
        <v>24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</row>
    <row r="32" spans="1:24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</row>
    <row r="33" spans="14:16">
      <c r="N33" s="896"/>
      <c r="O33" s="616"/>
      <c r="P33" s="225"/>
    </row>
    <row r="34" spans="14:16">
      <c r="N34" s="896"/>
      <c r="O34" s="617"/>
      <c r="P34" s="225"/>
    </row>
    <row r="35" spans="14:16">
      <c r="N35" s="896"/>
      <c r="O35" s="616"/>
      <c r="P35" s="225"/>
    </row>
    <row r="36" spans="14:16">
      <c r="N36" s="896"/>
      <c r="O36" s="617"/>
      <c r="P36" s="225"/>
    </row>
  </sheetData>
  <mergeCells count="5">
    <mergeCell ref="B6:C6"/>
    <mergeCell ref="B3:X3"/>
    <mergeCell ref="B4:X4"/>
    <mergeCell ref="N33:N34"/>
    <mergeCell ref="N35:N36"/>
  </mergeCells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A29"/>
  <sheetViews>
    <sheetView showGridLines="0" zoomScaleNormal="100" zoomScaleSheetLayoutView="100" workbookViewId="0">
      <selection activeCell="U9" sqref="U9"/>
    </sheetView>
  </sheetViews>
  <sheetFormatPr baseColWidth="10" defaultColWidth="11.42578125" defaultRowHeight="12.75"/>
  <cols>
    <col min="1" max="1" width="4.28515625" style="2" customWidth="1"/>
    <col min="2" max="2" width="16.85546875" style="2" customWidth="1"/>
    <col min="3" max="13" width="6.5703125" style="2" hidden="1" customWidth="1"/>
    <col min="14" max="22" width="6.5703125" style="2" customWidth="1"/>
    <col min="23" max="24" width="6.7109375" style="2" customWidth="1"/>
    <col min="25" max="16384" width="11.42578125" style="2"/>
  </cols>
  <sheetData>
    <row r="1" spans="1:24" ht="74.25" customHeight="1">
      <c r="A1" s="397"/>
      <c r="B1" s="884" t="s">
        <v>312</v>
      </c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</row>
    <row r="2" spans="1:24" ht="19.5" customHeight="1">
      <c r="A2" s="32"/>
      <c r="B2" s="895" t="s">
        <v>27</v>
      </c>
      <c r="C2" s="895"/>
      <c r="D2" s="895"/>
      <c r="E2" s="895"/>
      <c r="F2" s="895"/>
      <c r="G2" s="895"/>
      <c r="H2" s="895"/>
      <c r="I2" s="895"/>
      <c r="J2" s="895"/>
      <c r="K2" s="895"/>
      <c r="L2" s="895"/>
      <c r="M2" s="895"/>
      <c r="N2" s="895"/>
      <c r="O2" s="895"/>
      <c r="P2" s="895"/>
      <c r="Q2" s="895"/>
      <c r="R2" s="895"/>
      <c r="S2" s="895"/>
      <c r="T2" s="895"/>
      <c r="U2" s="895"/>
      <c r="V2" s="895"/>
      <c r="W2" s="895"/>
      <c r="X2" s="895"/>
    </row>
    <row r="3" spans="1:24" ht="7.5" customHeight="1" thickBot="1">
      <c r="A3" s="32"/>
      <c r="C3" s="230"/>
      <c r="D3" s="230"/>
      <c r="E3" s="230"/>
      <c r="F3" s="230"/>
      <c r="G3" s="258"/>
      <c r="H3" s="258"/>
      <c r="I3" s="258"/>
      <c r="J3" s="258"/>
      <c r="K3" s="258"/>
      <c r="L3" s="258"/>
      <c r="M3" s="258"/>
      <c r="N3" s="258"/>
      <c r="O3" s="258"/>
    </row>
    <row r="4" spans="1:24" s="3" customFormat="1" ht="40.5" customHeight="1" thickBot="1">
      <c r="A4" s="32"/>
      <c r="B4" s="702" t="s">
        <v>259</v>
      </c>
      <c r="C4" s="702">
        <v>2001</v>
      </c>
      <c r="D4" s="702">
        <v>2002</v>
      </c>
      <c r="E4" s="702">
        <v>2003</v>
      </c>
      <c r="F4" s="702">
        <v>2004</v>
      </c>
      <c r="G4" s="702">
        <v>2005</v>
      </c>
      <c r="H4" s="702">
        <v>2006</v>
      </c>
      <c r="I4" s="702">
        <v>2007</v>
      </c>
      <c r="J4" s="702">
        <v>2008</v>
      </c>
      <c r="K4" s="702">
        <v>2009</v>
      </c>
      <c r="L4" s="702">
        <v>2010</v>
      </c>
      <c r="M4" s="702">
        <v>2011</v>
      </c>
      <c r="N4" s="702">
        <v>2013</v>
      </c>
      <c r="O4" s="702">
        <v>2014</v>
      </c>
      <c r="P4" s="702">
        <v>2015</v>
      </c>
      <c r="Q4" s="702">
        <v>2016</v>
      </c>
      <c r="R4" s="702">
        <v>2017</v>
      </c>
      <c r="S4" s="702">
        <v>2018</v>
      </c>
      <c r="T4" s="702">
        <v>2019</v>
      </c>
      <c r="U4" s="702">
        <v>2020</v>
      </c>
      <c r="V4" s="702">
        <v>2021</v>
      </c>
      <c r="W4" s="702">
        <v>2022</v>
      </c>
      <c r="X4" s="702">
        <v>2023</v>
      </c>
    </row>
    <row r="5" spans="1:24" s="3" customFormat="1" ht="5.2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4" s="3" customFormat="1" ht="14.1" customHeight="1">
      <c r="A6" s="61"/>
      <c r="B6" s="306" t="s">
        <v>198</v>
      </c>
      <c r="C6" s="228">
        <v>37.011689213196519</v>
      </c>
      <c r="D6" s="228">
        <v>34.670221785673817</v>
      </c>
      <c r="E6" s="228">
        <v>35.183204533784512</v>
      </c>
      <c r="F6" s="228">
        <v>37.975749668214313</v>
      </c>
      <c r="G6" s="229">
        <v>39.278859628256335</v>
      </c>
      <c r="H6" s="229">
        <v>41.976764180035325</v>
      </c>
      <c r="I6" s="229">
        <v>46.865056127855375</v>
      </c>
      <c r="J6" s="229">
        <v>49.167433557343479</v>
      </c>
      <c r="K6" s="229">
        <v>48.787351885221796</v>
      </c>
      <c r="L6" s="229">
        <v>54.762970333048301</v>
      </c>
      <c r="M6" s="229">
        <v>54.653339294502366</v>
      </c>
      <c r="N6" s="229">
        <v>65.902406485087965</v>
      </c>
      <c r="O6" s="229">
        <v>70.0226418662876</v>
      </c>
      <c r="P6" s="229">
        <v>74.496462692182035</v>
      </c>
      <c r="Q6" s="229">
        <v>76.202158654804705</v>
      </c>
      <c r="R6" s="229">
        <v>76.08392910125697</v>
      </c>
      <c r="S6" s="229">
        <v>77.3</v>
      </c>
      <c r="T6" s="229">
        <v>78.46929315469778</v>
      </c>
      <c r="U6" s="229">
        <v>71.145619402558808</v>
      </c>
      <c r="V6" s="229">
        <v>73.492234303011301</v>
      </c>
      <c r="W6" s="229">
        <v>76.352785056490546</v>
      </c>
      <c r="X6" s="229">
        <v>75.641448021752709</v>
      </c>
    </row>
    <row r="7" spans="1:24" s="3" customFormat="1" ht="14.1" customHeight="1">
      <c r="B7" s="275" t="s">
        <v>207</v>
      </c>
      <c r="C7" s="228">
        <v>37.208006846095422</v>
      </c>
      <c r="D7" s="228">
        <v>34.213471106744763</v>
      </c>
      <c r="E7" s="228">
        <v>36.831690783532899</v>
      </c>
      <c r="F7" s="228">
        <v>39.74417143763344</v>
      </c>
      <c r="G7" s="228">
        <v>40.534713750248827</v>
      </c>
      <c r="H7" s="228">
        <v>43.107370749680648</v>
      </c>
      <c r="I7" s="228">
        <v>47.807140737534738</v>
      </c>
      <c r="J7" s="228">
        <v>51.279032082744394</v>
      </c>
      <c r="K7" s="228">
        <v>51.085439783255957</v>
      </c>
      <c r="L7" s="228">
        <v>54.877568280286667</v>
      </c>
      <c r="M7" s="228">
        <v>55.53213626002308</v>
      </c>
      <c r="N7" s="228">
        <v>66.193364684278905</v>
      </c>
      <c r="O7" s="228">
        <v>69.450114299157022</v>
      </c>
      <c r="P7" s="228">
        <v>75.53093073742599</v>
      </c>
      <c r="Q7" s="228">
        <v>78.437762302035622</v>
      </c>
      <c r="R7" s="228">
        <v>78.3</v>
      </c>
      <c r="S7" s="228">
        <v>77</v>
      </c>
      <c r="T7" s="228">
        <v>77.556074210742665</v>
      </c>
      <c r="U7" s="228">
        <v>69.6362892436603</v>
      </c>
      <c r="V7" s="228">
        <v>75.949552356606489</v>
      </c>
      <c r="W7" s="228">
        <v>77.440818422885926</v>
      </c>
      <c r="X7" s="228">
        <v>75.46163164775993</v>
      </c>
    </row>
    <row r="8" spans="1:24" s="3" customFormat="1" ht="14.1" customHeight="1">
      <c r="A8" s="58"/>
      <c r="B8" s="275" t="s">
        <v>208</v>
      </c>
      <c r="C8" s="228">
        <v>36.829041318740316</v>
      </c>
      <c r="D8" s="228">
        <v>35.096896709284167</v>
      </c>
      <c r="E8" s="228">
        <v>33.576120645117186</v>
      </c>
      <c r="F8" s="228">
        <v>36.216566242782726</v>
      </c>
      <c r="G8" s="228">
        <v>37.951371557675607</v>
      </c>
      <c r="H8" s="228">
        <v>40.941511908475988</v>
      </c>
      <c r="I8" s="228">
        <v>45.933409313297858</v>
      </c>
      <c r="J8" s="228">
        <v>46.937338259183576</v>
      </c>
      <c r="K8" s="228">
        <v>46.80371612441914</v>
      </c>
      <c r="L8" s="228">
        <v>54.645668754781987</v>
      </c>
      <c r="M8" s="228">
        <v>53.734293789440621</v>
      </c>
      <c r="N8" s="228">
        <v>65.630905004541674</v>
      </c>
      <c r="O8" s="228">
        <v>70.599836670264423</v>
      </c>
      <c r="P8" s="228">
        <v>73.537993220235478</v>
      </c>
      <c r="Q8" s="228">
        <v>74.119460201417937</v>
      </c>
      <c r="R8" s="228">
        <v>74</v>
      </c>
      <c r="S8" s="228">
        <v>77.599999999999994</v>
      </c>
      <c r="T8" s="228">
        <v>79.299145975821801</v>
      </c>
      <c r="U8" s="228">
        <v>72.610887532069455</v>
      </c>
      <c r="V8" s="228">
        <v>71.336187876683127</v>
      </c>
      <c r="W8" s="228">
        <v>75.329490544340885</v>
      </c>
      <c r="X8" s="228">
        <v>75.801002571391081</v>
      </c>
    </row>
    <row r="9" spans="1:24" s="3" customFormat="1" ht="14.1" customHeight="1">
      <c r="A9" s="58"/>
      <c r="B9" s="306" t="s">
        <v>199</v>
      </c>
      <c r="C9" s="228">
        <v>45.752347819299111</v>
      </c>
      <c r="D9" s="228">
        <v>44.385258403493161</v>
      </c>
      <c r="E9" s="228">
        <v>52.688960670505672</v>
      </c>
      <c r="F9" s="228">
        <v>57.49257561036044</v>
      </c>
      <c r="G9" s="229">
        <v>53.128909904632806</v>
      </c>
      <c r="H9" s="229">
        <v>53.856595644978384</v>
      </c>
      <c r="I9" s="229">
        <v>58.132714184258262</v>
      </c>
      <c r="J9" s="229">
        <v>61.683079334225837</v>
      </c>
      <c r="K9" s="229">
        <v>60.226936763037145</v>
      </c>
      <c r="L9" s="229">
        <v>62.771734532662045</v>
      </c>
      <c r="M9" s="229">
        <v>64.854080584136227</v>
      </c>
      <c r="N9" s="229">
        <v>69.534266932004996</v>
      </c>
      <c r="O9" s="229">
        <v>73.663803855640538</v>
      </c>
      <c r="P9" s="229">
        <v>78.232523087596007</v>
      </c>
      <c r="Q9" s="229">
        <v>74.768455954490491</v>
      </c>
      <c r="R9" s="229">
        <v>77.817261066640413</v>
      </c>
      <c r="S9" s="229">
        <v>79</v>
      </c>
      <c r="T9" s="229">
        <v>79.280328587180222</v>
      </c>
      <c r="U9" s="229">
        <v>68.073324584177229</v>
      </c>
      <c r="V9" s="229">
        <v>77.352533623814779</v>
      </c>
      <c r="W9" s="229">
        <v>77.993556688100327</v>
      </c>
      <c r="X9" s="229">
        <v>79.452903059855259</v>
      </c>
    </row>
    <row r="10" spans="1:24" s="3" customFormat="1" ht="14.1" customHeight="1">
      <c r="B10" s="275" t="s">
        <v>207</v>
      </c>
      <c r="C10" s="228">
        <v>46.851224614401787</v>
      </c>
      <c r="D10" s="228">
        <v>45.55863830203063</v>
      </c>
      <c r="E10" s="228">
        <v>50.685403781547429</v>
      </c>
      <c r="F10" s="228">
        <v>57.672608505553988</v>
      </c>
      <c r="G10" s="228">
        <v>54.850339854536578</v>
      </c>
      <c r="H10" s="228">
        <v>55.341168325796716</v>
      </c>
      <c r="I10" s="228">
        <v>57.365097493056446</v>
      </c>
      <c r="J10" s="228">
        <v>60.742779114788419</v>
      </c>
      <c r="K10" s="228">
        <v>56.2991485560893</v>
      </c>
      <c r="L10" s="228">
        <v>61.852402649584768</v>
      </c>
      <c r="M10" s="228">
        <v>64.06026735128583</v>
      </c>
      <c r="N10" s="228">
        <v>70.751961959290867</v>
      </c>
      <c r="O10" s="228">
        <v>74.916267258688819</v>
      </c>
      <c r="P10" s="228">
        <v>81.495549136068064</v>
      </c>
      <c r="Q10" s="228">
        <v>74.672573497733012</v>
      </c>
      <c r="R10" s="228">
        <v>74.3</v>
      </c>
      <c r="S10" s="228">
        <v>80.2</v>
      </c>
      <c r="T10" s="228">
        <v>78.999969090171831</v>
      </c>
      <c r="U10" s="228">
        <v>66.046802529874086</v>
      </c>
      <c r="V10" s="228">
        <v>78.012562160683146</v>
      </c>
      <c r="W10" s="228">
        <v>77.777573041188361</v>
      </c>
      <c r="X10" s="228">
        <v>81.141605104404363</v>
      </c>
    </row>
    <row r="11" spans="1:24" s="3" customFormat="1" ht="14.1" customHeight="1">
      <c r="A11" s="75"/>
      <c r="B11" s="275" t="s">
        <v>208</v>
      </c>
      <c r="C11" s="228">
        <v>44.659368116513761</v>
      </c>
      <c r="D11" s="228">
        <v>43.169489628481458</v>
      </c>
      <c r="E11" s="228">
        <v>55.015609874959537</v>
      </c>
      <c r="F11" s="228">
        <v>57.315858434958201</v>
      </c>
      <c r="G11" s="228">
        <v>51.218025758824439</v>
      </c>
      <c r="H11" s="228">
        <v>52.622847537976618</v>
      </c>
      <c r="I11" s="228">
        <v>58.832663564322949</v>
      </c>
      <c r="J11" s="228">
        <v>62.537868703585644</v>
      </c>
      <c r="K11" s="228">
        <v>64.04656382337177</v>
      </c>
      <c r="L11" s="228">
        <v>63.824733748952717</v>
      </c>
      <c r="M11" s="228">
        <v>65.626516933569988</v>
      </c>
      <c r="N11" s="228">
        <v>68.528281332795331</v>
      </c>
      <c r="O11" s="228">
        <v>72.443655907492001</v>
      </c>
      <c r="P11" s="228">
        <v>75.341983192696262</v>
      </c>
      <c r="Q11" s="228">
        <v>74.859502741121503</v>
      </c>
      <c r="R11" s="228">
        <v>80.7</v>
      </c>
      <c r="S11" s="228">
        <v>77.8</v>
      </c>
      <c r="T11" s="228">
        <v>79.566993815496289</v>
      </c>
      <c r="U11" s="228">
        <v>70.186664336934243</v>
      </c>
      <c r="V11" s="228">
        <v>76.76212983508556</v>
      </c>
      <c r="W11" s="228">
        <v>78.210347854811232</v>
      </c>
      <c r="X11" s="228">
        <v>77.844516985185678</v>
      </c>
    </row>
    <row r="12" spans="1:24" s="3" customFormat="1" ht="14.1" customHeight="1">
      <c r="A12" s="75"/>
      <c r="B12" s="306" t="s">
        <v>200</v>
      </c>
      <c r="C12" s="228">
        <v>53.635012033145124</v>
      </c>
      <c r="D12" s="228">
        <v>55.132964614776256</v>
      </c>
      <c r="E12" s="228">
        <v>60.789955128410121</v>
      </c>
      <c r="F12" s="228">
        <v>66.496334345456106</v>
      </c>
      <c r="G12" s="229">
        <v>63.688919298104125</v>
      </c>
      <c r="H12" s="229">
        <v>64.168801178515977</v>
      </c>
      <c r="I12" s="229">
        <v>72.068439103870418</v>
      </c>
      <c r="J12" s="229">
        <v>71.097304527452181</v>
      </c>
      <c r="K12" s="229">
        <v>75.195222117419249</v>
      </c>
      <c r="L12" s="229">
        <v>73.000527252791358</v>
      </c>
      <c r="M12" s="229">
        <v>76.670623060433059</v>
      </c>
      <c r="N12" s="229">
        <v>79.50333765369848</v>
      </c>
      <c r="O12" s="229">
        <v>84.239229499180681</v>
      </c>
      <c r="P12" s="229">
        <v>80.30268645253966</v>
      </c>
      <c r="Q12" s="229">
        <v>82.529928741895091</v>
      </c>
      <c r="R12" s="229">
        <v>83.846500335249218</v>
      </c>
      <c r="S12" s="229">
        <v>86.1</v>
      </c>
      <c r="T12" s="229">
        <v>85.553593062930958</v>
      </c>
      <c r="U12" s="229">
        <v>70.538335669206333</v>
      </c>
      <c r="V12" s="229">
        <v>72.332585590376624</v>
      </c>
      <c r="W12" s="229">
        <v>78.191473547192402</v>
      </c>
      <c r="X12" s="229">
        <v>80.700168369598941</v>
      </c>
    </row>
    <row r="13" spans="1:24" s="3" customFormat="1" ht="14.1" customHeight="1">
      <c r="B13" s="275" t="s">
        <v>207</v>
      </c>
      <c r="C13" s="228">
        <v>54.274645599215596</v>
      </c>
      <c r="D13" s="228">
        <v>57.177622879152928</v>
      </c>
      <c r="E13" s="228">
        <v>57.584137300702984</v>
      </c>
      <c r="F13" s="228">
        <v>69.015535395377029</v>
      </c>
      <c r="G13" s="228">
        <v>61.370290101239966</v>
      </c>
      <c r="H13" s="228">
        <v>61.323278357170736</v>
      </c>
      <c r="I13" s="228">
        <v>76.484968352464094</v>
      </c>
      <c r="J13" s="228">
        <v>73.783095169530881</v>
      </c>
      <c r="K13" s="228">
        <v>74.129626424457712</v>
      </c>
      <c r="L13" s="228">
        <v>75.654750825316171</v>
      </c>
      <c r="M13" s="228">
        <v>77.836622676639919</v>
      </c>
      <c r="N13" s="228">
        <v>77.16992553030876</v>
      </c>
      <c r="O13" s="228">
        <v>87.376928831182809</v>
      </c>
      <c r="P13" s="228">
        <v>77.858894341775553</v>
      </c>
      <c r="Q13" s="228">
        <v>83.154487757041167</v>
      </c>
      <c r="R13" s="228">
        <v>87.7</v>
      </c>
      <c r="S13" s="228">
        <v>87.9</v>
      </c>
      <c r="T13" s="228">
        <v>87.505220828124806</v>
      </c>
      <c r="U13" s="228">
        <v>73.670329381522563</v>
      </c>
      <c r="V13" s="228">
        <v>73.571600410715803</v>
      </c>
      <c r="W13" s="228">
        <v>77.946664977846268</v>
      </c>
      <c r="X13" s="228">
        <v>82.548162551545559</v>
      </c>
    </row>
    <row r="14" spans="1:24" s="3" customFormat="1" ht="14.1" customHeight="1">
      <c r="A14" s="75"/>
      <c r="B14" s="275" t="s">
        <v>208</v>
      </c>
      <c r="C14" s="228">
        <v>53.049795273258482</v>
      </c>
      <c r="D14" s="228">
        <v>53.185508061468589</v>
      </c>
      <c r="E14" s="228">
        <v>63.519415715856425</v>
      </c>
      <c r="F14" s="228">
        <v>63.87945095143801</v>
      </c>
      <c r="G14" s="228">
        <v>65.876381112627641</v>
      </c>
      <c r="H14" s="228">
        <v>66.776348891717277</v>
      </c>
      <c r="I14" s="228">
        <v>68.025400797939355</v>
      </c>
      <c r="J14" s="228">
        <v>68.214611050287346</v>
      </c>
      <c r="K14" s="228">
        <v>76.206075572441904</v>
      </c>
      <c r="L14" s="228">
        <v>70.881424038144516</v>
      </c>
      <c r="M14" s="228">
        <v>75.843820867520037</v>
      </c>
      <c r="N14" s="228">
        <v>81.61158077172874</v>
      </c>
      <c r="O14" s="228">
        <v>81.055886577289044</v>
      </c>
      <c r="P14" s="228">
        <v>83.087722355965639</v>
      </c>
      <c r="Q14" s="228">
        <v>81.943856644797748</v>
      </c>
      <c r="R14" s="228">
        <v>80.2</v>
      </c>
      <c r="S14" s="228">
        <v>84.5</v>
      </c>
      <c r="T14" s="228">
        <v>83.568627534144099</v>
      </c>
      <c r="U14" s="228">
        <v>68.012458086071121</v>
      </c>
      <c r="V14" s="228">
        <v>71.168189725931455</v>
      </c>
      <c r="W14" s="228">
        <v>78.398535934406439</v>
      </c>
      <c r="X14" s="228">
        <v>78.798438657153653</v>
      </c>
    </row>
    <row r="15" spans="1:24" s="3" customFormat="1" ht="14.1" customHeight="1">
      <c r="A15" s="75"/>
      <c r="B15" s="306" t="s">
        <v>201</v>
      </c>
      <c r="C15" s="228">
        <v>64.387437730330703</v>
      </c>
      <c r="D15" s="228">
        <v>59.066941162558933</v>
      </c>
      <c r="E15" s="228">
        <v>67.98888529330506</v>
      </c>
      <c r="F15" s="228">
        <v>77.043818303928006</v>
      </c>
      <c r="G15" s="229">
        <v>70.10432262702696</v>
      </c>
      <c r="H15" s="229">
        <v>73.656769088915752</v>
      </c>
      <c r="I15" s="229">
        <v>76.488216928919101</v>
      </c>
      <c r="J15" s="229">
        <v>76.512503928578496</v>
      </c>
      <c r="K15" s="229">
        <v>79.164742521071688</v>
      </c>
      <c r="L15" s="229">
        <v>80.643028047758747</v>
      </c>
      <c r="M15" s="229">
        <v>80.883538995130195</v>
      </c>
      <c r="N15" s="229">
        <v>84.375321241060817</v>
      </c>
      <c r="O15" s="229">
        <v>79.889366681622874</v>
      </c>
      <c r="P15" s="229">
        <v>80.972048409912802</v>
      </c>
      <c r="Q15" s="229">
        <v>81.207381675908934</v>
      </c>
      <c r="R15" s="229">
        <v>87.545937813928774</v>
      </c>
      <c r="S15" s="229">
        <v>85.1</v>
      </c>
      <c r="T15" s="229">
        <v>90.092963457414157</v>
      </c>
      <c r="U15" s="229">
        <v>73.883479859118964</v>
      </c>
      <c r="V15" s="229">
        <v>78.331185898219303</v>
      </c>
      <c r="W15" s="229">
        <v>77.849444413761177</v>
      </c>
      <c r="X15" s="229">
        <v>84.460252311082044</v>
      </c>
    </row>
    <row r="16" spans="1:24" s="3" customFormat="1" ht="14.1" customHeight="1">
      <c r="B16" s="275" t="s">
        <v>207</v>
      </c>
      <c r="C16" s="228">
        <v>66.769642084924328</v>
      </c>
      <c r="D16" s="228">
        <v>61.283707985258104</v>
      </c>
      <c r="E16" s="228">
        <v>64.080481557556894</v>
      </c>
      <c r="F16" s="228">
        <v>75.978402138585338</v>
      </c>
      <c r="G16" s="228">
        <v>67.517557613452013</v>
      </c>
      <c r="H16" s="228">
        <v>72.899568560311593</v>
      </c>
      <c r="I16" s="228">
        <v>73.540699297186094</v>
      </c>
      <c r="J16" s="228">
        <v>75.575697749788574</v>
      </c>
      <c r="K16" s="228">
        <v>78.480293451436992</v>
      </c>
      <c r="L16" s="228">
        <v>78.255235454852269</v>
      </c>
      <c r="M16" s="228">
        <v>78.483500433461487</v>
      </c>
      <c r="N16" s="228">
        <v>86.533575021943165</v>
      </c>
      <c r="O16" s="228">
        <v>85.258744362431742</v>
      </c>
      <c r="P16" s="228">
        <v>78.831602698821285</v>
      </c>
      <c r="Q16" s="228">
        <v>80.171073911669538</v>
      </c>
      <c r="R16" s="228">
        <v>85.1</v>
      </c>
      <c r="S16" s="228">
        <v>83.8</v>
      </c>
      <c r="T16" s="228">
        <v>92.052750334077004</v>
      </c>
      <c r="U16" s="228">
        <v>70.366516159421195</v>
      </c>
      <c r="V16" s="228">
        <v>83.27919866600196</v>
      </c>
      <c r="W16" s="228">
        <v>77.636852957896494</v>
      </c>
      <c r="X16" s="228">
        <v>82.421636904284185</v>
      </c>
    </row>
    <row r="17" spans="1:27" s="3" customFormat="1" ht="14.1" customHeight="1">
      <c r="A17" s="75"/>
      <c r="B17" s="275" t="s">
        <v>208</v>
      </c>
      <c r="C17" s="228">
        <v>62.081775821366612</v>
      </c>
      <c r="D17" s="228">
        <v>57.014948373265049</v>
      </c>
      <c r="E17" s="228">
        <v>71.760637547351251</v>
      </c>
      <c r="F17" s="228">
        <v>78.076881427770942</v>
      </c>
      <c r="G17" s="228">
        <v>72.969366320047556</v>
      </c>
      <c r="H17" s="228">
        <v>74.308125212587242</v>
      </c>
      <c r="I17" s="228">
        <v>79.167085808307391</v>
      </c>
      <c r="J17" s="228">
        <v>77.447180564237115</v>
      </c>
      <c r="K17" s="228">
        <v>79.914402198977982</v>
      </c>
      <c r="L17" s="228">
        <v>83.207430952285335</v>
      </c>
      <c r="M17" s="228">
        <v>82.770083486445941</v>
      </c>
      <c r="N17" s="228">
        <v>82.219760907431507</v>
      </c>
      <c r="O17" s="228">
        <v>74.423224970925915</v>
      </c>
      <c r="P17" s="228">
        <v>83.059062717419692</v>
      </c>
      <c r="Q17" s="228">
        <v>82.077262183821702</v>
      </c>
      <c r="R17" s="228">
        <v>89.8</v>
      </c>
      <c r="S17" s="228">
        <v>86.6</v>
      </c>
      <c r="T17" s="228">
        <v>87.72765489501468</v>
      </c>
      <c r="U17" s="228">
        <v>77.45229692841788</v>
      </c>
      <c r="V17" s="228">
        <v>73.528119562185054</v>
      </c>
      <c r="W17" s="228">
        <v>78.065283509993478</v>
      </c>
      <c r="X17" s="228">
        <v>86.308223133186573</v>
      </c>
    </row>
    <row r="18" spans="1:27" s="3" customFormat="1" ht="14.1" customHeight="1">
      <c r="A18" s="75"/>
      <c r="B18" s="306" t="s">
        <v>202</v>
      </c>
      <c r="C18" s="228">
        <v>73.276933013450474</v>
      </c>
      <c r="D18" s="228">
        <v>76.316187750302532</v>
      </c>
      <c r="E18" s="228">
        <v>70.002719755321436</v>
      </c>
      <c r="F18" s="228">
        <v>82.241895768470428</v>
      </c>
      <c r="G18" s="229">
        <v>84.772632299582853</v>
      </c>
      <c r="H18" s="229">
        <v>83.880495790003408</v>
      </c>
      <c r="I18" s="229">
        <v>88.260054023931929</v>
      </c>
      <c r="J18" s="229">
        <v>90.88904581817178</v>
      </c>
      <c r="K18" s="229">
        <v>91.417351579869575</v>
      </c>
      <c r="L18" s="229">
        <v>84.970779716962269</v>
      </c>
      <c r="M18" s="229">
        <v>87.50606648896435</v>
      </c>
      <c r="N18" s="229">
        <v>85.229239927068534</v>
      </c>
      <c r="O18" s="229">
        <v>90.413877913308653</v>
      </c>
      <c r="P18" s="229">
        <v>87.06834568838056</v>
      </c>
      <c r="Q18" s="229">
        <v>87.89724120820658</v>
      </c>
      <c r="R18" s="229">
        <v>92.063695440020254</v>
      </c>
      <c r="S18" s="229">
        <v>92.7</v>
      </c>
      <c r="T18" s="229">
        <v>90.801039291276453</v>
      </c>
      <c r="U18" s="229">
        <v>66.341131438627713</v>
      </c>
      <c r="V18" s="229">
        <v>76.918283893145812</v>
      </c>
      <c r="W18" s="229">
        <v>81.003033789050093</v>
      </c>
      <c r="X18" s="229">
        <v>88.668225579590569</v>
      </c>
    </row>
    <row r="19" spans="1:27" s="3" customFormat="1" ht="14.1" customHeight="1">
      <c r="B19" s="275" t="s">
        <v>207</v>
      </c>
      <c r="C19" s="228">
        <v>73.198982646372045</v>
      </c>
      <c r="D19" s="228">
        <v>75.039275613146572</v>
      </c>
      <c r="E19" s="228">
        <v>69.594258429178481</v>
      </c>
      <c r="F19" s="228">
        <v>84.070396664556554</v>
      </c>
      <c r="G19" s="228">
        <v>81.61220197340829</v>
      </c>
      <c r="H19" s="228">
        <v>85.889089384613698</v>
      </c>
      <c r="I19" s="228">
        <v>85.964923540249131</v>
      </c>
      <c r="J19" s="228">
        <v>92.596793119703264</v>
      </c>
      <c r="K19" s="228">
        <v>89.345248592740788</v>
      </c>
      <c r="L19" s="228">
        <v>85.299144677508565</v>
      </c>
      <c r="M19" s="228">
        <v>85.914500251659575</v>
      </c>
      <c r="N19" s="228">
        <v>81.825215188775317</v>
      </c>
      <c r="O19" s="228">
        <v>90.484205217964757</v>
      </c>
      <c r="P19" s="228">
        <v>89.763826821609712</v>
      </c>
      <c r="Q19" s="228">
        <v>84.815755417070235</v>
      </c>
      <c r="R19" s="228">
        <v>93.9</v>
      </c>
      <c r="S19" s="228">
        <v>92.2</v>
      </c>
      <c r="T19" s="228">
        <v>91.093144120226867</v>
      </c>
      <c r="U19" s="228">
        <v>71.80381316814892</v>
      </c>
      <c r="V19" s="228">
        <v>72.581727852321436</v>
      </c>
      <c r="W19" s="228">
        <v>82.594535064184498</v>
      </c>
      <c r="X19" s="228">
        <v>95.743292866965234</v>
      </c>
    </row>
    <row r="20" spans="1:27" ht="14.1" customHeight="1">
      <c r="A20" s="58"/>
      <c r="B20" s="275" t="s">
        <v>208</v>
      </c>
      <c r="C20" s="228">
        <v>73.363139376920344</v>
      </c>
      <c r="D20" s="228">
        <v>77.90169389467134</v>
      </c>
      <c r="E20" s="228">
        <v>70.507404429954846</v>
      </c>
      <c r="F20" s="228">
        <v>79.851147004099289</v>
      </c>
      <c r="G20" s="228">
        <v>87.099599832762834</v>
      </c>
      <c r="H20" s="228">
        <v>81.730876685553454</v>
      </c>
      <c r="I20" s="228">
        <v>90.58728705040015</v>
      </c>
      <c r="J20" s="228">
        <v>89.011150801438291</v>
      </c>
      <c r="K20" s="228">
        <v>93.860085690850696</v>
      </c>
      <c r="L20" s="228">
        <v>84.562050391986901</v>
      </c>
      <c r="M20" s="228">
        <v>89.001515250183857</v>
      </c>
      <c r="N20" s="228">
        <v>88.773830909196278</v>
      </c>
      <c r="O20" s="228">
        <v>90.342842492891435</v>
      </c>
      <c r="P20" s="228">
        <v>84.963294147002983</v>
      </c>
      <c r="Q20" s="228">
        <v>90.324632975725237</v>
      </c>
      <c r="R20" s="228">
        <v>90.5</v>
      </c>
      <c r="S20" s="228">
        <v>93.1</v>
      </c>
      <c r="T20" s="228">
        <v>90.550671012173197</v>
      </c>
      <c r="U20" s="228">
        <v>61.095355694586459</v>
      </c>
      <c r="V20" s="228">
        <v>81.531286253185797</v>
      </c>
      <c r="W20" s="228">
        <v>79.76696224250918</v>
      </c>
      <c r="X20" s="228">
        <v>82.287496074033754</v>
      </c>
    </row>
    <row r="21" spans="1:27" ht="4.5" customHeight="1" thickBot="1">
      <c r="A21" s="58"/>
      <c r="B21" s="827"/>
      <c r="C21" s="828"/>
      <c r="D21" s="828"/>
      <c r="E21" s="828"/>
      <c r="F21" s="828"/>
      <c r="G21" s="828"/>
      <c r="H21" s="828"/>
      <c r="I21" s="828"/>
      <c r="J21" s="828"/>
      <c r="K21" s="828"/>
      <c r="L21" s="828"/>
      <c r="M21" s="828"/>
      <c r="N21" s="828"/>
      <c r="O21" s="828"/>
      <c r="P21" s="828"/>
      <c r="Q21" s="828"/>
      <c r="R21" s="828"/>
      <c r="S21" s="828"/>
      <c r="T21" s="828"/>
      <c r="U21" s="698"/>
      <c r="V21" s="698"/>
      <c r="W21" s="698"/>
      <c r="X21" s="698"/>
    </row>
    <row r="22" spans="1:27" ht="12" customHeight="1">
      <c r="A22" s="76"/>
      <c r="B22" s="435" t="s">
        <v>119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</row>
    <row r="23" spans="1:27" ht="24.75" customHeight="1">
      <c r="A23" s="405"/>
    </row>
    <row r="24" spans="1:27">
      <c r="Y24" s="897"/>
      <c r="Z24" s="618"/>
      <c r="AA24" s="228"/>
    </row>
    <row r="25" spans="1:27">
      <c r="Y25" s="897"/>
      <c r="Z25" s="154"/>
      <c r="AA25" s="228"/>
    </row>
    <row r="26" spans="1:27">
      <c r="Y26" s="897"/>
      <c r="Z26" s="618"/>
      <c r="AA26" s="228"/>
    </row>
    <row r="27" spans="1:27">
      <c r="Y27" s="897"/>
      <c r="Z27" s="154"/>
      <c r="AA27" s="228"/>
    </row>
    <row r="28" spans="1:27">
      <c r="Y28" s="897"/>
      <c r="Z28" s="618"/>
      <c r="AA28" s="228"/>
    </row>
    <row r="29" spans="1:27">
      <c r="Y29" s="897"/>
      <c r="Z29" s="154"/>
      <c r="AA29" s="228"/>
    </row>
  </sheetData>
  <mergeCells count="5">
    <mergeCell ref="Y28:Y29"/>
    <mergeCell ref="Y24:Y25"/>
    <mergeCell ref="Y26:Y27"/>
    <mergeCell ref="B1:X1"/>
    <mergeCell ref="B2:X2"/>
  </mergeCells>
  <printOptions horizontalCentered="1"/>
  <pageMargins left="0.86614173228346458" right="0.74803149606299213" top="1.1417322834645669" bottom="0.59055118110236227" header="0" footer="0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48</vt:i4>
      </vt:variant>
      <vt:variant>
        <vt:lpstr>Rangos con nombre</vt:lpstr>
      </vt:variant>
      <vt:variant>
        <vt:i4>8</vt:i4>
      </vt:variant>
    </vt:vector>
  </HeadingPairs>
  <TitlesOfParts>
    <vt:vector size="56" baseType="lpstr">
      <vt:lpstr>Anexo 5.1</vt:lpstr>
      <vt:lpstr>Anexo 5.2</vt:lpstr>
      <vt:lpstr>Anexo 5.3</vt:lpstr>
      <vt:lpstr>Anexo 5.4</vt:lpstr>
      <vt:lpstr>Anexo 5.5</vt:lpstr>
      <vt:lpstr>Anexo 5.6</vt:lpstr>
      <vt:lpstr>Anexo 5.7</vt:lpstr>
      <vt:lpstr>Anexo 5.8</vt:lpstr>
      <vt:lpstr>Anexo 5.9</vt:lpstr>
      <vt:lpstr>Anexo 5.10 </vt:lpstr>
      <vt:lpstr>Anexo 5.11</vt:lpstr>
      <vt:lpstr>Anexo 5.12</vt:lpstr>
      <vt:lpstr>Anexo 5.13</vt:lpstr>
      <vt:lpstr>Anexo 5.14</vt:lpstr>
      <vt:lpstr>Anexo 5..15</vt:lpstr>
      <vt:lpstr>Anexo 5.16</vt:lpstr>
      <vt:lpstr>Anexo 5.17</vt:lpstr>
      <vt:lpstr>Anexo 5.18</vt:lpstr>
      <vt:lpstr>Anexo 5.19</vt:lpstr>
      <vt:lpstr>Anexo 5.20</vt:lpstr>
      <vt:lpstr>Anexo 5.21</vt:lpstr>
      <vt:lpstr>Anexo 5.22</vt:lpstr>
      <vt:lpstr>Anexo 5.23</vt:lpstr>
      <vt:lpstr>Anexo 5.24</vt:lpstr>
      <vt:lpstr>Anexo 5.25</vt:lpstr>
      <vt:lpstr>Anexo 5.26</vt:lpstr>
      <vt:lpstr>Anexo 5.27</vt:lpstr>
      <vt:lpstr>Anexo 5.28</vt:lpstr>
      <vt:lpstr>Hoja1</vt:lpstr>
      <vt:lpstr>Anexo 5.29</vt:lpstr>
      <vt:lpstr>Anexo 5.30</vt:lpstr>
      <vt:lpstr>Nivel Edu-25+ 5.31 X</vt:lpstr>
      <vt:lpstr>Anexo 5.31</vt:lpstr>
      <vt:lpstr>Anexo 5.32</vt:lpstr>
      <vt:lpstr>Anexo 5.33</vt:lpstr>
      <vt:lpstr>Anexo 5.34</vt:lpstr>
      <vt:lpstr>Anexo 5.35</vt:lpstr>
      <vt:lpstr>Anexo 5.36</vt:lpstr>
      <vt:lpstr>Anexo 5.37</vt:lpstr>
      <vt:lpstr>Anexo 5.38</vt:lpstr>
      <vt:lpstr>Anexo 5.39</vt:lpstr>
      <vt:lpstr>Anexo 5.40</vt:lpstr>
      <vt:lpstr>Anexo 5.41</vt:lpstr>
      <vt:lpstr>Anexo 5.42</vt:lpstr>
      <vt:lpstr>Anexo 5.43</vt:lpstr>
      <vt:lpstr>Anexo 5.44</vt:lpstr>
      <vt:lpstr>Anexo 5.45</vt:lpstr>
      <vt:lpstr>Anexo 5.46</vt:lpstr>
      <vt:lpstr>'Anexo 5.31'!Área_de_impresión</vt:lpstr>
      <vt:lpstr>'Anexo 5.34'!Área_de_impresión</vt:lpstr>
      <vt:lpstr>'Anexo 5.35'!Área_de_impresión</vt:lpstr>
      <vt:lpstr>'Anexo 5.36'!Área_de_impresión</vt:lpstr>
      <vt:lpstr>'Anexo 5.37'!Área_de_impresión</vt:lpstr>
      <vt:lpstr>'Anexo 5.38'!Área_de_impresión</vt:lpstr>
      <vt:lpstr>'Anexo 5.39'!Área_de_impresión</vt:lpstr>
      <vt:lpstr>'Nivel Edu-25+ 5.31 X'!Área_de_impresión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Florian Contreras</dc:creator>
  <cp:lastModifiedBy>Roxana Palomares Cristobal</cp:lastModifiedBy>
  <cp:lastPrinted>2020-01-13T15:00:18Z</cp:lastPrinted>
  <dcterms:created xsi:type="dcterms:W3CDTF">2014-09-23T20:04:05Z</dcterms:created>
  <dcterms:modified xsi:type="dcterms:W3CDTF">2024-12-18T21:55:01Z</dcterms:modified>
</cp:coreProperties>
</file>