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NEM\ANUARIO MINERO\Anuario Minero 2024\Secciones DGPSM\Secciones EEMI-DSAM\FINALES\"/>
    </mc:Choice>
  </mc:AlternateContent>
  <xr:revisionPtr revIDLastSave="0" documentId="13_ncr:1_{E6184A17-408B-4C59-931A-14F006FBB058}" xr6:coauthVersionLast="47" xr6:coauthVersionMax="47" xr10:uidLastSave="{00000000-0000-0000-0000-000000000000}"/>
  <bookViews>
    <workbookView xWindow="-120" yWindow="-120" windowWidth="29040" windowHeight="15840" xr2:uid="{A5C79139-7A6E-45C9-9410-37BAE6C805B4}"/>
  </bookViews>
  <sheets>
    <sheet name="Contenido" sheetId="2" r:id="rId1"/>
    <sheet name="PBI" sheetId="64" r:id="rId2"/>
    <sheet name="Macro" sheetId="65" r:id="rId3"/>
    <sheet name="Catastro" sheetId="3" r:id="rId4"/>
    <sheet name="Actividad Minera " sheetId="66" r:id="rId5"/>
    <sheet name="Restringidas " sheetId="67" r:id="rId6"/>
    <sheet name="Participantes PIM" sheetId="68" r:id="rId7"/>
    <sheet name="Ránking" sheetId="4" r:id="rId8"/>
    <sheet name="Producción mundial" sheetId="5" r:id="rId9"/>
    <sheet name="Producción" sheetId="6" r:id="rId10"/>
    <sheet name="Variación" sheetId="7" r:id="rId11"/>
    <sheet name="Reservas" sheetId="8" r:id="rId12"/>
    <sheet name="Reservas nacionales" sheetId="9" r:id="rId13"/>
    <sheet name="Reservas mundiales" sheetId="10" r:id="rId14"/>
    <sheet name="Exportaciones" sheetId="53" r:id="rId15"/>
    <sheet name="Destino export" sheetId="54" r:id="rId16"/>
    <sheet name="Export Min" sheetId="55" r:id="rId17"/>
    <sheet name="Precios" sheetId="69" r:id="rId18"/>
    <sheet name="Cu-Países" sheetId="11" r:id="rId19"/>
    <sheet name="Cu-Empresas" sheetId="12" r:id="rId20"/>
    <sheet name="Cu-Departamento" sheetId="13" r:id="rId21"/>
    <sheet name="Cu-Estrato" sheetId="14" r:id="rId22"/>
    <sheet name="Cu-Export" sheetId="15" r:id="rId23"/>
    <sheet name="Cu-Destino" sheetId="16" r:id="rId24"/>
    <sheet name="Au-Países" sheetId="17" r:id="rId25"/>
    <sheet name="Au-Empresas" sheetId="18" r:id="rId26"/>
    <sheet name="Au-Departamento" sheetId="19" r:id="rId27"/>
    <sheet name="Au-Estrato" sheetId="20" r:id="rId28"/>
    <sheet name="Au-Export" sheetId="21" r:id="rId29"/>
    <sheet name="Au-Destino" sheetId="22" r:id="rId30"/>
    <sheet name="Zn-Países" sheetId="23" r:id="rId31"/>
    <sheet name="Zn-Empresas" sheetId="24" r:id="rId32"/>
    <sheet name="Zn-Departamento" sheetId="25" r:id="rId33"/>
    <sheet name="Zn-Estrato" sheetId="26" r:id="rId34"/>
    <sheet name="Zn-Export" sheetId="27" r:id="rId35"/>
    <sheet name="Zn-Destino" sheetId="28" r:id="rId36"/>
    <sheet name="Ag-Países" sheetId="29" r:id="rId37"/>
    <sheet name="Ag-Empresas" sheetId="30" r:id="rId38"/>
    <sheet name="Ag-Departamento" sheetId="31" r:id="rId39"/>
    <sheet name="Ag-Estrato" sheetId="32" r:id="rId40"/>
    <sheet name="Ag-Export" sheetId="33" r:id="rId41"/>
    <sheet name="Ag-Destino" sheetId="34" r:id="rId42"/>
    <sheet name="Pb-Países" sheetId="35" r:id="rId43"/>
    <sheet name="Pb-Empresas" sheetId="36" r:id="rId44"/>
    <sheet name="Pb-Departamento" sheetId="37" r:id="rId45"/>
    <sheet name="Pb-Estrato" sheetId="38" r:id="rId46"/>
    <sheet name="Pb-Export" sheetId="39" r:id="rId47"/>
    <sheet name="Pb-Destino" sheetId="40" r:id="rId48"/>
    <sheet name="Fe-Producción" sheetId="41" r:id="rId49"/>
    <sheet name="Fe-Export" sheetId="42" r:id="rId50"/>
    <sheet name="Fe-Destino" sheetId="43" r:id="rId51"/>
    <sheet name="Sn-Países" sheetId="44" r:id="rId52"/>
    <sheet name="Sn-Producción" sheetId="45" r:id="rId53"/>
    <sheet name="Sn-Export" sheetId="46" r:id="rId54"/>
    <sheet name="Sn-Destino" sheetId="47" r:id="rId55"/>
    <sheet name="Mo-Países" sheetId="48" r:id="rId56"/>
    <sheet name="Mo-Empresas" sheetId="49" r:id="rId57"/>
    <sheet name="Mo-Departamento" sheetId="50" r:id="rId58"/>
    <sheet name="Mo-Export" sheetId="51" r:id="rId59"/>
    <sheet name="Mo-Destino" sheetId="52" r:id="rId60"/>
    <sheet name="No Metálico" sheetId="70" r:id="rId61"/>
    <sheet name="NM-Export" sheetId="71" r:id="rId62"/>
    <sheet name="NM-Departamento" sheetId="72" r:id="rId63"/>
    <sheet name="Inversión Minera" sheetId="73" r:id="rId64"/>
    <sheet name="Inversión-Empresas" sheetId="74" r:id="rId65"/>
    <sheet name="Inversión-Rubros" sheetId="75" r:id="rId66"/>
    <sheet name="Inversión-Departamentos" sheetId="76" r:id="rId67"/>
    <sheet name="Inversión-Departamentos2" sheetId="77" r:id="rId68"/>
    <sheet name="Empleo" sheetId="78" r:id="rId69"/>
    <sheet name="Empleo-Género" sheetId="79" r:id="rId70"/>
    <sheet name="Empleo-Departamentos" sheetId="80" r:id="rId71"/>
    <sheet name="Empleo-Procedencia" sheetId="81" r:id="rId72"/>
    <sheet name="Fatales" sheetId="82" r:id="rId73"/>
    <sheet name="Transferencias" sheetId="61" r:id="rId74"/>
    <sheet name="Tranferencias2" sheetId="62" r:id="rId75"/>
    <sheet name="Reg.Fiscal" sheetId="63" r:id="rId76"/>
  </sheets>
  <externalReferences>
    <externalReference r:id="rId77"/>
  </externalReferences>
  <definedNames>
    <definedName name="_xlnm._FilterDatabase" localSheetId="36" hidden="1">'Ag-Países'!$A$6:$K$16</definedName>
    <definedName name="_xlnm._FilterDatabase" localSheetId="20" hidden="1">'Cu-Departamento'!$A$6:$K$6</definedName>
    <definedName name="_xlnm._FilterDatabase" localSheetId="18" hidden="1">'Cu-Países'!$A$7:$I$7</definedName>
    <definedName name="_xlnm._FilterDatabase" localSheetId="57" hidden="1">#REF!</definedName>
    <definedName name="_xlnm._FilterDatabase" localSheetId="60" hidden="1">'No Metálico'!$A$4:$J$38</definedName>
    <definedName name="_xlnm._FilterDatabase" localSheetId="42" hidden="1">'Pb-Países'!$A$6:$K$16</definedName>
    <definedName name="_xlnm._FilterDatabase" localSheetId="8" hidden="1">'Producción mundial'!#REF!</definedName>
    <definedName name="_xlnm._FilterDatabase" localSheetId="73" hidden="1">Transferencias!$A$5:$K$5</definedName>
    <definedName name="_xlnm.Print_Area" localSheetId="4">'Actividad Minera '!$A$1:$F$26</definedName>
    <definedName name="_xlnm.Print_Area" localSheetId="38">'Ag-Departamento'!$A$1:$L$28</definedName>
    <definedName name="_xlnm.Print_Area" localSheetId="41">'Ag-Destino'!$A$1:$D$22</definedName>
    <definedName name="_xlnm.Print_Area" localSheetId="37">'Ag-Empresas'!$A$1:$L$36</definedName>
    <definedName name="_xlnm.Print_Area" localSheetId="39">'Ag-Estrato'!$A$1:$L$29</definedName>
    <definedName name="_xlnm.Print_Area" localSheetId="40">'Ag-Export'!$A$1:$M$12</definedName>
    <definedName name="_xlnm.Print_Area" localSheetId="36">'Ag-Países'!$A$1:$L$22</definedName>
    <definedName name="_xlnm.Print_Area" localSheetId="26">'Au-Departamento'!$A$1:$L$30</definedName>
    <definedName name="_xlnm.Print_Area" localSheetId="29">'Au-Destino'!$A$1:$D$25</definedName>
    <definedName name="_xlnm.Print_Area" localSheetId="25">'Au-Empresas'!$A$1:$M$41</definedName>
    <definedName name="_xlnm.Print_Area" localSheetId="27">'Au-Estrato'!$A$1:$M$33</definedName>
    <definedName name="_xlnm.Print_Area" localSheetId="28">'Au-Export'!$A$1:$M$12</definedName>
    <definedName name="_xlnm.Print_Area" localSheetId="24">'Au-Países'!$A$1:$M$22</definedName>
    <definedName name="_xlnm.Print_Area" localSheetId="3">Catastro!$A$1:$E$13</definedName>
    <definedName name="_xlnm.Print_Area" localSheetId="20">'Cu-Departamento'!$A$1:$M$29</definedName>
    <definedName name="_xlnm.Print_Area" localSheetId="23">'Cu-Destino'!$A$1:$D$26</definedName>
    <definedName name="_xlnm.Print_Area" localSheetId="19">'Cu-Empresas'!$A$1:$L$43</definedName>
    <definedName name="_xlnm.Print_Area" localSheetId="21">'Cu-Estrato'!$A$1:$M$27</definedName>
    <definedName name="_xlnm.Print_Area" localSheetId="22">'Cu-Export'!$A$1:$M$12</definedName>
    <definedName name="_xlnm.Print_Area" localSheetId="18">'Cu-Países'!$A$1:$M$23</definedName>
    <definedName name="_xlnm.Print_Area" localSheetId="15">'Destino export'!$A$1:$E$34</definedName>
    <definedName name="_xlnm.Print_Area" localSheetId="68">Empleo!$A$1:$E$22</definedName>
    <definedName name="_xlnm.Print_Area" localSheetId="70">'Empleo-Departamentos'!$A$1:$D$36</definedName>
    <definedName name="_xlnm.Print_Area" localSheetId="69">'Empleo-Género'!$A$1:$L$17</definedName>
    <definedName name="_xlnm.Print_Area" localSheetId="71">'Empleo-Procedencia'!$A$1:$G$36</definedName>
    <definedName name="_xlnm.Print_Area" localSheetId="16">'Export Min'!$A$1:$M$37</definedName>
    <definedName name="_xlnm.Print_Area" localSheetId="14">Exportaciones!$A$1:$L$37</definedName>
    <definedName name="_xlnm.Print_Area" localSheetId="72">Fatales!$A$1:$O$18</definedName>
    <definedName name="_xlnm.Print_Area" localSheetId="50">'Fe-Destino'!$A$1:$D$18</definedName>
    <definedName name="_xlnm.Print_Area" localSheetId="49">'Fe-Export'!$A$1:$M$12</definedName>
    <definedName name="_xlnm.Print_Area" localSheetId="48">'Fe-Producción'!$A$1:$L$13</definedName>
    <definedName name="_xlnm.Print_Area" localSheetId="63">'Inversión Minera'!$A$1:$N$16</definedName>
    <definedName name="_xlnm.Print_Area" localSheetId="66">'Inversión-Departamentos'!$A$1:$E$32</definedName>
    <definedName name="_xlnm.Print_Area" localSheetId="67">'Inversión-Departamentos2'!$A$1:$L$35</definedName>
    <definedName name="_xlnm.Print_Area" localSheetId="64">'Inversión-Empresas'!$A$1:$F$63</definedName>
    <definedName name="_xlnm.Print_Area" localSheetId="65">'Inversión-Rubros'!$A$1:$E$109</definedName>
    <definedName name="_xlnm.Print_Area" localSheetId="2">Macro!$A$1:$M$26</definedName>
    <definedName name="_xlnm.Print_Area" localSheetId="57">'Mo-Departamento'!$A$1:$L$18</definedName>
    <definedName name="_xlnm.Print_Area" localSheetId="59">'Mo-Destino'!$A$1:$D$20</definedName>
    <definedName name="_xlnm.Print_Area" localSheetId="56">'Mo-Empresas'!$A$1:$L$18</definedName>
    <definedName name="_xlnm.Print_Area" localSheetId="58">'Mo-Export'!$A$1:$M$12</definedName>
    <definedName name="_xlnm.Print_Area" localSheetId="55">'Mo-Países'!$A$1:$L$23</definedName>
    <definedName name="_xlnm.Print_Area" localSheetId="62">'NM-Departamento'!$A$1:$Y$45</definedName>
    <definedName name="_xlnm.Print_Area" localSheetId="61">'NM-Export'!$A$1:$M$11</definedName>
    <definedName name="_xlnm.Print_Area" localSheetId="60">'No Metálico'!$A$1:$L$45</definedName>
    <definedName name="_xlnm.Print_Area" localSheetId="6">'Participantes PIM'!$A$1:$H$21</definedName>
    <definedName name="_xlnm.Print_Area" localSheetId="44">'Pb-Departamento'!$A$1:$L$23</definedName>
    <definedName name="_xlnm.Print_Area" localSheetId="47">'Pb-Destino'!$A$1:$D$24</definedName>
    <definedName name="_xlnm.Print_Area" localSheetId="43">'Pb-Empresas'!$A$1:$L$36</definedName>
    <definedName name="_xlnm.Print_Area" localSheetId="45">'Pb-Estrato'!$A$1:$L$28</definedName>
    <definedName name="_xlnm.Print_Area" localSheetId="46">'Pb-Export'!$A$1:$M$12</definedName>
    <definedName name="_xlnm.Print_Area" localSheetId="1">PBI!$A$1:$N$14</definedName>
    <definedName name="_xlnm.Print_Area" localSheetId="42">'Pb-Países'!$A$1:$L$23</definedName>
    <definedName name="_xlnm.Print_Area" localSheetId="17">Precios!$A$1:$K$41</definedName>
    <definedName name="_xlnm.Print_Area" localSheetId="9">Producción!$A$1:$M$17</definedName>
    <definedName name="_xlnm.Print_Area" localSheetId="8">'Producción mundial'!$A$1:$L$77</definedName>
    <definedName name="_xlnm.Print_Area" localSheetId="7">Ránking!$A$1:$E$34</definedName>
    <definedName name="_xlnm.Print_Area" localSheetId="75">'Reg.Fiscal'!$A$1:$I$142</definedName>
    <definedName name="_xlnm.Print_Area" localSheetId="11">Reservas!$A$1:$M$17</definedName>
    <definedName name="_xlnm.Print_Area" localSheetId="13">'Reservas mundiales'!$A$1:$L$78</definedName>
    <definedName name="_xlnm.Print_Area" localSheetId="12">'Reservas nacionales'!$A$1:$H$135</definedName>
    <definedName name="_xlnm.Print_Area" localSheetId="5">'Restringidas '!$A$1:$F$29</definedName>
    <definedName name="_xlnm.Print_Area" localSheetId="54">'Sn-Destino'!$A$1:$D$25</definedName>
    <definedName name="_xlnm.Print_Area" localSheetId="53">'Sn-Export'!$A$1:$M$12</definedName>
    <definedName name="_xlnm.Print_Area" localSheetId="51">'Sn-Países'!$A$1:$L$22</definedName>
    <definedName name="_xlnm.Print_Area" localSheetId="52">'Sn-Producción'!$A$1:$L$11</definedName>
    <definedName name="_xlnm.Print_Area" localSheetId="74">Tranferencias2!$A$1:$L$89</definedName>
    <definedName name="_xlnm.Print_Area" localSheetId="73">Transferencias!$A$1:$N$37</definedName>
    <definedName name="_xlnm.Print_Area" localSheetId="10">Variación!$A$1:$L$17</definedName>
    <definedName name="_xlnm.Print_Area" localSheetId="32">'Zn-Departamento'!$A$1:$L$22</definedName>
    <definedName name="_xlnm.Print_Area" localSheetId="35">'Zn-Destino'!$A$1:$D$25</definedName>
    <definedName name="_xlnm.Print_Area" localSheetId="31">'Zn-Empresas'!$A$1:$L$34</definedName>
    <definedName name="_xlnm.Print_Area" localSheetId="33">'Zn-Estrato'!$A$1:$L$27</definedName>
    <definedName name="_xlnm.Print_Area" localSheetId="34">'Zn-Export'!$A$1:$M$12</definedName>
    <definedName name="_xlnm.Print_Area" localSheetId="30">'Zn-Países'!$A$1:$L$22</definedName>
    <definedName name="DIAAAAAAAAAAAAAAAAAA">#REF!</definedName>
    <definedName name="Diario" localSheetId="4">#REF!</definedName>
    <definedName name="Diario" localSheetId="36">#REF!</definedName>
    <definedName name="Diario" localSheetId="24">#REF!</definedName>
    <definedName name="Diario" localSheetId="3">#REF!</definedName>
    <definedName name="Diario" localSheetId="18">#REF!</definedName>
    <definedName name="Diario" localSheetId="72">#REF!</definedName>
    <definedName name="Diario" localSheetId="48">#REF!</definedName>
    <definedName name="Diario" localSheetId="55">#REF!</definedName>
    <definedName name="Diario" localSheetId="42">#REF!</definedName>
    <definedName name="Diario" localSheetId="17">#REF!</definedName>
    <definedName name="Diario" localSheetId="8">#REF!</definedName>
    <definedName name="Diario" localSheetId="75">#REF!</definedName>
    <definedName name="Diario" localSheetId="13">#REF!</definedName>
    <definedName name="Diario" localSheetId="5">#REF!</definedName>
    <definedName name="Diario" localSheetId="51">#REF!</definedName>
    <definedName name="Diario" localSheetId="30">#REF!</definedName>
    <definedName name="Diario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82" l="1"/>
  <c r="N14" i="82"/>
  <c r="N13" i="82"/>
  <c r="N12" i="82"/>
  <c r="N11" i="82"/>
  <c r="N10" i="82"/>
  <c r="N9" i="82"/>
  <c r="N8" i="82"/>
  <c r="N7" i="82"/>
  <c r="N6" i="82"/>
  <c r="B32" i="80"/>
  <c r="C31" i="80" s="1"/>
  <c r="H11" i="79"/>
  <c r="F11" i="79"/>
  <c r="E11" i="79"/>
  <c r="K8" i="79"/>
  <c r="K11" i="79" s="1"/>
  <c r="J8" i="79"/>
  <c r="J11" i="79" s="1"/>
  <c r="I8" i="79"/>
  <c r="H8" i="79"/>
  <c r="G8" i="79"/>
  <c r="G11" i="79" s="1"/>
  <c r="F8" i="79"/>
  <c r="E8" i="79"/>
  <c r="D8" i="79"/>
  <c r="D11" i="79" s="1"/>
  <c r="C8" i="79"/>
  <c r="C11" i="79" s="1"/>
  <c r="B8" i="79"/>
  <c r="B11" i="79" s="1"/>
  <c r="K5" i="79"/>
  <c r="J5" i="79"/>
  <c r="I5" i="79"/>
  <c r="I11" i="79" s="1"/>
  <c r="H5" i="79"/>
  <c r="G5" i="79"/>
  <c r="F5" i="79"/>
  <c r="E5" i="79"/>
  <c r="D5" i="79"/>
  <c r="C5" i="79"/>
  <c r="B5" i="79"/>
  <c r="D16" i="78"/>
  <c r="D15" i="78"/>
  <c r="D14" i="78"/>
  <c r="D13" i="78"/>
  <c r="D12" i="78"/>
  <c r="D11" i="78"/>
  <c r="D10" i="78"/>
  <c r="D9" i="78"/>
  <c r="D8" i="78"/>
  <c r="D7" i="78"/>
  <c r="C16" i="80" l="1"/>
  <c r="C21" i="80"/>
  <c r="C17" i="80"/>
  <c r="C32" i="80"/>
  <c r="C18" i="80"/>
  <c r="C19" i="80"/>
  <c r="C20" i="80"/>
  <c r="C22" i="80"/>
  <c r="C23" i="80"/>
  <c r="C8" i="80"/>
  <c r="C24" i="80"/>
  <c r="C9" i="80"/>
  <c r="C25" i="80"/>
  <c r="C10" i="80"/>
  <c r="C26" i="80"/>
  <c r="C7" i="80"/>
  <c r="C11" i="80"/>
  <c r="C27" i="80"/>
  <c r="C12" i="80"/>
  <c r="C28" i="80"/>
  <c r="C13" i="80"/>
  <c r="C29" i="80"/>
  <c r="C14" i="80"/>
  <c r="C30" i="80"/>
  <c r="C15" i="80"/>
  <c r="K30" i="77" l="1"/>
  <c r="J30" i="77"/>
  <c r="I30" i="77"/>
  <c r="H30" i="77"/>
  <c r="G30" i="77"/>
  <c r="F30" i="77"/>
  <c r="E30" i="77"/>
  <c r="D30" i="77"/>
  <c r="C30" i="77"/>
  <c r="B30" i="77"/>
  <c r="D27" i="76"/>
  <c r="C27" i="76"/>
  <c r="B27" i="76"/>
  <c r="D26" i="76"/>
  <c r="D25" i="76"/>
  <c r="D24" i="76"/>
  <c r="D23" i="76"/>
  <c r="D22" i="76"/>
  <c r="D21" i="76"/>
  <c r="D20" i="76"/>
  <c r="D19" i="76"/>
  <c r="D18" i="76"/>
  <c r="D17" i="76"/>
  <c r="D16" i="76"/>
  <c r="D15" i="76"/>
  <c r="D14" i="76"/>
  <c r="D13" i="76"/>
  <c r="D12" i="76"/>
  <c r="D11" i="76"/>
  <c r="D10" i="76"/>
  <c r="D9" i="76"/>
  <c r="D8" i="76"/>
  <c r="D7" i="76"/>
  <c r="D6" i="76"/>
  <c r="D5" i="76"/>
  <c r="C103" i="75"/>
  <c r="D103" i="75" s="1"/>
  <c r="B103" i="75"/>
  <c r="D102" i="75"/>
  <c r="D101" i="75"/>
  <c r="D100" i="75"/>
  <c r="D99" i="75"/>
  <c r="D98" i="75"/>
  <c r="D97" i="75"/>
  <c r="D96" i="75"/>
  <c r="D95" i="75"/>
  <c r="D94" i="75"/>
  <c r="D93" i="75"/>
  <c r="D92" i="75"/>
  <c r="C86" i="75"/>
  <c r="D86" i="75" s="1"/>
  <c r="B86" i="75"/>
  <c r="D85" i="75"/>
  <c r="D84" i="75"/>
  <c r="D83" i="75"/>
  <c r="D82" i="75"/>
  <c r="D81" i="75"/>
  <c r="D80" i="75"/>
  <c r="D79" i="75"/>
  <c r="D78" i="75"/>
  <c r="D77" i="75"/>
  <c r="D76" i="75"/>
  <c r="D75" i="75"/>
  <c r="C69" i="75"/>
  <c r="D69" i="75" s="1"/>
  <c r="B69" i="75"/>
  <c r="D68" i="75"/>
  <c r="D67" i="75"/>
  <c r="D66" i="75"/>
  <c r="D65" i="75"/>
  <c r="D64" i="75"/>
  <c r="D63" i="75"/>
  <c r="D62" i="75"/>
  <c r="D61" i="75"/>
  <c r="D60" i="75"/>
  <c r="D59" i="75"/>
  <c r="D58" i="75"/>
  <c r="D52" i="75"/>
  <c r="C52" i="75"/>
  <c r="B52" i="75"/>
  <c r="D51" i="75"/>
  <c r="D49" i="75"/>
  <c r="D48" i="75"/>
  <c r="D47" i="75"/>
  <c r="D46" i="75"/>
  <c r="D45" i="75"/>
  <c r="D44" i="75"/>
  <c r="D43" i="75"/>
  <c r="D42" i="75"/>
  <c r="D41" i="75"/>
  <c r="D35" i="75"/>
  <c r="C35" i="75"/>
  <c r="B35" i="75"/>
  <c r="D34" i="75"/>
  <c r="D33" i="75"/>
  <c r="D32" i="75"/>
  <c r="D31" i="75"/>
  <c r="D30" i="75"/>
  <c r="D29" i="75"/>
  <c r="D28" i="75"/>
  <c r="D26" i="75"/>
  <c r="D25" i="75"/>
  <c r="D24" i="75"/>
  <c r="D18" i="75"/>
  <c r="C18" i="75"/>
  <c r="B18" i="75"/>
  <c r="D17" i="75"/>
  <c r="D16" i="75"/>
  <c r="D15" i="75"/>
  <c r="D14" i="75"/>
  <c r="D13" i="75"/>
  <c r="D12" i="75"/>
  <c r="D11" i="75"/>
  <c r="D10" i="75"/>
  <c r="D9" i="75"/>
  <c r="D8" i="75"/>
  <c r="D7" i="75"/>
  <c r="D57" i="74"/>
  <c r="E57" i="74" s="1"/>
  <c r="C57" i="74"/>
  <c r="E55" i="74"/>
  <c r="E54" i="74"/>
  <c r="E53" i="74"/>
  <c r="E52" i="74"/>
  <c r="E51" i="74"/>
  <c r="E50" i="74"/>
  <c r="E49" i="74"/>
  <c r="E48" i="74"/>
  <c r="E47" i="74"/>
  <c r="E46" i="74"/>
  <c r="E45" i="74"/>
  <c r="E44" i="74"/>
  <c r="E43" i="74"/>
  <c r="E42" i="74"/>
  <c r="E41" i="74"/>
  <c r="E40" i="74"/>
  <c r="E39" i="74"/>
  <c r="E38" i="74"/>
  <c r="E37" i="74"/>
  <c r="E36" i="74"/>
  <c r="E35" i="74"/>
  <c r="E34" i="74"/>
  <c r="E33" i="74"/>
  <c r="E32" i="74"/>
  <c r="E31" i="74"/>
  <c r="E30" i="74"/>
  <c r="E29" i="74"/>
  <c r="E28" i="74"/>
  <c r="E27" i="74"/>
  <c r="E26" i="74"/>
  <c r="E25" i="74"/>
  <c r="E24" i="74"/>
  <c r="E23" i="74"/>
  <c r="E22" i="74"/>
  <c r="E21" i="74"/>
  <c r="E20" i="74"/>
  <c r="E19" i="74"/>
  <c r="E18" i="74"/>
  <c r="E17" i="74"/>
  <c r="E16" i="74"/>
  <c r="E15" i="74"/>
  <c r="E14" i="74"/>
  <c r="E13" i="74"/>
  <c r="E12" i="74"/>
  <c r="E11" i="74"/>
  <c r="E10" i="74"/>
  <c r="E9" i="74"/>
  <c r="E8" i="74"/>
  <c r="E7" i="74"/>
  <c r="E6" i="74"/>
  <c r="E5" i="74"/>
  <c r="K11" i="73"/>
  <c r="J11" i="73"/>
  <c r="I11" i="73"/>
  <c r="H11" i="73"/>
  <c r="G11" i="73"/>
  <c r="F11" i="73"/>
  <c r="E11" i="73"/>
  <c r="D11" i="73"/>
  <c r="C11" i="73"/>
  <c r="B11" i="73"/>
  <c r="X40" i="72" l="1"/>
  <c r="W40" i="72"/>
  <c r="V40" i="72"/>
  <c r="U40" i="72"/>
  <c r="T40" i="72"/>
  <c r="S40" i="72"/>
  <c r="R40" i="72"/>
  <c r="Q40" i="72"/>
  <c r="P40" i="72"/>
  <c r="O40" i="72"/>
  <c r="N40" i="72"/>
  <c r="M40" i="72"/>
  <c r="L40" i="72"/>
  <c r="K40" i="72"/>
  <c r="J40" i="72"/>
  <c r="I40" i="72"/>
  <c r="H40" i="72"/>
  <c r="G40" i="72"/>
  <c r="F40" i="72"/>
  <c r="E40" i="72"/>
  <c r="D40" i="72"/>
  <c r="C40" i="72"/>
  <c r="B40" i="72"/>
  <c r="K40" i="70"/>
  <c r="J40" i="70"/>
  <c r="I40" i="70"/>
  <c r="H40" i="70"/>
  <c r="G40" i="70"/>
  <c r="F40" i="70"/>
  <c r="E40" i="70"/>
  <c r="D40" i="70"/>
  <c r="C40" i="70"/>
  <c r="B40" i="70"/>
  <c r="B6" i="62" l="1"/>
  <c r="C15" i="55"/>
  <c r="L15" i="55"/>
  <c r="G17" i="68"/>
  <c r="G14" i="68"/>
  <c r="G12" i="68"/>
  <c r="G13" i="68"/>
  <c r="G15" i="68"/>
  <c r="G16" i="68"/>
  <c r="C18" i="68" l="1"/>
  <c r="D18" i="68"/>
  <c r="E18" i="68"/>
  <c r="F18" i="68"/>
  <c r="B18" i="68"/>
  <c r="G11" i="68"/>
  <c r="G10" i="68"/>
  <c r="G9" i="68"/>
  <c r="G8" i="68"/>
  <c r="G7" i="68"/>
  <c r="G6" i="68"/>
  <c r="G5" i="68"/>
  <c r="G4" i="68"/>
  <c r="D25" i="67"/>
  <c r="C25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25" i="67" s="1"/>
  <c r="G18" i="68" l="1"/>
  <c r="E20" i="66"/>
  <c r="C20" i="66"/>
  <c r="C22" i="66" s="1"/>
  <c r="A20" i="66"/>
  <c r="A22" i="66" s="1"/>
  <c r="C18" i="66"/>
  <c r="A18" i="66"/>
  <c r="E13" i="66"/>
  <c r="E12" i="66"/>
  <c r="E11" i="66"/>
  <c r="E10" i="66"/>
  <c r="E9" i="66"/>
  <c r="E8" i="66"/>
  <c r="E7" i="66"/>
  <c r="E6" i="66"/>
  <c r="E18" i="66" s="1"/>
  <c r="E22" i="66" s="1"/>
  <c r="G135" i="63" l="1"/>
  <c r="F135" i="63"/>
  <c r="E135" i="63"/>
  <c r="D135" i="63"/>
  <c r="C135" i="63"/>
  <c r="H134" i="63"/>
  <c r="H133" i="63"/>
  <c r="H132" i="63"/>
  <c r="H131" i="63"/>
  <c r="H130" i="63"/>
  <c r="H129" i="63"/>
  <c r="H128" i="63"/>
  <c r="H127" i="63"/>
  <c r="H126" i="63"/>
  <c r="H125" i="63"/>
  <c r="H124" i="63"/>
  <c r="H135" i="63" s="1"/>
  <c r="H123" i="63"/>
  <c r="G122" i="63"/>
  <c r="F122" i="63"/>
  <c r="E122" i="63"/>
  <c r="D122" i="63"/>
  <c r="C122" i="63"/>
  <c r="H121" i="63"/>
  <c r="H120" i="63"/>
  <c r="H119" i="63"/>
  <c r="H118" i="63"/>
  <c r="H117" i="63"/>
  <c r="H116" i="63"/>
  <c r="H115" i="63"/>
  <c r="H114" i="63"/>
  <c r="H113" i="63"/>
  <c r="H112" i="63"/>
  <c r="H111" i="63"/>
  <c r="H122" i="63" s="1"/>
  <c r="H110" i="63"/>
  <c r="G109" i="63"/>
  <c r="F109" i="63"/>
  <c r="E109" i="63"/>
  <c r="D109" i="63"/>
  <c r="C109" i="63"/>
  <c r="H108" i="63"/>
  <c r="H107" i="63"/>
  <c r="H106" i="63"/>
  <c r="H105" i="63"/>
  <c r="H104" i="63"/>
  <c r="H103" i="63"/>
  <c r="H102" i="63"/>
  <c r="H101" i="63"/>
  <c r="H100" i="63"/>
  <c r="H99" i="63"/>
  <c r="H98" i="63"/>
  <c r="H97" i="63"/>
  <c r="H109" i="63" s="1"/>
  <c r="G96" i="63"/>
  <c r="F96" i="63"/>
  <c r="E96" i="63"/>
  <c r="D96" i="63"/>
  <c r="C96" i="63"/>
  <c r="H95" i="63"/>
  <c r="H94" i="63"/>
  <c r="H93" i="63"/>
  <c r="H92" i="63"/>
  <c r="H91" i="63"/>
  <c r="H90" i="63"/>
  <c r="H89" i="63"/>
  <c r="H88" i="63"/>
  <c r="H87" i="63"/>
  <c r="H86" i="63"/>
  <c r="H85" i="63"/>
  <c r="H84" i="63"/>
  <c r="H96" i="63" s="1"/>
  <c r="G83" i="63"/>
  <c r="F83" i="63"/>
  <c r="E83" i="63"/>
  <c r="D83" i="63"/>
  <c r="C83" i="63"/>
  <c r="H82" i="63"/>
  <c r="H81" i="63"/>
  <c r="H80" i="63"/>
  <c r="H79" i="63"/>
  <c r="H78" i="63"/>
  <c r="H77" i="63"/>
  <c r="H76" i="63"/>
  <c r="H75" i="63"/>
  <c r="H74" i="63"/>
  <c r="H73" i="63"/>
  <c r="H72" i="63"/>
  <c r="H71" i="63"/>
  <c r="H83" i="63" s="1"/>
  <c r="G70" i="63"/>
  <c r="F70" i="63"/>
  <c r="E70" i="63"/>
  <c r="D70" i="63"/>
  <c r="C70" i="63"/>
  <c r="H69" i="63"/>
  <c r="H68" i="63"/>
  <c r="H67" i="63"/>
  <c r="H66" i="63"/>
  <c r="H65" i="63"/>
  <c r="H64" i="63"/>
  <c r="H63" i="63"/>
  <c r="H62" i="63"/>
  <c r="H61" i="63"/>
  <c r="H60" i="63"/>
  <c r="H59" i="63"/>
  <c r="H70" i="63" s="1"/>
  <c r="H58" i="63"/>
  <c r="G57" i="63"/>
  <c r="F57" i="63"/>
  <c r="E57" i="63"/>
  <c r="D57" i="63"/>
  <c r="C57" i="63"/>
  <c r="H56" i="63"/>
  <c r="H55" i="63"/>
  <c r="H54" i="63"/>
  <c r="H53" i="63"/>
  <c r="H52" i="63"/>
  <c r="H51" i="63"/>
  <c r="H50" i="63"/>
  <c r="H49" i="63"/>
  <c r="H48" i="63"/>
  <c r="H47" i="63"/>
  <c r="H46" i="63"/>
  <c r="H45" i="63"/>
  <c r="H57" i="63" s="1"/>
  <c r="G44" i="63"/>
  <c r="F44" i="63"/>
  <c r="E44" i="63"/>
  <c r="D44" i="63"/>
  <c r="C44" i="63"/>
  <c r="H43" i="63"/>
  <c r="H42" i="63"/>
  <c r="H41" i="63"/>
  <c r="H40" i="63"/>
  <c r="H39" i="63"/>
  <c r="H38" i="63"/>
  <c r="H37" i="63"/>
  <c r="H36" i="63"/>
  <c r="H35" i="63"/>
  <c r="H34" i="63"/>
  <c r="H33" i="63"/>
  <c r="H32" i="63"/>
  <c r="H44" i="63" s="1"/>
  <c r="G31" i="63"/>
  <c r="F31" i="63"/>
  <c r="E31" i="63"/>
  <c r="D31" i="63"/>
  <c r="C31" i="63"/>
  <c r="H30" i="63"/>
  <c r="H29" i="63"/>
  <c r="H28" i="63"/>
  <c r="H27" i="63"/>
  <c r="H26" i="63"/>
  <c r="H25" i="63"/>
  <c r="H24" i="63"/>
  <c r="H23" i="63"/>
  <c r="H22" i="63"/>
  <c r="H21" i="63"/>
  <c r="H20" i="63"/>
  <c r="H31" i="63" s="1"/>
  <c r="H19" i="63"/>
  <c r="G18" i="63"/>
  <c r="G136" i="63" s="1"/>
  <c r="F18" i="63"/>
  <c r="F136" i="63" s="1"/>
  <c r="E18" i="63"/>
  <c r="E136" i="63" s="1"/>
  <c r="D18" i="63"/>
  <c r="D136" i="63" s="1"/>
  <c r="C18" i="63"/>
  <c r="C136" i="63" s="1"/>
  <c r="H17" i="63"/>
  <c r="H16" i="63"/>
  <c r="H15" i="63"/>
  <c r="H14" i="63"/>
  <c r="H13" i="63"/>
  <c r="H12" i="63"/>
  <c r="H11" i="63"/>
  <c r="H10" i="63"/>
  <c r="H9" i="63"/>
  <c r="H8" i="63"/>
  <c r="H7" i="63"/>
  <c r="H18" i="63" s="1"/>
  <c r="H6" i="63"/>
  <c r="H136" i="63" l="1"/>
  <c r="K58" i="62" l="1"/>
  <c r="J58" i="62"/>
  <c r="I58" i="62"/>
  <c r="H58" i="62"/>
  <c r="G58" i="62"/>
  <c r="F58" i="62"/>
  <c r="E58" i="62"/>
  <c r="D58" i="62"/>
  <c r="C58" i="62"/>
  <c r="B58" i="62"/>
  <c r="K32" i="62"/>
  <c r="J32" i="62"/>
  <c r="I32" i="62"/>
  <c r="H32" i="62"/>
  <c r="G32" i="62"/>
  <c r="F32" i="62"/>
  <c r="E32" i="62"/>
  <c r="D32" i="62"/>
  <c r="C32" i="62"/>
  <c r="B32" i="62"/>
  <c r="K6" i="62"/>
  <c r="J6" i="62"/>
  <c r="I6" i="62"/>
  <c r="H6" i="62"/>
  <c r="G6" i="62"/>
  <c r="F6" i="62"/>
  <c r="E6" i="62"/>
  <c r="D6" i="62"/>
  <c r="C6" i="62"/>
  <c r="K32" i="61"/>
  <c r="J32" i="61"/>
  <c r="I32" i="61"/>
  <c r="H32" i="61"/>
  <c r="G32" i="61"/>
  <c r="F32" i="61"/>
  <c r="E32" i="61"/>
  <c r="D32" i="61"/>
  <c r="C32" i="61"/>
  <c r="B32" i="61"/>
  <c r="K15" i="55"/>
  <c r="J15" i="55"/>
  <c r="I15" i="55"/>
  <c r="H15" i="55"/>
  <c r="G15" i="55"/>
  <c r="F15" i="55"/>
  <c r="E15" i="55"/>
  <c r="D15" i="55"/>
  <c r="C26" i="54"/>
  <c r="D26" i="54" s="1"/>
  <c r="D25" i="54"/>
  <c r="D24" i="54"/>
  <c r="D23" i="54"/>
  <c r="D22" i="54"/>
  <c r="D21" i="54"/>
  <c r="D20" i="54"/>
  <c r="D19" i="54"/>
  <c r="D18" i="54"/>
  <c r="D17" i="54"/>
  <c r="D16" i="54"/>
  <c r="D15" i="54"/>
  <c r="D14" i="54"/>
  <c r="D13" i="54"/>
  <c r="D12" i="54"/>
  <c r="D11" i="54"/>
  <c r="D10" i="54"/>
  <c r="D9" i="54"/>
  <c r="D8" i="54"/>
  <c r="D7" i="54"/>
  <c r="D28" i="54" s="1"/>
  <c r="D6" i="54"/>
  <c r="H28" i="53"/>
  <c r="H27" i="53"/>
  <c r="G27" i="53"/>
  <c r="B27" i="53"/>
  <c r="H24" i="53"/>
  <c r="B24" i="53"/>
  <c r="B28" i="53" s="1"/>
  <c r="K23" i="53"/>
  <c r="K24" i="53" s="1"/>
  <c r="K28" i="53" s="1"/>
  <c r="J23" i="53"/>
  <c r="J27" i="53" s="1"/>
  <c r="I23" i="53"/>
  <c r="I27" i="53" s="1"/>
  <c r="H23" i="53"/>
  <c r="G23" i="53"/>
  <c r="F23" i="53"/>
  <c r="F27" i="53" s="1"/>
  <c r="E23" i="53"/>
  <c r="D23" i="53"/>
  <c r="D27" i="53" s="1"/>
  <c r="C23" i="53"/>
  <c r="B23" i="53"/>
  <c r="K19" i="53"/>
  <c r="J19" i="53"/>
  <c r="J24" i="53" s="1"/>
  <c r="J28" i="53" s="1"/>
  <c r="I19" i="53"/>
  <c r="I24" i="53" s="1"/>
  <c r="I28" i="53" s="1"/>
  <c r="H19" i="53"/>
  <c r="G19" i="53"/>
  <c r="G24" i="53" s="1"/>
  <c r="G28" i="53" s="1"/>
  <c r="F19" i="53"/>
  <c r="F24" i="53" s="1"/>
  <c r="F28" i="53" s="1"/>
  <c r="E19" i="53"/>
  <c r="E27" i="53" s="1"/>
  <c r="D19" i="53"/>
  <c r="D24" i="53" s="1"/>
  <c r="D28" i="53" s="1"/>
  <c r="C19" i="53"/>
  <c r="C27" i="53" s="1"/>
  <c r="B19" i="53"/>
  <c r="B14" i="52"/>
  <c r="C12" i="52" s="1"/>
  <c r="C9" i="52"/>
  <c r="C8" i="52"/>
  <c r="K5" i="50"/>
  <c r="J5" i="50"/>
  <c r="I5" i="50"/>
  <c r="H5" i="50"/>
  <c r="G5" i="50"/>
  <c r="F5" i="50"/>
  <c r="E5" i="50"/>
  <c r="D5" i="50"/>
  <c r="C5" i="50"/>
  <c r="B5" i="50"/>
  <c r="K5" i="49"/>
  <c r="J5" i="49"/>
  <c r="I5" i="49"/>
  <c r="H5" i="49"/>
  <c r="G5" i="49"/>
  <c r="F5" i="49"/>
  <c r="E5" i="49"/>
  <c r="D5" i="49"/>
  <c r="C5" i="49"/>
  <c r="B5" i="49"/>
  <c r="K5" i="48"/>
  <c r="J5" i="48"/>
  <c r="I5" i="48"/>
  <c r="H5" i="48"/>
  <c r="G5" i="48"/>
  <c r="F5" i="48"/>
  <c r="E5" i="48"/>
  <c r="D5" i="48"/>
  <c r="C5" i="48"/>
  <c r="B5" i="48"/>
  <c r="B19" i="47"/>
  <c r="C14" i="47" s="1"/>
  <c r="C17" i="47"/>
  <c r="C16" i="47"/>
  <c r="C15" i="47"/>
  <c r="C13" i="47"/>
  <c r="C11" i="47"/>
  <c r="C10" i="47"/>
  <c r="C9" i="47"/>
  <c r="C8" i="47"/>
  <c r="C7" i="47"/>
  <c r="K5" i="45"/>
  <c r="J5" i="45"/>
  <c r="I5" i="45"/>
  <c r="H5" i="45"/>
  <c r="G5" i="45"/>
  <c r="F5" i="45"/>
  <c r="E5" i="45"/>
  <c r="D5" i="45"/>
  <c r="C5" i="45"/>
  <c r="B5" i="45"/>
  <c r="K5" i="44"/>
  <c r="J5" i="44"/>
  <c r="I5" i="44"/>
  <c r="H5" i="44"/>
  <c r="G5" i="44"/>
  <c r="F5" i="44"/>
  <c r="E5" i="44"/>
  <c r="D5" i="44"/>
  <c r="C5" i="44"/>
  <c r="B5" i="44"/>
  <c r="B12" i="43"/>
  <c r="C10" i="43" s="1"/>
  <c r="C9" i="43"/>
  <c r="C8" i="43"/>
  <c r="K5" i="41"/>
  <c r="J5" i="41"/>
  <c r="I5" i="41"/>
  <c r="H5" i="41"/>
  <c r="G5" i="41"/>
  <c r="F5" i="41"/>
  <c r="E5" i="41"/>
  <c r="D5" i="41"/>
  <c r="C5" i="41"/>
  <c r="B5" i="41"/>
  <c r="B19" i="40"/>
  <c r="K19" i="38"/>
  <c r="J19" i="38"/>
  <c r="I19" i="38"/>
  <c r="H19" i="38"/>
  <c r="G19" i="38"/>
  <c r="F19" i="38"/>
  <c r="E19" i="38"/>
  <c r="D19" i="38"/>
  <c r="C19" i="38"/>
  <c r="B19" i="38"/>
  <c r="K5" i="38"/>
  <c r="J5" i="38"/>
  <c r="I5" i="38"/>
  <c r="H5" i="38"/>
  <c r="G5" i="38"/>
  <c r="F5" i="38"/>
  <c r="E5" i="38"/>
  <c r="D5" i="38"/>
  <c r="C5" i="38"/>
  <c r="B5" i="38"/>
  <c r="K5" i="37"/>
  <c r="J5" i="37"/>
  <c r="I5" i="37"/>
  <c r="H5" i="37"/>
  <c r="G5" i="37"/>
  <c r="F5" i="37"/>
  <c r="E5" i="37"/>
  <c r="D5" i="37"/>
  <c r="C5" i="37"/>
  <c r="B5" i="37"/>
  <c r="K5" i="36"/>
  <c r="J5" i="36"/>
  <c r="I5" i="36"/>
  <c r="H5" i="36"/>
  <c r="G5" i="36"/>
  <c r="F5" i="36"/>
  <c r="E5" i="36"/>
  <c r="D5" i="36"/>
  <c r="C5" i="36"/>
  <c r="B5" i="36"/>
  <c r="K5" i="35"/>
  <c r="L17" i="35" s="1"/>
  <c r="J5" i="35"/>
  <c r="I5" i="35"/>
  <c r="H5" i="35"/>
  <c r="G5" i="35"/>
  <c r="F5" i="35"/>
  <c r="E5" i="35"/>
  <c r="D5" i="35"/>
  <c r="C5" i="35"/>
  <c r="B5" i="35"/>
  <c r="B16" i="34"/>
  <c r="K20" i="32"/>
  <c r="J20" i="32"/>
  <c r="I20" i="32"/>
  <c r="H20" i="32"/>
  <c r="G20" i="32"/>
  <c r="F20" i="32"/>
  <c r="E20" i="32"/>
  <c r="D20" i="32"/>
  <c r="C20" i="32"/>
  <c r="B20" i="32"/>
  <c r="K5" i="32"/>
  <c r="J5" i="32"/>
  <c r="I5" i="32"/>
  <c r="H5" i="32"/>
  <c r="G5" i="32"/>
  <c r="F5" i="32"/>
  <c r="E5" i="32"/>
  <c r="D5" i="32"/>
  <c r="C5" i="32"/>
  <c r="B5" i="32"/>
  <c r="K5" i="31"/>
  <c r="J5" i="31"/>
  <c r="I5" i="31"/>
  <c r="H5" i="31"/>
  <c r="G5" i="31"/>
  <c r="F5" i="31"/>
  <c r="E5" i="31"/>
  <c r="D5" i="31"/>
  <c r="C5" i="31"/>
  <c r="B5" i="31"/>
  <c r="K5" i="30"/>
  <c r="J5" i="30"/>
  <c r="I5" i="30"/>
  <c r="H5" i="30"/>
  <c r="G5" i="30"/>
  <c r="F5" i="30"/>
  <c r="E5" i="30"/>
  <c r="D5" i="30"/>
  <c r="C5" i="30"/>
  <c r="B5" i="30"/>
  <c r="K5" i="29"/>
  <c r="J5" i="29"/>
  <c r="I5" i="29"/>
  <c r="H5" i="29"/>
  <c r="G5" i="29"/>
  <c r="F5" i="29"/>
  <c r="E5" i="29"/>
  <c r="D5" i="29"/>
  <c r="C5" i="29"/>
  <c r="B5" i="29"/>
  <c r="B19" i="28"/>
  <c r="K19" i="26"/>
  <c r="J19" i="26"/>
  <c r="I19" i="26"/>
  <c r="H19" i="26"/>
  <c r="G19" i="26"/>
  <c r="F19" i="26"/>
  <c r="E19" i="26"/>
  <c r="D19" i="26"/>
  <c r="C19" i="26"/>
  <c r="B19" i="26"/>
  <c r="K5" i="26"/>
  <c r="J5" i="26"/>
  <c r="I5" i="26"/>
  <c r="H5" i="26"/>
  <c r="G5" i="26"/>
  <c r="F5" i="26"/>
  <c r="E5" i="26"/>
  <c r="D5" i="26"/>
  <c r="C5" i="26"/>
  <c r="B5" i="26"/>
  <c r="K5" i="25"/>
  <c r="J5" i="25"/>
  <c r="I5" i="25"/>
  <c r="H5" i="25"/>
  <c r="G5" i="25"/>
  <c r="F5" i="25"/>
  <c r="E5" i="25"/>
  <c r="D5" i="25"/>
  <c r="C5" i="25"/>
  <c r="B5" i="25"/>
  <c r="K5" i="24"/>
  <c r="J5" i="24"/>
  <c r="I5" i="24"/>
  <c r="H5" i="24"/>
  <c r="G5" i="24"/>
  <c r="F5" i="24"/>
  <c r="E5" i="24"/>
  <c r="D5" i="24"/>
  <c r="C5" i="24"/>
  <c r="B5" i="24"/>
  <c r="K5" i="23"/>
  <c r="J5" i="23"/>
  <c r="I5" i="23"/>
  <c r="H5" i="23"/>
  <c r="G5" i="23"/>
  <c r="F5" i="23"/>
  <c r="E5" i="23"/>
  <c r="D5" i="23"/>
  <c r="C5" i="23"/>
  <c r="B5" i="23"/>
  <c r="B19" i="22"/>
  <c r="K22" i="20"/>
  <c r="J22" i="20"/>
  <c r="I22" i="20"/>
  <c r="H22" i="20"/>
  <c r="G22" i="20"/>
  <c r="F22" i="20"/>
  <c r="E22" i="20"/>
  <c r="D22" i="20"/>
  <c r="C22" i="20"/>
  <c r="B22" i="20"/>
  <c r="K5" i="20"/>
  <c r="J5" i="20"/>
  <c r="I5" i="20"/>
  <c r="H5" i="20"/>
  <c r="G5" i="20"/>
  <c r="F5" i="20"/>
  <c r="E5" i="20"/>
  <c r="D5" i="20"/>
  <c r="C5" i="20"/>
  <c r="B5" i="20"/>
  <c r="K5" i="19"/>
  <c r="J5" i="19"/>
  <c r="I5" i="19"/>
  <c r="H5" i="19"/>
  <c r="G5" i="19"/>
  <c r="F5" i="19"/>
  <c r="E5" i="19"/>
  <c r="D5" i="19"/>
  <c r="C5" i="19"/>
  <c r="B5" i="19"/>
  <c r="K29" i="18"/>
  <c r="K5" i="18" s="1"/>
  <c r="J29" i="18"/>
  <c r="J5" i="18" s="1"/>
  <c r="I29" i="18"/>
  <c r="I5" i="18" s="1"/>
  <c r="H29" i="18"/>
  <c r="H5" i="18" s="1"/>
  <c r="G29" i="18"/>
  <c r="G5" i="18" s="1"/>
  <c r="F29" i="18"/>
  <c r="E29" i="18"/>
  <c r="D29" i="18"/>
  <c r="C29" i="18"/>
  <c r="B29" i="18"/>
  <c r="B5" i="18" s="1"/>
  <c r="F5" i="18"/>
  <c r="E5" i="18"/>
  <c r="D5" i="18"/>
  <c r="C5" i="18"/>
  <c r="K5" i="17"/>
  <c r="J5" i="17"/>
  <c r="I5" i="17"/>
  <c r="H5" i="17"/>
  <c r="G5" i="17"/>
  <c r="F5" i="17"/>
  <c r="E5" i="17"/>
  <c r="D5" i="17"/>
  <c r="C5" i="17"/>
  <c r="B5" i="17"/>
  <c r="B20" i="16"/>
  <c r="K19" i="14"/>
  <c r="J19" i="14"/>
  <c r="I19" i="14"/>
  <c r="H19" i="14"/>
  <c r="G19" i="14"/>
  <c r="F19" i="14"/>
  <c r="E19" i="14"/>
  <c r="D19" i="14"/>
  <c r="C19" i="14"/>
  <c r="B19" i="14"/>
  <c r="K5" i="14"/>
  <c r="J5" i="14"/>
  <c r="I5" i="14"/>
  <c r="H5" i="14"/>
  <c r="G5" i="14"/>
  <c r="F5" i="14"/>
  <c r="E5" i="14"/>
  <c r="D5" i="14"/>
  <c r="C5" i="14"/>
  <c r="B5" i="14"/>
  <c r="K5" i="13"/>
  <c r="J5" i="13"/>
  <c r="I5" i="13"/>
  <c r="H5" i="13"/>
  <c r="G5" i="13"/>
  <c r="F5" i="13"/>
  <c r="E5" i="13"/>
  <c r="D5" i="13"/>
  <c r="C5" i="13"/>
  <c r="B5" i="13"/>
  <c r="K5" i="12"/>
  <c r="J5" i="12"/>
  <c r="I5" i="12"/>
  <c r="H5" i="12"/>
  <c r="G5" i="12"/>
  <c r="F5" i="12"/>
  <c r="E5" i="12"/>
  <c r="D5" i="12"/>
  <c r="C5" i="12"/>
  <c r="B5" i="12"/>
  <c r="K6" i="11"/>
  <c r="J6" i="11"/>
  <c r="I6" i="11"/>
  <c r="H6" i="11"/>
  <c r="G6" i="11"/>
  <c r="F6" i="11"/>
  <c r="E6" i="11"/>
  <c r="D6" i="11"/>
  <c r="C6" i="11"/>
  <c r="B6" i="11"/>
  <c r="G64" i="10"/>
  <c r="G63" i="10"/>
  <c r="C63" i="10"/>
  <c r="G62" i="10"/>
  <c r="G61" i="10"/>
  <c r="C59" i="10"/>
  <c r="G58" i="10"/>
  <c r="G56" i="10"/>
  <c r="G55" i="10"/>
  <c r="C55" i="10"/>
  <c r="G54" i="10"/>
  <c r="G53" i="10"/>
  <c r="C51" i="10"/>
  <c r="G50" i="10"/>
  <c r="F48" i="10"/>
  <c r="G60" i="10" s="1"/>
  <c r="B48" i="10"/>
  <c r="C61" i="10" s="1"/>
  <c r="C43" i="10"/>
  <c r="G42" i="10"/>
  <c r="C42" i="10"/>
  <c r="G41" i="10"/>
  <c r="C41" i="10"/>
  <c r="G39" i="10"/>
  <c r="C39" i="10"/>
  <c r="G37" i="10"/>
  <c r="C37" i="10"/>
  <c r="G36" i="10"/>
  <c r="C36" i="10"/>
  <c r="C34" i="10"/>
  <c r="G32" i="10"/>
  <c r="C32" i="10"/>
  <c r="G31" i="10"/>
  <c r="C31" i="10"/>
  <c r="J29" i="10"/>
  <c r="K40" i="10" s="1"/>
  <c r="F29" i="10"/>
  <c r="G35" i="10" s="1"/>
  <c r="B29" i="10"/>
  <c r="C35" i="10" s="1"/>
  <c r="G24" i="10"/>
  <c r="G23" i="10"/>
  <c r="C21" i="10"/>
  <c r="G20" i="10"/>
  <c r="G19" i="10"/>
  <c r="C19" i="10"/>
  <c r="K18" i="10"/>
  <c r="G18" i="10"/>
  <c r="K16" i="10"/>
  <c r="G16" i="10"/>
  <c r="C15" i="10"/>
  <c r="K14" i="10"/>
  <c r="G14" i="10"/>
  <c r="C14" i="10"/>
  <c r="K13" i="10"/>
  <c r="G13" i="10"/>
  <c r="C13" i="10"/>
  <c r="G11" i="10"/>
  <c r="K9" i="10"/>
  <c r="G9" i="10"/>
  <c r="K8" i="10"/>
  <c r="G8" i="10"/>
  <c r="J6" i="10"/>
  <c r="K12" i="10" s="1"/>
  <c r="F6" i="10"/>
  <c r="G12" i="10" s="1"/>
  <c r="B6" i="10"/>
  <c r="C18" i="10" s="1"/>
  <c r="C129" i="9"/>
  <c r="B129" i="9"/>
  <c r="D128" i="9"/>
  <c r="D127" i="9"/>
  <c r="D126" i="9"/>
  <c r="D125" i="9"/>
  <c r="D124" i="9"/>
  <c r="D123" i="9"/>
  <c r="E118" i="9"/>
  <c r="D118" i="9"/>
  <c r="C118" i="9"/>
  <c r="B118" i="9"/>
  <c r="C112" i="9"/>
  <c r="B112" i="9"/>
  <c r="D111" i="9"/>
  <c r="D110" i="9"/>
  <c r="D109" i="9"/>
  <c r="D108" i="9"/>
  <c r="D107" i="9"/>
  <c r="D106" i="9"/>
  <c r="D105" i="9"/>
  <c r="D112" i="9" s="1"/>
  <c r="D100" i="9"/>
  <c r="E96" i="9" s="1"/>
  <c r="C100" i="9"/>
  <c r="B100" i="9"/>
  <c r="E99" i="9"/>
  <c r="D99" i="9"/>
  <c r="D98" i="9"/>
  <c r="E98" i="9" s="1"/>
  <c r="D97" i="9"/>
  <c r="E97" i="9" s="1"/>
  <c r="D96" i="9"/>
  <c r="D95" i="9"/>
  <c r="E95" i="9" s="1"/>
  <c r="D94" i="9"/>
  <c r="D93" i="9"/>
  <c r="E93" i="9" s="1"/>
  <c r="D92" i="9"/>
  <c r="E91" i="9"/>
  <c r="D91" i="9"/>
  <c r="D90" i="9"/>
  <c r="E90" i="9" s="1"/>
  <c r="D89" i="9"/>
  <c r="E89" i="9" s="1"/>
  <c r="C84" i="9"/>
  <c r="B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C64" i="9"/>
  <c r="B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C46" i="9"/>
  <c r="B46" i="9"/>
  <c r="D45" i="9"/>
  <c r="D44" i="9"/>
  <c r="D43" i="9"/>
  <c r="D42" i="9"/>
  <c r="D41" i="9"/>
  <c r="E41" i="9" s="1"/>
  <c r="D40" i="9"/>
  <c r="E40" i="9" s="1"/>
  <c r="D39" i="9"/>
  <c r="D38" i="9"/>
  <c r="D37" i="9"/>
  <c r="D36" i="9"/>
  <c r="D35" i="9"/>
  <c r="D34" i="9"/>
  <c r="D33" i="9"/>
  <c r="D32" i="9"/>
  <c r="D31" i="9"/>
  <c r="E31" i="9" s="1"/>
  <c r="D30" i="9"/>
  <c r="D29" i="9"/>
  <c r="D28" i="9"/>
  <c r="D46" i="9" s="1"/>
  <c r="C23" i="9"/>
  <c r="B23" i="9"/>
  <c r="D22" i="9"/>
  <c r="E22" i="9" s="1"/>
  <c r="D21" i="9"/>
  <c r="E21" i="9" s="1"/>
  <c r="D20" i="9"/>
  <c r="E20" i="9" s="1"/>
  <c r="D19" i="9"/>
  <c r="D18" i="9"/>
  <c r="D17" i="9"/>
  <c r="E17" i="9" s="1"/>
  <c r="D16" i="9"/>
  <c r="D15" i="9"/>
  <c r="D14" i="9"/>
  <c r="E14" i="9" s="1"/>
  <c r="D13" i="9"/>
  <c r="E13" i="9" s="1"/>
  <c r="D12" i="9"/>
  <c r="E12" i="9" s="1"/>
  <c r="D11" i="9"/>
  <c r="D10" i="9"/>
  <c r="D9" i="9"/>
  <c r="E9" i="9" s="1"/>
  <c r="D8" i="9"/>
  <c r="D23" i="9" s="1"/>
  <c r="D7" i="9"/>
  <c r="D6" i="9"/>
  <c r="E6" i="9" s="1"/>
  <c r="G66" i="5"/>
  <c r="C66" i="5"/>
  <c r="C65" i="5"/>
  <c r="G64" i="5"/>
  <c r="C64" i="5"/>
  <c r="G63" i="5"/>
  <c r="C61" i="5"/>
  <c r="G58" i="5"/>
  <c r="C58" i="5"/>
  <c r="C57" i="5"/>
  <c r="G56" i="5"/>
  <c r="C56" i="5"/>
  <c r="G55" i="5"/>
  <c r="F52" i="5"/>
  <c r="G62" i="5" s="1"/>
  <c r="B52" i="5"/>
  <c r="C63" i="5" s="1"/>
  <c r="K46" i="5"/>
  <c r="C46" i="5"/>
  <c r="K45" i="5"/>
  <c r="G45" i="5"/>
  <c r="C45" i="5"/>
  <c r="K44" i="5"/>
  <c r="G44" i="5"/>
  <c r="K42" i="5"/>
  <c r="C41" i="5"/>
  <c r="K40" i="5"/>
  <c r="G40" i="5"/>
  <c r="C40" i="5"/>
  <c r="K39" i="5"/>
  <c r="G39" i="5"/>
  <c r="C39" i="5"/>
  <c r="G37" i="5"/>
  <c r="K35" i="5"/>
  <c r="G35" i="5"/>
  <c r="C35" i="5"/>
  <c r="K34" i="5"/>
  <c r="G34" i="5"/>
  <c r="C34" i="5"/>
  <c r="K33" i="5"/>
  <c r="J31" i="5"/>
  <c r="K38" i="5" s="1"/>
  <c r="F31" i="5"/>
  <c r="G33" i="5" s="1"/>
  <c r="B31" i="5"/>
  <c r="C44" i="5" s="1"/>
  <c r="G24" i="5"/>
  <c r="G23" i="5"/>
  <c r="G22" i="5"/>
  <c r="C22" i="5"/>
  <c r="G21" i="5"/>
  <c r="G20" i="5"/>
  <c r="K18" i="5"/>
  <c r="C17" i="5"/>
  <c r="K16" i="5"/>
  <c r="G16" i="5"/>
  <c r="C16" i="5"/>
  <c r="K15" i="5"/>
  <c r="G15" i="5"/>
  <c r="C15" i="5"/>
  <c r="G13" i="5"/>
  <c r="K11" i="5"/>
  <c r="G11" i="5"/>
  <c r="K10" i="5"/>
  <c r="G10" i="5"/>
  <c r="K9" i="5"/>
  <c r="C8" i="5"/>
  <c r="J6" i="5"/>
  <c r="K14" i="5" s="1"/>
  <c r="F6" i="5"/>
  <c r="G9" i="5" s="1"/>
  <c r="B6" i="5"/>
  <c r="C20" i="5" s="1"/>
  <c r="C24" i="53" l="1"/>
  <c r="C28" i="53" s="1"/>
  <c r="E24" i="53"/>
  <c r="E28" i="53" s="1"/>
  <c r="K27" i="53"/>
  <c r="E110" i="9"/>
  <c r="E105" i="9"/>
  <c r="E107" i="9"/>
  <c r="E111" i="9"/>
  <c r="E33" i="9"/>
  <c r="E106" i="9"/>
  <c r="G29" i="10"/>
  <c r="E71" i="9"/>
  <c r="E108" i="9"/>
  <c r="E109" i="9"/>
  <c r="E32" i="9"/>
  <c r="E36" i="9"/>
  <c r="E38" i="9"/>
  <c r="E39" i="9"/>
  <c r="E7" i="9"/>
  <c r="E8" i="9"/>
  <c r="E18" i="9"/>
  <c r="E10" i="9"/>
  <c r="E19" i="9"/>
  <c r="E11" i="9"/>
  <c r="E16" i="9"/>
  <c r="E23" i="9" s="1"/>
  <c r="E15" i="9"/>
  <c r="E29" i="9"/>
  <c r="E30" i="9"/>
  <c r="E37" i="9"/>
  <c r="E45" i="9"/>
  <c r="E34" i="9"/>
  <c r="E42" i="9"/>
  <c r="E43" i="9"/>
  <c r="E35" i="9"/>
  <c r="E44" i="9"/>
  <c r="E69" i="9"/>
  <c r="K35" i="10"/>
  <c r="C10" i="5"/>
  <c r="C21" i="5"/>
  <c r="C8" i="10"/>
  <c r="C54" i="10"/>
  <c r="C62" i="10"/>
  <c r="E92" i="9"/>
  <c r="E100" i="9" s="1"/>
  <c r="C12" i="47"/>
  <c r="C19" i="47" s="1"/>
  <c r="K36" i="10"/>
  <c r="C7" i="43"/>
  <c r="C12" i="43" s="1"/>
  <c r="C11" i="5"/>
  <c r="G57" i="5"/>
  <c r="G65" i="5"/>
  <c r="E28" i="9"/>
  <c r="C9" i="10"/>
  <c r="C20" i="10"/>
  <c r="K31" i="10"/>
  <c r="K6" i="35"/>
  <c r="C56" i="10"/>
  <c r="C64" i="10"/>
  <c r="L7" i="35"/>
  <c r="L8" i="35"/>
  <c r="C12" i="5"/>
  <c r="G17" i="5"/>
  <c r="G25" i="5"/>
  <c r="C36" i="5"/>
  <c r="G41" i="5"/>
  <c r="C47" i="5"/>
  <c r="C59" i="5"/>
  <c r="C67" i="5"/>
  <c r="D64" i="9"/>
  <c r="E60" i="9" s="1"/>
  <c r="C10" i="10"/>
  <c r="G15" i="10"/>
  <c r="G21" i="10"/>
  <c r="K32" i="10"/>
  <c r="C38" i="10"/>
  <c r="C57" i="10"/>
  <c r="G65" i="10"/>
  <c r="L9" i="35"/>
  <c r="G12" i="5"/>
  <c r="K17" i="5"/>
  <c r="G36" i="5"/>
  <c r="K41" i="5"/>
  <c r="K31" i="5" s="1"/>
  <c r="K47" i="5"/>
  <c r="G59" i="5"/>
  <c r="G67" i="5"/>
  <c r="G10" i="10"/>
  <c r="G6" i="10" s="1"/>
  <c r="K15" i="10"/>
  <c r="C22" i="10"/>
  <c r="C33" i="10"/>
  <c r="C29" i="10" s="1"/>
  <c r="G38" i="10"/>
  <c r="G57" i="10"/>
  <c r="G66" i="10"/>
  <c r="L10" i="35"/>
  <c r="C7" i="52"/>
  <c r="C14" i="52" s="1"/>
  <c r="K12" i="5"/>
  <c r="C18" i="5"/>
  <c r="K36" i="5"/>
  <c r="C42" i="5"/>
  <c r="C60" i="5"/>
  <c r="G68" i="5"/>
  <c r="D84" i="9"/>
  <c r="E76" i="9" s="1"/>
  <c r="D129" i="9"/>
  <c r="K10" i="10"/>
  <c r="C16" i="10"/>
  <c r="G22" i="10"/>
  <c r="G33" i="10"/>
  <c r="K38" i="10"/>
  <c r="C50" i="10"/>
  <c r="C58" i="10"/>
  <c r="G67" i="10"/>
  <c r="L11" i="35"/>
  <c r="E94" i="9"/>
  <c r="K37" i="10"/>
  <c r="C13" i="5"/>
  <c r="G18" i="5"/>
  <c r="C37" i="5"/>
  <c r="G42" i="5"/>
  <c r="G31" i="5" s="1"/>
  <c r="G60" i="5"/>
  <c r="G69" i="5"/>
  <c r="C11" i="10"/>
  <c r="K33" i="10"/>
  <c r="L12" i="35"/>
  <c r="G70" i="5"/>
  <c r="L13" i="35"/>
  <c r="C10" i="52"/>
  <c r="G8" i="5"/>
  <c r="G6" i="5" s="1"/>
  <c r="K13" i="5"/>
  <c r="C19" i="5"/>
  <c r="K37" i="5"/>
  <c r="C43" i="5"/>
  <c r="G61" i="5"/>
  <c r="G71" i="5"/>
  <c r="K11" i="10"/>
  <c r="C17" i="10"/>
  <c r="G34" i="10"/>
  <c r="K39" i="10"/>
  <c r="G51" i="10"/>
  <c r="G48" i="10" s="1"/>
  <c r="G59" i="10"/>
  <c r="L14" i="35"/>
  <c r="C11" i="52"/>
  <c r="K8" i="5"/>
  <c r="K6" i="5" s="1"/>
  <c r="C14" i="5"/>
  <c r="G19" i="5"/>
  <c r="C38" i="5"/>
  <c r="G43" i="5"/>
  <c r="C54" i="5"/>
  <c r="C62" i="5"/>
  <c r="C12" i="10"/>
  <c r="G17" i="10"/>
  <c r="K34" i="10"/>
  <c r="C40" i="10"/>
  <c r="C52" i="10"/>
  <c r="C60" i="10"/>
  <c r="L15" i="35"/>
  <c r="C9" i="5"/>
  <c r="G14" i="5"/>
  <c r="K19" i="5"/>
  <c r="C33" i="5"/>
  <c r="C31" i="5" s="1"/>
  <c r="G38" i="5"/>
  <c r="K43" i="5"/>
  <c r="G54" i="5"/>
  <c r="K17" i="10"/>
  <c r="G40" i="10"/>
  <c r="G52" i="10"/>
  <c r="L16" i="35"/>
  <c r="C55" i="5"/>
  <c r="C53" i="10"/>
  <c r="E78" i="9" l="1"/>
  <c r="E59" i="9"/>
  <c r="C6" i="10"/>
  <c r="E58" i="9"/>
  <c r="C48" i="10"/>
  <c r="E125" i="9"/>
  <c r="E128" i="9"/>
  <c r="E126" i="9"/>
  <c r="C6" i="5"/>
  <c r="K29" i="10"/>
  <c r="E79" i="9"/>
  <c r="E70" i="9"/>
  <c r="E84" i="9" s="1"/>
  <c r="E61" i="9"/>
  <c r="E53" i="9"/>
  <c r="E56" i="9"/>
  <c r="E62" i="9"/>
  <c r="E54" i="9"/>
  <c r="E77" i="9"/>
  <c r="K6" i="10"/>
  <c r="E57" i="9"/>
  <c r="E83" i="9"/>
  <c r="E75" i="9"/>
  <c r="E80" i="9"/>
  <c r="E81" i="9"/>
  <c r="E73" i="9"/>
  <c r="E72" i="9"/>
  <c r="E124" i="9"/>
  <c r="E74" i="9"/>
  <c r="E82" i="9"/>
  <c r="C52" i="5"/>
  <c r="G52" i="5"/>
  <c r="E127" i="9"/>
  <c r="E123" i="9"/>
  <c r="E55" i="9"/>
  <c r="E63" i="9"/>
  <c r="E52" i="9"/>
  <c r="E46" i="9"/>
  <c r="E51" i="9"/>
  <c r="E112" i="9"/>
  <c r="E129" i="9" l="1"/>
  <c r="E64" i="9"/>
  <c r="C9" i="3" l="1"/>
  <c r="B9" i="3"/>
  <c r="D7" i="3"/>
  <c r="D6" i="3"/>
  <c r="D9" i="3" s="1"/>
</calcChain>
</file>

<file path=xl/sharedStrings.xml><?xml version="1.0" encoding="utf-8"?>
<sst xmlns="http://schemas.openxmlformats.org/spreadsheetml/2006/main" count="2682" uniqueCount="1031">
  <si>
    <t>PANORAMA MACROECONÓMICO</t>
  </si>
  <si>
    <t>EVOLUCIÓN MENSUAL DEL PBI NACIONAL Y PBI MINERO</t>
  </si>
  <si>
    <t>EVOLUCIÓN PBI Y PBI MINERO</t>
  </si>
  <si>
    <t>PRINCIPALES VARIABLES MACROECONÓMICAS</t>
  </si>
  <si>
    <t>PRINCIPALES VARIABLES MACRO</t>
  </si>
  <si>
    <t>MINERÍA PERUANA</t>
  </si>
  <si>
    <t>CATASTRO MINERO</t>
  </si>
  <si>
    <t>CATASTRO</t>
  </si>
  <si>
    <t>CATEGORÍAS Y ESTRATOS DE LA MINERÍA</t>
  </si>
  <si>
    <t>ACTIVIDAD MINERA</t>
  </si>
  <si>
    <t>ÁREAS RESTRINGIDAS A LA ACTIVIDAD MINERA</t>
  </si>
  <si>
    <t>ÁREAS RESTRINGIDAS</t>
  </si>
  <si>
    <t>PROGRAMA DE INTEGRACIÓN MINERA (PIM)</t>
  </si>
  <si>
    <t>PARTICIPANTES DEL PROGRAMA DE INTEGRACIÓN MINERA</t>
  </si>
  <si>
    <t>PARTICIPANTES PIM</t>
  </si>
  <si>
    <t>PRODUCCIÓN, RESERVAS Y EXPORTACIONES</t>
  </si>
  <si>
    <t>PRODUCCIÓN MINERA METÁLICA</t>
  </si>
  <si>
    <t xml:space="preserve">RÁNKING MUNDIAL DE PRODUCCIÓN MINERA </t>
  </si>
  <si>
    <t>RANKING PROD</t>
  </si>
  <si>
    <t>PRODUCCIÓN MUNDIAL DE PRINCIPALES METALES</t>
  </si>
  <si>
    <t>PRODUCCIÓN MUNDIAL</t>
  </si>
  <si>
    <t>PRODUCCIÓN ANUAL</t>
  </si>
  <si>
    <t>VARIACIÓN PORCENTUAL ANUAL DE LA PRODUCCIÓN MINERA METÁLICA</t>
  </si>
  <si>
    <t>VARIACIÓN DE PROD</t>
  </si>
  <si>
    <t>RESERVAS METÁLICAS DE PRINCIPALES METALES</t>
  </si>
  <si>
    <t xml:space="preserve">RESERVAS PROBADAS Y PROBABLES SEGÚN DECLARACIÓN ANUAL CONSOLIDADA </t>
  </si>
  <si>
    <t>RESERVAS METÁLICAS</t>
  </si>
  <si>
    <t>RESERVAS METÁLICAS POR DEPARTAMENTO</t>
  </si>
  <si>
    <t>RESERVAS NACIONALES</t>
  </si>
  <si>
    <t>RESERVAS MUNDIALES DE PRINCIPALES METALES</t>
  </si>
  <si>
    <t>RESERVAS MUNDIALES</t>
  </si>
  <si>
    <t>EXPORTACIONES MINERAS</t>
  </si>
  <si>
    <t>EXPORTACIONES NACIONALES</t>
  </si>
  <si>
    <t>PRINCIPALES DESTINOS DE EXPORTACIÓN MINERA</t>
  </si>
  <si>
    <t>PRINCIPALES DESTINOS</t>
  </si>
  <si>
    <t>EXPORTACIÓN DE PRINCIPALES PRODUCTOS METÁLICOS</t>
  </si>
  <si>
    <t>EXPORTACIONES MINERO METÁLICAS</t>
  </si>
  <si>
    <t>COTIZACIONES</t>
  </si>
  <si>
    <t>COTIZACIÓN PROMEDIO ANUAL DE PRINCIPALES PRODUCTOS MINEROS</t>
  </si>
  <si>
    <t>COTIZACIÓN PROMEDIO</t>
  </si>
  <si>
    <t>ESTADÍSTICA DE LOS PRINCIPALES PRODUCTOS</t>
  </si>
  <si>
    <t>COBRE</t>
  </si>
  <si>
    <t>PRODUCCIÓN MUNDIAL DE COBRE POR PAÍS</t>
  </si>
  <si>
    <t>PROD COBRE POR PAÍS</t>
  </si>
  <si>
    <t>PRODUCCIÓN NACIONAL DE COBRE POR EMPRESA</t>
  </si>
  <si>
    <t>PROD COBRE POR EMPRESAS</t>
  </si>
  <si>
    <t>PRODUCCIÓN NACIONAL DE COBRE POR DEPARTAMENTO</t>
  </si>
  <si>
    <t>PROD COBRE POR DEPARTAMENTO</t>
  </si>
  <si>
    <t>PRODUCCIÓN NACIONAL DE COBRE SEGÚN ESTRATO Y MÉTODO DE BENEFICIO</t>
  </si>
  <si>
    <t>PROD COBRE POR ESTRATO</t>
  </si>
  <si>
    <t>EVOLUCIÓN ANUAL DE LAS EXPORTACIONES DE COBRE</t>
  </si>
  <si>
    <t>EXPORTACIÓN COBRE</t>
  </si>
  <si>
    <t>DESTINO DE LAS EXPORTACIONES NACIONALES DE COBRE</t>
  </si>
  <si>
    <t>DESTINO EXPORTACIONES DE COBRE</t>
  </si>
  <si>
    <t>ORO</t>
  </si>
  <si>
    <t>PRODUCCIÓN MUNDIAL DE ORO POR PAÍS</t>
  </si>
  <si>
    <t>PROD ORO POR PAÍS</t>
  </si>
  <si>
    <t>PRODUCCIÓN NACIONAL DE ORO POR EMPRESA</t>
  </si>
  <si>
    <t>PROD ORO POR EMPRESAS</t>
  </si>
  <si>
    <t>PRODUCCIÓN NACIONAL DE ORO POR DEPARTAMENTO</t>
  </si>
  <si>
    <t>PROD ORO POR DEPARTAMENTO</t>
  </si>
  <si>
    <t>PRODUCCIÓN NACIONAL DE ORO SEGÚN ESTRATO Y MÉTODO DE BENEFICIO</t>
  </si>
  <si>
    <t>PROD ORO POR ESTRATO</t>
  </si>
  <si>
    <t>EVOLUCIÓN ANUAL DE LAS EXPORTACIONES DE ORO</t>
  </si>
  <si>
    <t>EXPORTACIÓN ORO</t>
  </si>
  <si>
    <t>DESTINO DE LAS EXPORTACIONES NACIONALES DE ORO</t>
  </si>
  <si>
    <t>DESTINO EXPORTACIONES DE ORO</t>
  </si>
  <si>
    <t>ZINC</t>
  </si>
  <si>
    <t>PRODUCCIÓN MUNDIAL DE ZINC POR PAÍS</t>
  </si>
  <si>
    <t>PROD ZINC POR PAÍS</t>
  </si>
  <si>
    <t>PRODUCCIÓN NACIONAL DE ZINC POR EMPRESA</t>
  </si>
  <si>
    <t>PROD ZINC POR EMPRESAS</t>
  </si>
  <si>
    <t>PRODUCCIÓN NACIONAL DE ZINC POR DEPARTAMENTO</t>
  </si>
  <si>
    <t>PROD ZINC POR DEPARTAMENTO</t>
  </si>
  <si>
    <t>PRODUCCIÓN NACIONAL DE ZINC SEGÚN ESTRATO Y MÉTODO DE BENEFICIO</t>
  </si>
  <si>
    <t>PROD ZINC POR ESTRATO</t>
  </si>
  <si>
    <t>EVOLUCIÓN ANUAL DE LAS EXPORTACIONES DE ZINC</t>
  </si>
  <si>
    <t>EXPORTACIÓN ZINC</t>
  </si>
  <si>
    <t>DESTINO DE LAS EXPORTACIONES NACIONALES DE ZINC</t>
  </si>
  <si>
    <t>DESTINO EXPORTACIONES DE ZINC</t>
  </si>
  <si>
    <t>PLATA</t>
  </si>
  <si>
    <t>PRODUCCIÓN MUNDIAL DE PLATA POR PAÍS</t>
  </si>
  <si>
    <t>PROD PLATA POR PAÍS</t>
  </si>
  <si>
    <t>PRODUCCIÓN NACIONAL DE PLATA POR EMPRESA</t>
  </si>
  <si>
    <t>PROD PLATA POR EMPRESAS</t>
  </si>
  <si>
    <t>PRODUCCIÓN NACIONAL DE PLATA POR DEPARTAMENTO</t>
  </si>
  <si>
    <t>PROD PLATA POR DEPARTAMENTO</t>
  </si>
  <si>
    <t>PRODUCCIÓN NACIONAL DE PLATA SEGÚN ESTRATO Y MÉTODO DE BENEFICIO</t>
  </si>
  <si>
    <t>PROD PLATA POR ESTRATO</t>
  </si>
  <si>
    <t>EVOLUCIÓN ANUAL DE LAS EXPORTACIONES DE PLATA</t>
  </si>
  <si>
    <t>EXPORTACIÓN PLATA</t>
  </si>
  <si>
    <t>DESTINO DE LAS EXPORTACIONES NACIONALES DE PLATA</t>
  </si>
  <si>
    <t>DESTINO EXPORTACIONES DE PLATA</t>
  </si>
  <si>
    <t>PLOMO</t>
  </si>
  <si>
    <t>PRODUCCIÓN MUNDIAL DE PLOMO POR PAÍS</t>
  </si>
  <si>
    <t>PROD PLOMO POR PAÍS</t>
  </si>
  <si>
    <t>PRODUCCIÓN NACIONAL DE PLOMO POR EMPRESA</t>
  </si>
  <si>
    <t>PROD PLOMO POR EMPRESAS</t>
  </si>
  <si>
    <t>PRODUCCIÓN NACIONAL DE PLOMO POR DEPARTAMENTO</t>
  </si>
  <si>
    <t>PROD PLOMO POR DEPARTAMENTO</t>
  </si>
  <si>
    <t>PRODUCCIÓN NACIONAL DE PLOMO SEGÚN ESTRATO Y MÉTODO DE BENEFICIO</t>
  </si>
  <si>
    <t>PROD PLOMO POR ESTRATO</t>
  </si>
  <si>
    <t>EVOLUCIÓN ANUAL DE LAS EXPORTACIONES DE PLOMO</t>
  </si>
  <si>
    <t>EXPORTACIÓN PLOMO</t>
  </si>
  <si>
    <t>DESTINO DE LAS EXPORTACIONES NACIONALES DE PLOMO</t>
  </si>
  <si>
    <t>DESTINO EXPORTACIONES DE PLOMO</t>
  </si>
  <si>
    <t>HIERRO</t>
  </si>
  <si>
    <t>PRODUCCIÓN NACIONAL DE HIERRO POR EMPRESA</t>
  </si>
  <si>
    <t>PROD HIERRO POR EMPRESAS</t>
  </si>
  <si>
    <t>EVOLUCIÓN ANUAL DE LAS EXPORTACIONES DE HIERRO</t>
  </si>
  <si>
    <t>EXPORTACIÓN HIERRO</t>
  </si>
  <si>
    <t>DESTINO DE LAS EXPORTACIONES NACIONALES DE HIERRO</t>
  </si>
  <si>
    <t>DESTINO EXPORTACIONES DE HIERRO</t>
  </si>
  <si>
    <t>ESTAÑO</t>
  </si>
  <si>
    <t>PRODUCCIÓN MUNDIAL DE ESTAÑO POR PAÍS</t>
  </si>
  <si>
    <t>PROD ESTAÑO POR PAÍS</t>
  </si>
  <si>
    <t>PRODUCCIÓN NACIONAL DE ESTAÑO POR EMPRESA</t>
  </si>
  <si>
    <t>PROD ESTAÑO POR EMPRESAS</t>
  </si>
  <si>
    <t>EVOLUCIÓN ANUAL DE LAS EXPORTACIONES DE ESTAÑO</t>
  </si>
  <si>
    <t>EXPORTACIÓN ESTAÑO</t>
  </si>
  <si>
    <t>DESTINO DE LAS EXPORTACIONES NACIONALES DE ESTAÑO</t>
  </si>
  <si>
    <t>DESTINO EXPORTACIONES DE ESTAÑO</t>
  </si>
  <si>
    <t>MOLIBDENO</t>
  </si>
  <si>
    <t>PRODUCCIÓN MUNDIAL DE MOLIBDENO POR PAÍS</t>
  </si>
  <si>
    <t>PROD MOLIBDENO POR PAÍS</t>
  </si>
  <si>
    <t>PRODUCCIÓN NACIONAL DE MOLIBDENO POR EMPRESA</t>
  </si>
  <si>
    <t>PROD MOLIBDENO POR EMPRESAS</t>
  </si>
  <si>
    <t>PRODUCCIÓN NACIONAL DE MOLIBDENO POR DEPARTAMENTO</t>
  </si>
  <si>
    <t>PROD MOLIBDENO POR DEPARTAMENTO</t>
  </si>
  <si>
    <t>EVOLUCIÓN ANUAL DE LAS EXPORTACIONES DE MOLIBDENO</t>
  </si>
  <si>
    <t>EXPORTACIÓN MOLIBDENO</t>
  </si>
  <si>
    <t>DESTINO DE LAS EXPORTACIONES NACIONALES DE MOLIBDENO</t>
  </si>
  <si>
    <t>DESTINO EXPORTACIONES DE MOLIBDENO</t>
  </si>
  <si>
    <t>EXTRACCIÓN MINERA NO METÁLICA</t>
  </si>
  <si>
    <t>EXTRACCIÓN NO METÁLICA</t>
  </si>
  <si>
    <t>EVOLUCIÓN ANUAL DE LAS EXPORTACIONES DE PRODUCTOS MINEROS NO METÁLICOS</t>
  </si>
  <si>
    <t>EXPORTACIÓN DE PRODUCTOS NM</t>
  </si>
  <si>
    <t>EXTRACCIÓN MINERA NO METÁLICA POR DEPARTAMENTO</t>
  </si>
  <si>
    <t>EXTRACCIÓN POR DEPARTAMENTO</t>
  </si>
  <si>
    <t>INVERSIONES Y PROYECTOS MINEROS</t>
  </si>
  <si>
    <t>INVERSIÓN MINERA POR RUBROS</t>
  </si>
  <si>
    <t>INVERSIÓN MINERA</t>
  </si>
  <si>
    <t>RÁNKING DE INVERSIÓN MINERA POR EMPRESA</t>
  </si>
  <si>
    <t>INVERSIÓN POR EMPRESAS</t>
  </si>
  <si>
    <t>INVERSIÓN MINERA SEGÚN RUBRO Y EMPRESA</t>
  </si>
  <si>
    <t>INVERSIÓN POR RUBRO</t>
  </si>
  <si>
    <t>INVERSIÓN MINERA POR DEPARTAMENTO</t>
  </si>
  <si>
    <t>INVERSIÓN POR DEPARTAMENTO</t>
  </si>
  <si>
    <t>EVOLUCIÓN DE LAS INVERSIONES MINERAS SEGÚN DEPARTAMENTO</t>
  </si>
  <si>
    <t>EVOLUCIÓN DE LAS INVERSIONES</t>
  </si>
  <si>
    <t>EMPLEO, SEGURIDAD Y SALUD OCUPACIONAL EN MINERÍA</t>
  </si>
  <si>
    <t>EMPLEO DIRECTO EN MINERÍA SEGÚN TIPO DE EMPLEADOR</t>
  </si>
  <si>
    <t>EMPLEO SEGÚN TIPO DE EMPLEADOR</t>
  </si>
  <si>
    <t>EMPLEO DIRECTO EN MINERÍA SEGÚN GÉNERO Y TIPO DE EMPLEADOR</t>
  </si>
  <si>
    <t>EMPLEO SEGÚN GÉNERO</t>
  </si>
  <si>
    <t>EMPLEO DIRECTO EN MINERÍA POR DEPARTAMENTO</t>
  </si>
  <si>
    <t>EMPLEO POR DEPARTAMENTO</t>
  </si>
  <si>
    <t>PARTICIPACIÓN DEL EMPLEO DIRECTO EN MINERÍA SEGÚN PROCEDENCIA DEL TRABAJADOR</t>
  </si>
  <si>
    <t>EMPLEO SEGÚN PROCEDENCIA</t>
  </si>
  <si>
    <t>ESTADÍSTICA DE VÍCTIMAS MORTALES EN MINERÍA</t>
  </si>
  <si>
    <t>FATALES</t>
  </si>
  <si>
    <t>APORTE ECONÓMICO-SOCIAL DE LA MINERÍA</t>
  </si>
  <si>
    <t>TRANSFERENCIA A LOS DEPARTAMENTOS</t>
  </si>
  <si>
    <t>TRANSFERENCIAS</t>
  </si>
  <si>
    <t>TRANSFERENCIA A LOS DEPARTAMENTOS SEGÚN TIPO</t>
  </si>
  <si>
    <t>TRANSFERENCIAS SEGÚN TIPO</t>
  </si>
  <si>
    <t>RECAUDACIÓN FISCAL DEL SUBSECTOR MINERO</t>
  </si>
  <si>
    <t>RECAUDACIÓN FISCAL</t>
  </si>
  <si>
    <t>Anuario Minero 2024</t>
  </si>
  <si>
    <t>Edición 2025</t>
  </si>
  <si>
    <t>2024: DERECHOS MINEROS*</t>
  </si>
  <si>
    <t xml:space="preserve">MINING RIGHTS </t>
  </si>
  <si>
    <t>DESCRIPCIÓN</t>
  </si>
  <si>
    <t xml:space="preserve">CANTIDAD </t>
  </si>
  <si>
    <t>EXTENSIÓN (Ha)</t>
  </si>
  <si>
    <t>%</t>
  </si>
  <si>
    <t>Derechos mineros titulados</t>
  </si>
  <si>
    <t>Derechos mineros en trámite</t>
  </si>
  <si>
    <t>TOTAL</t>
  </si>
  <si>
    <t>* Datos al 31 de diciembre de 2024.</t>
  </si>
  <si>
    <t>Fuente: Instituto Geológico, Minero y Metalúrgico (INGEMMET).</t>
  </si>
  <si>
    <t xml:space="preserve">2024: POSICIÓN DE PERÚ EN EL RÁNKING MUNDIAL DE PRODUCCIÓN MINERA </t>
  </si>
  <si>
    <t>PLACE OF PERU IN THE WORLDWIDE RANKING OF MINING PRODUCTION</t>
  </si>
  <si>
    <t>PRODUCTO / PRODUCT</t>
  </si>
  <si>
    <t>LATINOAMÉRICA / LATIN AMERICA</t>
  </si>
  <si>
    <t>MUNDO / WORLD</t>
  </si>
  <si>
    <t>ORO / GOLD</t>
  </si>
  <si>
    <t>COBRE / COPPER</t>
  </si>
  <si>
    <t>PLATA / SILVER</t>
  </si>
  <si>
    <t xml:space="preserve">ZINC / ZINC </t>
  </si>
  <si>
    <t>PLOMO / LEAD</t>
  </si>
  <si>
    <t xml:space="preserve">ESTAÑO / TIN </t>
  </si>
  <si>
    <t>MOLIBDENO / MOLYBDENUM</t>
  </si>
  <si>
    <t>CADMIO / CADMIUM</t>
  </si>
  <si>
    <t>ROCA FOSFÓRICA / PHOSPHATE ROCK</t>
  </si>
  <si>
    <t>DIATOMITA / DIATOMITE</t>
  </si>
  <si>
    <t>ANDALUCITA / KYANITE AND RELATED MINERALS</t>
  </si>
  <si>
    <t>SELENIO / SELENIUM</t>
  </si>
  <si>
    <t>Fuente: U.S.Geological Survey (USGS), Mineral Commodity Summaries, Marzo 2025</t>
  </si>
  <si>
    <t xml:space="preserve">Elaboración: Ministerio de Energía y Minas. </t>
  </si>
  <si>
    <t>2024: POSICIÓN DE PERÚ EN EL RÁNKING MUNDIAL DE RESERVAS MINERAS</t>
  </si>
  <si>
    <t>PLACE OF PERU IN THE WORLDWIDE RANKING OF MINING MINERAL RESERVES</t>
  </si>
  <si>
    <t>Fuente: U.S.Geological Survey (USGS), Mineral Commodity Summaries, Marzo 2025.</t>
  </si>
  <si>
    <t>2024: PRODUCCIÓN MUNDIAL DE PRINCIPALES METALES</t>
  </si>
  <si>
    <t>WORLDWIDE PRODUCTION OF MAIN METALS</t>
  </si>
  <si>
    <t>COBRE (MILLONES DE TMF)</t>
  </si>
  <si>
    <t>PART. %</t>
  </si>
  <si>
    <t xml:space="preserve">ORO (TMF) </t>
  </si>
  <si>
    <t>ZINC (MILLONES DE TMF)</t>
  </si>
  <si>
    <t xml:space="preserve">TOTAL MUNDIAL </t>
  </si>
  <si>
    <t>CHILE</t>
  </si>
  <si>
    <t>CHINA</t>
  </si>
  <si>
    <t>CONGO (KINSHASA)</t>
  </si>
  <si>
    <t>RUSIA</t>
  </si>
  <si>
    <t>PERÚ</t>
  </si>
  <si>
    <t>AUSTRALIA</t>
  </si>
  <si>
    <t>CANADÁ</t>
  </si>
  <si>
    <t>INDIA</t>
  </si>
  <si>
    <t>ESTADOS UNIDOS</t>
  </si>
  <si>
    <t>INDONESIA</t>
  </si>
  <si>
    <t>KAZAJISTÁN</t>
  </si>
  <si>
    <t>MÉXICO</t>
  </si>
  <si>
    <t>BOLIVIA</t>
  </si>
  <si>
    <t>GHANA</t>
  </si>
  <si>
    <t>UZBEKISTÁN</t>
  </si>
  <si>
    <t>SUECIA</t>
  </si>
  <si>
    <t>ZAMBIA</t>
  </si>
  <si>
    <t>SUDÁFRICA</t>
  </si>
  <si>
    <t>SUDRÁFRICA</t>
  </si>
  <si>
    <t>OTROS PAÍSES</t>
  </si>
  <si>
    <t>POLONIA</t>
  </si>
  <si>
    <t>BRASIL</t>
  </si>
  <si>
    <t>MALI</t>
  </si>
  <si>
    <t>COLOMBIA</t>
  </si>
  <si>
    <t>TANZANIA</t>
  </si>
  <si>
    <t>BURKINA FASO</t>
  </si>
  <si>
    <t xml:space="preserve">PLATA (TMF) </t>
  </si>
  <si>
    <t>PLOMO (MILES DE TMF)</t>
  </si>
  <si>
    <t xml:space="preserve">ESTAÑO (TMF) </t>
  </si>
  <si>
    <t>BIRMANIA</t>
  </si>
  <si>
    <t>TURQUÍA</t>
  </si>
  <si>
    <t>NIGERIA</t>
  </si>
  <si>
    <t>IRÁN</t>
  </si>
  <si>
    <t>VIETNAM</t>
  </si>
  <si>
    <t>RUANDA</t>
  </si>
  <si>
    <t>ARGENTINA</t>
  </si>
  <si>
    <t>TAYIKISTÁN</t>
  </si>
  <si>
    <t>MALASIA</t>
  </si>
  <si>
    <t>LAOS</t>
  </si>
  <si>
    <t>MOLIBDENO (TMF)</t>
  </si>
  <si>
    <t>HIERRO (TMF)</t>
  </si>
  <si>
    <t>ARMENIA</t>
  </si>
  <si>
    <t>MONGOLIA</t>
  </si>
  <si>
    <t>UCRANIA</t>
  </si>
  <si>
    <t>COREA DEL NORTE</t>
  </si>
  <si>
    <t>MAURITANIA</t>
  </si>
  <si>
    <t>OTROS PAISES</t>
  </si>
  <si>
    <t>Fuente: U.S.Geological Survey (USGS), Mineral Commodity Summaries, Enero 2025. En el caso de Perú, las cifras corresponden a la Declaración Estadística Mensual (ESTAMIN) que las empresas mineras realizan ante el Ministerio de Energía y Minas.</t>
  </si>
  <si>
    <t>1/ Datos Preliminares / Preliminary Data</t>
  </si>
  <si>
    <t xml:space="preserve">Elaboración: Ministerio de Energía y Minas </t>
  </si>
  <si>
    <t>NA: Not available / No Disponible</t>
  </si>
  <si>
    <t>2015 - 2024: PRODUCCIÓN MINERA METÁLICA</t>
  </si>
  <si>
    <t>METAL MINING PRODUCTION</t>
  </si>
  <si>
    <t>PRODUCTO</t>
  </si>
  <si>
    <t>UNIDAD</t>
  </si>
  <si>
    <r>
      <t>2024</t>
    </r>
    <r>
      <rPr>
        <b/>
        <vertAlign val="superscript"/>
        <sz val="10"/>
        <color rgb="FFFFFFFF"/>
        <rFont val="Arial Narrow"/>
        <family val="2"/>
      </rPr>
      <t xml:space="preserve"> 1</t>
    </r>
  </si>
  <si>
    <t>MILLONES DE TMF</t>
  </si>
  <si>
    <t>TMF</t>
  </si>
  <si>
    <t xml:space="preserve">TMF </t>
  </si>
  <si>
    <t>1/ Datos Preliminares / Preliminary Data.</t>
  </si>
  <si>
    <t>Fuente: Declaración Estadística Mensual - Ministerio de Energía y Minas.</t>
  </si>
  <si>
    <t>2015 - 2024: PRODUCCIÓN MINERO METÁLICA - VARIACIÓN PORCENTUAL ANUAL</t>
  </si>
  <si>
    <t>METAL MINING PRODUCTION - ANNUAL PERCENTAGE CHANGE</t>
  </si>
  <si>
    <r>
      <t xml:space="preserve">COBRE / </t>
    </r>
    <r>
      <rPr>
        <i/>
        <sz val="10"/>
        <color rgb="FF000000"/>
        <rFont val="Arial Narrow"/>
        <family val="2"/>
      </rPr>
      <t>COPPER</t>
    </r>
  </si>
  <si>
    <r>
      <t xml:space="preserve">ORO / </t>
    </r>
    <r>
      <rPr>
        <i/>
        <sz val="10"/>
        <color rgb="FF000000"/>
        <rFont val="Arial Narrow"/>
        <family val="2"/>
      </rPr>
      <t>GOLD</t>
    </r>
  </si>
  <si>
    <r>
      <t xml:space="preserve">ZINC / </t>
    </r>
    <r>
      <rPr>
        <i/>
        <sz val="10"/>
        <color rgb="FF000000"/>
        <rFont val="Arial Narrow"/>
        <family val="2"/>
      </rPr>
      <t>ZINC</t>
    </r>
  </si>
  <si>
    <r>
      <t xml:space="preserve">PLATA / </t>
    </r>
    <r>
      <rPr>
        <i/>
        <sz val="10"/>
        <color rgb="FF000000"/>
        <rFont val="Arial Narrow"/>
        <family val="2"/>
      </rPr>
      <t>SILVER</t>
    </r>
  </si>
  <si>
    <r>
      <t xml:space="preserve">PLOMO / </t>
    </r>
    <r>
      <rPr>
        <i/>
        <sz val="10"/>
        <color rgb="FF000000"/>
        <rFont val="Arial Narrow"/>
        <family val="2"/>
      </rPr>
      <t>LEAD</t>
    </r>
  </si>
  <si>
    <r>
      <t xml:space="preserve">HIERRO / </t>
    </r>
    <r>
      <rPr>
        <i/>
        <sz val="10"/>
        <color rgb="FF000000"/>
        <rFont val="Arial Narrow"/>
        <family val="2"/>
      </rPr>
      <t>IRON</t>
    </r>
  </si>
  <si>
    <r>
      <t xml:space="preserve">ESTAÑO / </t>
    </r>
    <r>
      <rPr>
        <i/>
        <sz val="10"/>
        <color rgb="FF000000"/>
        <rFont val="Arial Narrow"/>
        <family val="2"/>
      </rPr>
      <t>TIN</t>
    </r>
  </si>
  <si>
    <r>
      <t xml:space="preserve">MOLIBDENO / </t>
    </r>
    <r>
      <rPr>
        <i/>
        <sz val="10"/>
        <color rgb="FF000000"/>
        <rFont val="Arial Narrow"/>
        <family val="2"/>
      </rPr>
      <t>MOLYBDENUM</t>
    </r>
  </si>
  <si>
    <t>2014 - 2023: RESERVAS METÁLICAS PROBADAS Y PROBABLES SEGÚN DECLARACIÓN ANUAL CONSOLIDADA (DAC)</t>
  </si>
  <si>
    <t>PROVEN AND PROBABLE METAL RESERVES ACCORDING TO ANNUAL CONSOLIDATED STATEMENT</t>
  </si>
  <si>
    <r>
      <t xml:space="preserve">2023 </t>
    </r>
    <r>
      <rPr>
        <b/>
        <vertAlign val="superscript"/>
        <sz val="10"/>
        <color rgb="FFFFFFFF"/>
        <rFont val="Arial Narrow"/>
        <family val="2"/>
      </rPr>
      <t>1</t>
    </r>
  </si>
  <si>
    <t>MILES DE TMF</t>
  </si>
  <si>
    <t>Fuente: Declaración Anual Consolidada (DAC). Reporte realizado por las empresas mineras en el 2024 respecto a sus actividades del 2023.</t>
  </si>
  <si>
    <t>MINISTERIO DE ENERGÍA Y MINAS / MINISTRY OF ENERGY AND MINES</t>
  </si>
  <si>
    <t>2023: RESERVAS METÁLICAS SEGÚN DECLARACIÓN ANUAL CONSOLIDADA (DAC) POR DEPARTAMENTOS</t>
  </si>
  <si>
    <t>METAL RESERVES BY DEPARTMENT ACCORDING TO ANNUAL CONSOLIDATED STATEMENT</t>
  </si>
  <si>
    <t>COBRE (MILES DE TMF)</t>
  </si>
  <si>
    <t>DEPARTAMENTO</t>
  </si>
  <si>
    <t>PROBABLES (miles TMF)</t>
  </si>
  <si>
    <t>PROBADAS (miles TMF)</t>
  </si>
  <si>
    <t>TOTAL (miles TMF)</t>
  </si>
  <si>
    <t>AREQUIPA</t>
  </si>
  <si>
    <t>CAJAMARCA</t>
  </si>
  <si>
    <t>ÁNCASH</t>
  </si>
  <si>
    <t>JUNÍN</t>
  </si>
  <si>
    <t>APURÍMAC</t>
  </si>
  <si>
    <t>CUSCO</t>
  </si>
  <si>
    <t>TACNA</t>
  </si>
  <si>
    <t>PASCO</t>
  </si>
  <si>
    <t>LIMA</t>
  </si>
  <si>
    <t>HUANCAVELICA</t>
  </si>
  <si>
    <t>AYACUCHO</t>
  </si>
  <si>
    <t>LA LIBERTAD</t>
  </si>
  <si>
    <t>PUNO</t>
  </si>
  <si>
    <t>ICA</t>
  </si>
  <si>
    <t>MOQUEGUA</t>
  </si>
  <si>
    <t>HUÁNUCO</t>
  </si>
  <si>
    <t>PIURA</t>
  </si>
  <si>
    <t>PROBABLES (TMF)</t>
  </si>
  <si>
    <t>PROBADAS (TMF)</t>
  </si>
  <si>
    <t>TOTAL (TMF)</t>
  </si>
  <si>
    <t>MADRE DE DIOS</t>
  </si>
  <si>
    <t>ZINC (MILES DE TMF)</t>
  </si>
  <si>
    <t>HIERRO (MILES DE TMF)</t>
  </si>
  <si>
    <t xml:space="preserve">ESTAÑO (MILES DE TMF) </t>
  </si>
  <si>
    <t>MOLIBDENO (MILES DE TMF)</t>
  </si>
  <si>
    <t>APURIMAC</t>
  </si>
  <si>
    <t>2024: RESERVAS MUNDIALES DE PRINCIPALES METALES</t>
  </si>
  <si>
    <t>WORLDWIDE RESERVES OF MAIN METALS</t>
  </si>
  <si>
    <t>TOTAL MUNDIAL</t>
  </si>
  <si>
    <t>MYANMAR</t>
  </si>
  <si>
    <t>CANDA</t>
  </si>
  <si>
    <t>KAZAJISTAN</t>
  </si>
  <si>
    <t>Fuente: U.S.Geological Survey (USGS), Mineral Commodity Summaries, Enero 2025.</t>
  </si>
  <si>
    <t>2015 - 2024: PRODUCCIÓN MUNDIAL DE COBRE POR PAÍS (MILLONES DE TMF)</t>
  </si>
  <si>
    <t>WORLD COPPER PRODUCTION BY COUNTRY (FTM MILLION)</t>
  </si>
  <si>
    <t>PAÍS / COUNTRY</t>
  </si>
  <si>
    <r>
      <t xml:space="preserve">2024 </t>
    </r>
    <r>
      <rPr>
        <b/>
        <vertAlign val="superscript"/>
        <sz val="10"/>
        <color rgb="FFFFFFFF"/>
        <rFont val="Arial Narrow"/>
        <family val="2"/>
      </rPr>
      <t>1</t>
    </r>
  </si>
  <si>
    <t>CONGO - KINSHASA</t>
  </si>
  <si>
    <t>NA</t>
  </si>
  <si>
    <t>OTROS</t>
  </si>
  <si>
    <t>1/ Cifras estimadas.</t>
  </si>
  <si>
    <t>Fuente: U.S. Geological Survey (USGS), Mineral Commodity Summaries. En el caso de Perú, las cifras corresponden a la Declaración Estadística Mensual (ESTAMIN) que las empresas mineras realizan ante el Ministerio de Energía y Minas.</t>
  </si>
  <si>
    <t>2015 - 2024: PRODUCCIÓN NACIONAL DE COBRE POR EMPRESA (TMF)</t>
  </si>
  <si>
    <t>COPPER DOMESTIC PRODUCTION BY COMPANY (FMT)</t>
  </si>
  <si>
    <t>EMPRESA / COMPANY</t>
  </si>
  <si>
    <r>
      <t>SOCIEDAD MINERA CERRO VERDE S.A.A.</t>
    </r>
    <r>
      <rPr>
        <vertAlign val="superscript"/>
        <sz val="10"/>
        <color rgb="FF000000"/>
        <rFont val="Arial Narrow"/>
        <family val="2"/>
      </rPr>
      <t>2</t>
    </r>
  </si>
  <si>
    <t>COMPAÑIA MINERA ANTAMINA S.A.</t>
  </si>
  <si>
    <r>
      <t>SOUTHERN PERU COPPER CORPORATION SUCURSAL DEL PERU</t>
    </r>
    <r>
      <rPr>
        <vertAlign val="superscript"/>
        <sz val="10"/>
        <color rgb="FF000000"/>
        <rFont val="Arial Narrow"/>
        <family val="2"/>
      </rPr>
      <t>3, 2</t>
    </r>
  </si>
  <si>
    <r>
      <t>MINERA LAS BAMBAS S.A.</t>
    </r>
    <r>
      <rPr>
        <vertAlign val="superscript"/>
        <sz val="10"/>
        <color rgb="FF000000"/>
        <rFont val="Arial Narrow"/>
        <family val="2"/>
      </rPr>
      <t>4</t>
    </r>
  </si>
  <si>
    <r>
      <t>ANGLO AMERICAN QUELLAVECO S.A.</t>
    </r>
    <r>
      <rPr>
        <vertAlign val="superscript"/>
        <sz val="10"/>
        <color rgb="FF000000"/>
        <rFont val="Arial Narrow"/>
        <family val="2"/>
      </rPr>
      <t>5</t>
    </r>
  </si>
  <si>
    <r>
      <t>MINERA CHINALCO PERU S.A.</t>
    </r>
    <r>
      <rPr>
        <vertAlign val="superscript"/>
        <sz val="10"/>
        <color rgb="FF000000"/>
        <rFont val="Arial Narrow"/>
        <family val="2"/>
      </rPr>
      <t>6</t>
    </r>
  </si>
  <si>
    <r>
      <t>COMPAÑIA MINERA ANTAPACCAY S.A.</t>
    </r>
    <r>
      <rPr>
        <vertAlign val="superscript"/>
        <sz val="10"/>
        <color rgb="FF000000"/>
        <rFont val="Arial Narrow"/>
        <family val="2"/>
      </rPr>
      <t>7</t>
    </r>
  </si>
  <si>
    <r>
      <t>MARCOBRE S.A.C.</t>
    </r>
    <r>
      <rPr>
        <vertAlign val="superscript"/>
        <sz val="10"/>
        <color rgb="FF000000"/>
        <rFont val="Arial Narrow"/>
        <family val="2"/>
      </rPr>
      <t>8, 2</t>
    </r>
  </si>
  <si>
    <r>
      <t>HUDBAY PERU S.A.C.</t>
    </r>
    <r>
      <rPr>
        <vertAlign val="superscript"/>
        <sz val="10"/>
        <color rgb="FF000000"/>
        <rFont val="Arial Narrow"/>
        <family val="2"/>
      </rPr>
      <t>9</t>
    </r>
  </si>
  <si>
    <t>SOCIEDAD MINERA EL BROCAL S.A.A.</t>
  </si>
  <si>
    <r>
      <t>NEXA RESOURCES PERU S.A.A.</t>
    </r>
    <r>
      <rPr>
        <vertAlign val="superscript"/>
        <sz val="10"/>
        <color rgb="FF000000"/>
        <rFont val="Arial Narrow"/>
        <family val="2"/>
      </rPr>
      <t>10</t>
    </r>
  </si>
  <si>
    <r>
      <t>MINERA SHOUXIN PERU S.A.</t>
    </r>
    <r>
      <rPr>
        <vertAlign val="superscript"/>
        <sz val="10"/>
        <color rgb="FF000000"/>
        <rFont val="Arial Narrow"/>
        <family val="2"/>
      </rPr>
      <t>11</t>
    </r>
  </si>
  <si>
    <t>GOLD FIELDS LA CIMA S.A.</t>
  </si>
  <si>
    <t>COMPAÑIA MINERA CONDESTABLE S.A.</t>
  </si>
  <si>
    <r>
      <t>OPERADORES CONCENTRADOS PERUANOS S.A.C.</t>
    </r>
    <r>
      <rPr>
        <vertAlign val="superscript"/>
        <sz val="10"/>
        <color rgb="FF000000"/>
        <rFont val="Arial Narrow"/>
        <family val="2"/>
      </rPr>
      <t>12</t>
    </r>
  </si>
  <si>
    <t>SOCIEDAD MINERA CORONA S.A.</t>
  </si>
  <si>
    <r>
      <t>SOBREANDES S.A.C.</t>
    </r>
    <r>
      <rPr>
        <vertAlign val="superscript"/>
        <sz val="10"/>
        <color rgb="FF000000"/>
        <rFont val="Arial Narrow"/>
        <family val="2"/>
      </rPr>
      <t>13</t>
    </r>
  </si>
  <si>
    <t>MINERA COLQUISIRI S.A.</t>
  </si>
  <si>
    <t>PAN AMERICAN SILVER HUARON S.A.</t>
  </si>
  <si>
    <t>VOLCAN COMPAÑIA MINERA S.A.A.</t>
  </si>
  <si>
    <t>1/ Datos preliminares.</t>
  </si>
  <si>
    <t xml:space="preserve">2/ Incluye producción cuprífera por proceso de flotación (TMF), lixiviación y electro-obtención (TM). </t>
  </si>
  <si>
    <t>3/ En el cuarto trimestre de 2018, Southern inició producción del proyecto minero "Ampliación Toquepala" ubicado en el departamento Tacna. La producción plena se alcanzó en el segundo trimestre de 2019.</t>
  </si>
  <si>
    <t>4/ En diciembre de 2015, Minera Las Bambas reportó su primera producción de cobre.</t>
  </si>
  <si>
    <t>5/ En setiembre de 2022, el proyecto minero "Quellaveco" reportó su primera producción de cobre, en el departamento de Moquegua.</t>
  </si>
  <si>
    <t>6/ En enero de 2014, el proyecto minero "Toromocho" reportó su primera producción de cobre, en el departamento Junín.</t>
  </si>
  <si>
    <t>7/ En 2012, inició producción el proyecto minero "Antapaccay" ubicado en el departamento Cusco.</t>
  </si>
  <si>
    <t>8/ En julio de 2021, el proyecto minero "Mina Justa" reportó su primera producción de cobre.</t>
  </si>
  <si>
    <t>9/ En diciembre de 2014, el proyecto "Constancia" reportó su primera producción de cobre, en el departamento Cusco.</t>
  </si>
  <si>
    <t>10/ En 2018, Compañía Minera Milpo S.A.A. cambió de razón social y empezó a declarar bajo el nombre de Nexa Resources Perú S.A.A.</t>
  </si>
  <si>
    <t>11/ En julio de 2017, el proyecto "Relaves de Shouxin" reportó su primera producción de cobre, en el departamento Ica.</t>
  </si>
  <si>
    <t>12/ En 2022, Operadores Concentrados Peruanos S.A.C. se adjudicó la "Mina Cobriza" y reportó su primera producción en febrero de 2023.</t>
  </si>
  <si>
    <t>13/ En 2024, Alpayana S.A. cambió de razón social y empezó a declarar bajo el nombre de Sobreandes S.A.C.</t>
  </si>
  <si>
    <t>Fuente: Dirección General de Minería - Dirección de Gestión Minera - Ministerio de Energía y Minas.</t>
  </si>
  <si>
    <t>2015 - 2024: PRODUCCIÓN NACIONAL DE COBRE POR DEPARTAMENTO (TMF)</t>
  </si>
  <si>
    <t>COPPER DOMESTIC PRODUCTOR BY DEPARMENT (FMT)</t>
  </si>
  <si>
    <t>DEPARTAMENTO / DEPARTMENT</t>
  </si>
  <si>
    <r>
      <t>MOQUEGUA</t>
    </r>
    <r>
      <rPr>
        <vertAlign val="superscript"/>
        <sz val="10"/>
        <color theme="1"/>
        <rFont val="Arial Narrow"/>
        <family val="2"/>
      </rPr>
      <t>2</t>
    </r>
  </si>
  <si>
    <r>
      <t>APURÍMAC</t>
    </r>
    <r>
      <rPr>
        <vertAlign val="superscript"/>
        <sz val="10"/>
        <color theme="1"/>
        <rFont val="Arial Narrow"/>
        <family val="2"/>
      </rPr>
      <t>3</t>
    </r>
  </si>
  <si>
    <r>
      <t>ICA</t>
    </r>
    <r>
      <rPr>
        <vertAlign val="superscript"/>
        <sz val="10"/>
        <color theme="1"/>
        <rFont val="Arial Narrow"/>
        <family val="2"/>
      </rPr>
      <t>4</t>
    </r>
  </si>
  <si>
    <t>2/ En setiembre de 2022, reportó su primera producción el proyecto minero "Quellaveco" en el departamento de Moquegua.</t>
  </si>
  <si>
    <t>3/ En diciembre de 2015, reportó su primera producción el proyecto minero "Las Bambas" en el departamento de Apurímac.</t>
  </si>
  <si>
    <t>4/ En julio de 2021, el proyecto minero "Mina Justa" reportó su primera producción de cobre.</t>
  </si>
  <si>
    <t>2015 - 2024: PRODUCCIÓN NACIONAL DE COBRE SEGÚN ESTRATOS DE LA MINERÍA (TMF)</t>
  </si>
  <si>
    <t>NATIONAL COPPER PRODUCTION BY MINING STRATUM (FINE METRIC TONS)</t>
  </si>
  <si>
    <t>ESTRATO / STRATUM</t>
  </si>
  <si>
    <t>RÉGIMEN GENERAL</t>
  </si>
  <si>
    <t>PEQUEÑO PRODUCTOR MINERO</t>
  </si>
  <si>
    <t>PRODUCTOR MINERO ARTESANAL</t>
  </si>
  <si>
    <t>2015 - 2024: PRODUCCIÓN NACIONAL DE COBRE SEGÚN MÉTODO DE BENEFICIO EMPLEADO (TMF)</t>
  </si>
  <si>
    <t>NATIONAL COPPER PRODUCTION BY BENEFICIATION METHOD USED (FINE METRIC TONS)</t>
  </si>
  <si>
    <t>PROCESO / PROCESS</t>
  </si>
  <si>
    <t>FLOTACIÓN</t>
  </si>
  <si>
    <t>LIXIVIACIÓN</t>
  </si>
  <si>
    <t>GRAVIMETRÍA</t>
  </si>
  <si>
    <t>2015 - 2024: EVOLUCIÓN ANUAL DE LAS EXPORTACIONES DE COBRE</t>
  </si>
  <si>
    <t>ANNUAL EVOLUTION OF COPPER EXPORTS</t>
  </si>
  <si>
    <r>
      <t>2024</t>
    </r>
    <r>
      <rPr>
        <sz val="10"/>
        <color theme="1"/>
        <rFont val="Arial Narrow"/>
        <family val="2"/>
      </rPr>
      <t xml:space="preserve"> </t>
    </r>
    <r>
      <rPr>
        <b/>
        <vertAlign val="superscript"/>
        <sz val="10"/>
        <color rgb="FFFFFFFF"/>
        <rFont val="Arial Narrow"/>
        <family val="2"/>
      </rPr>
      <t>1</t>
    </r>
  </si>
  <si>
    <t>Valor / Value</t>
  </si>
  <si>
    <t>(US$ M)</t>
  </si>
  <si>
    <t>Volumen / Volume</t>
  </si>
  <si>
    <t>(Miles Tm)</t>
  </si>
  <si>
    <t>1/ Datos preliminares</t>
  </si>
  <si>
    <t>Fuente: Banco Central de Reserva del Perú (BCRP)/ Central Reserve Bank of Peru (BCRP).</t>
  </si>
  <si>
    <t>Elaborado por Ministerio de Energía y Minas / Elaborate by Ministry of Energy and Mines.</t>
  </si>
  <si>
    <r>
      <t>2024: DESTINO DE LAS EXPORTACIONES NACIONALES DE COBRE</t>
    </r>
    <r>
      <rPr>
        <b/>
        <vertAlign val="superscript"/>
        <sz val="14"/>
        <color rgb="FF000000"/>
        <rFont val="Arial Narrow"/>
        <family val="2"/>
      </rPr>
      <t>1</t>
    </r>
  </si>
  <si>
    <t>DESTINATION OF DOMESTIC EXPORTS OF COPPER</t>
  </si>
  <si>
    <t>PAÍS</t>
  </si>
  <si>
    <t>% PART.</t>
  </si>
  <si>
    <t>Country</t>
  </si>
  <si>
    <t>JAPÓN</t>
  </si>
  <si>
    <t>COREA DEL SUR</t>
  </si>
  <si>
    <t>ESPAÑA</t>
  </si>
  <si>
    <t>ITALIA</t>
  </si>
  <si>
    <t>ALEMANIA</t>
  </si>
  <si>
    <t>BULGARIA</t>
  </si>
  <si>
    <t>Total</t>
  </si>
  <si>
    <t>FUENTE: PROMPERU - Infotrade</t>
  </si>
  <si>
    <t>ELABORACIÓN: Ministerio de Energía y Minas</t>
  </si>
  <si>
    <t>2015 - 2024: PRODUCCIÓN MUNDIAL DE ORO POR PAÍS (TMF)</t>
  </si>
  <si>
    <t>GOLD PRODUCTION BY COUNTRY (FMT)</t>
  </si>
  <si>
    <r>
      <t>2015 - 2024: PRODUCCIÓN NACIONAL DE ORO POR EMPRESA (GRAMOS FINOS)</t>
    </r>
    <r>
      <rPr>
        <b/>
        <vertAlign val="superscript"/>
        <sz val="14"/>
        <color rgb="FF000000"/>
        <rFont val="Arial Narrow"/>
        <family val="2"/>
      </rPr>
      <t>1</t>
    </r>
  </si>
  <si>
    <t>GOLD DOMESTIC PRODUCTION BY COMPANY (FINE GRAMS)</t>
  </si>
  <si>
    <r>
      <t xml:space="preserve">2024 </t>
    </r>
    <r>
      <rPr>
        <b/>
        <vertAlign val="superscript"/>
        <sz val="10"/>
        <color rgb="FFFFFFFF"/>
        <rFont val="Arial Narrow"/>
        <family val="2"/>
      </rPr>
      <t>2</t>
    </r>
  </si>
  <si>
    <t>MINERA YANACOCHA S.R.L.</t>
  </si>
  <si>
    <t>COMPAÑIA MINERA PODEROSA S.A.</t>
  </si>
  <si>
    <t>MINERA BOROO MISQUICHILCA S.A.</t>
  </si>
  <si>
    <t>CONSORCIO MINERO HORIZONTE S.R.L.</t>
  </si>
  <si>
    <t>MINERA AURIFERA RETAMAS S.A.</t>
  </si>
  <si>
    <t>COMPAÑIA MINERA ARES S.A.C.</t>
  </si>
  <si>
    <t>SHAHUINDO S.A.C.</t>
  </si>
  <si>
    <t>MINERA VETA DORADA S.A.C.</t>
  </si>
  <si>
    <t>COMPAÑIA DE MINAS BUENAVENTURA S.A.A.</t>
  </si>
  <si>
    <r>
      <t>PALTARUMI S.A.C.</t>
    </r>
    <r>
      <rPr>
        <vertAlign val="superscript"/>
        <sz val="10"/>
        <color rgb="FF000000"/>
        <rFont val="Arial Narrow"/>
        <family val="2"/>
      </rPr>
      <t>3</t>
    </r>
  </si>
  <si>
    <t>HUDBAY PERU S.A.C.</t>
  </si>
  <si>
    <t>LA ARENA S.A.</t>
  </si>
  <si>
    <t>COMPAÑIA MINERA ANTAPACCAY S.A.</t>
  </si>
  <si>
    <t>SUMMA GOLD CORPORATION S.A.C.</t>
  </si>
  <si>
    <t>MINERA LAYTARUMA S.A.</t>
  </si>
  <si>
    <t>COMPAÑIA MINERA CARAVELI S.A.C.</t>
  </si>
  <si>
    <t>MINERA TITAN DEL PERU S.R.L.</t>
  </si>
  <si>
    <t>MINERA PARAISO S.A.C.</t>
  </si>
  <si>
    <t>MINSUR S.A.</t>
  </si>
  <si>
    <t>ESTIMADO DE MINEROS ARTESANALES</t>
  </si>
  <si>
    <t>1/ Incluye producción estimada de los mineros artesanales de Madre de Dios.</t>
  </si>
  <si>
    <t>En el año 2016, se incorporó la información estimada de la producción artesanal de Piura, Puno y Arequipa.</t>
  </si>
  <si>
    <t>2/ Datos preliminares.</t>
  </si>
  <si>
    <t xml:space="preserve">3/ En enero de 2024, inició actividad minera de beneficio la “Planta estática de minerales Paltarumi” de propiedad del titular minero Paltarumi S.A.C. </t>
  </si>
  <si>
    <r>
      <t xml:space="preserve">2015 - 2024: PRODUCCIÓN NACIONAL DE ORO POR DEPARTAMENTOS (GRAMOS FINOS) </t>
    </r>
    <r>
      <rPr>
        <b/>
        <vertAlign val="superscript"/>
        <sz val="14"/>
        <rFont val="Arial Narrow"/>
        <family val="2"/>
      </rPr>
      <t>1</t>
    </r>
  </si>
  <si>
    <t>GOLD DOMESTIC PRODUCTOR BY DEPARMENT (FINE GRAMS)</t>
  </si>
  <si>
    <t>DEPARTAMENTO / DEPARMENT</t>
  </si>
  <si>
    <t>En el año 2014, inició producción el proyecto aurífero "Anama" ubicado en el departamento de Apurímac.</t>
  </si>
  <si>
    <t>En el año 2016, se incorporó la información estimada de la producción artesanal de Piura, Puno y Arequipa</t>
  </si>
  <si>
    <r>
      <t>2015 - 2024: PRODUCCIÓN NACIONAL DE ORO SEGÚN ESTRATOS DE LA MINERÍA (GRAMOS FINOS)</t>
    </r>
    <r>
      <rPr>
        <b/>
        <vertAlign val="superscript"/>
        <sz val="14"/>
        <color rgb="FF000000"/>
        <rFont val="Arial Narrow"/>
        <family val="2"/>
      </rPr>
      <t xml:space="preserve"> 1</t>
    </r>
  </si>
  <si>
    <t>NATIONAL GOLD PRODUCTION BY MINING STRATUM (FINE GRAMS)</t>
  </si>
  <si>
    <t>GRAN Y MEDIANA MINERÍA</t>
  </si>
  <si>
    <t>PRODUCCIÓN ESTIMADA DE MINEROS ARTESANALES</t>
  </si>
  <si>
    <t>Fuente: Dirección General de Minería - Dirección de Gestión Minera; Producción estimada de mineros artesanales - Ministerio de Energía y Minas.</t>
  </si>
  <si>
    <r>
      <t xml:space="preserve">2015 - 2024: PRODUCCIÓN NACIONAL DE ORO SEGÚN MÉTODO DE BENEFICIO EMPLEADO (GRAMOS FINOS) </t>
    </r>
    <r>
      <rPr>
        <b/>
        <vertAlign val="superscript"/>
        <sz val="14"/>
        <color rgb="FF000000"/>
        <rFont val="Arial Narrow"/>
        <family val="2"/>
      </rPr>
      <t>1</t>
    </r>
  </si>
  <si>
    <t>NATIONAL GOLD PRODUCTION BY BENEFICIATION METHOD USED (FINE GRAMS)</t>
  </si>
  <si>
    <t>2015 - 2024: EVOLUCIÓN ANUAL DE LAS EXPORTACIONES DE ORO</t>
  </si>
  <si>
    <t>ANNUAL EVOLUTION OF GOLD EXPORTS</t>
  </si>
  <si>
    <t>Valor / value</t>
  </si>
  <si>
    <t>Cantidad / volume</t>
  </si>
  <si>
    <t>(Miles Oz. Tr.)</t>
  </si>
  <si>
    <r>
      <t>2024: DESTINO DE LAS EXPORTACIONES NACIONALES DE ORO</t>
    </r>
    <r>
      <rPr>
        <b/>
        <vertAlign val="superscript"/>
        <sz val="14"/>
        <color rgb="FF000000"/>
        <rFont val="Arial Narrow"/>
        <family val="2"/>
      </rPr>
      <t>1</t>
    </r>
  </si>
  <si>
    <t>DESTINATION OF DOMESTIC EXPORTS OF GOLD</t>
  </si>
  <si>
    <t>SUIZA</t>
  </si>
  <si>
    <t>EMIRATOS ÁRABES UNIDOS</t>
  </si>
  <si>
    <t>REINO UNIDO</t>
  </si>
  <si>
    <t>FRANCIA</t>
  </si>
  <si>
    <t>2015 - 2024: PRODUCCIÓN MUNDIAL DE ZINC POR PAÍS (MILLONES DE TMF)</t>
  </si>
  <si>
    <t>WORLD ZINC PRODUCTION BY COUNTRY (MILLIONS OF FTM)</t>
  </si>
  <si>
    <t>2015 - 2024: PRODUCCIÓN NACIONAL DE ZINC POR EMPRESA (TMF)</t>
  </si>
  <si>
    <t>ZINC DOMESTIC PRODUCTION BY COMPANY (FMT)</t>
  </si>
  <si>
    <r>
      <t>NEXA RESOURCES PERU S.A.A.</t>
    </r>
    <r>
      <rPr>
        <vertAlign val="superscript"/>
        <sz val="10"/>
        <color rgb="FF000000"/>
        <rFont val="Arial Narrow"/>
        <family val="2"/>
      </rPr>
      <t>2</t>
    </r>
  </si>
  <si>
    <t>MINERA SHOUXIN PERU S.A.</t>
  </si>
  <si>
    <t>MINERA CHINALCO PERU S.A.</t>
  </si>
  <si>
    <r>
      <t>NEXA RESOURCES EL PORVENIR S.A.C.</t>
    </r>
    <r>
      <rPr>
        <vertAlign val="superscript"/>
        <sz val="10"/>
        <color rgb="FF000000"/>
        <rFont val="Arial Narrow"/>
        <family val="2"/>
      </rPr>
      <t>3</t>
    </r>
  </si>
  <si>
    <t>COMPAÑIA MINERA RAURA S.A.</t>
  </si>
  <si>
    <t>COMPAÑIA MINERA CHUNGAR S.A.C.</t>
  </si>
  <si>
    <r>
      <t>SOBREANDES S.A.C.</t>
    </r>
    <r>
      <rPr>
        <vertAlign val="superscript"/>
        <sz val="10"/>
        <color rgb="FF000000"/>
        <rFont val="Arial Narrow"/>
        <family val="2"/>
      </rPr>
      <t>4</t>
    </r>
  </si>
  <si>
    <t>CATALINA HUANCA SOCIEDAD MINERA S.A.C.</t>
  </si>
  <si>
    <t>COMPAÑIA MINERA SANTA LUISA S.A.</t>
  </si>
  <si>
    <t>EMPRESA MINERA LOS QUENUALES S.A.</t>
  </si>
  <si>
    <t>EMPRESA ADMINISTRADORA CERRO S.A.C.</t>
  </si>
  <si>
    <t>MINERA BATEAS S.A.C.</t>
  </si>
  <si>
    <t>COMPAÑIA MINERA KOLPA S.A.</t>
  </si>
  <si>
    <t>COMPAÑIA MINERA LINCUNA S.A.</t>
  </si>
  <si>
    <t>2/ En 2018, Compañía Minera Milpo S.A.A. cambió de razón social y empezó a declarar bajo el nombre de Nexa Resources Perú S.A.A.</t>
  </si>
  <si>
    <t>3/ En 2018, Milpo Andina Perú S.A.C. cambió de razón social y empezó a declarar bajo el nombre de Nexa Resources El Porvenir S.A.C.</t>
  </si>
  <si>
    <t xml:space="preserve">4/ En 2024, Alpayana S.A. cambió de razón social y empezó a declarar bajo el nombre de Sobreandes S.A.C. </t>
  </si>
  <si>
    <t>2015 - 2024: PRODUCCIÓN NACIONAL DE ZINC POR DEPARTAMENTO (TMF)</t>
  </si>
  <si>
    <t>ZINC DOMESTIC PRODUCTOR BY DEPARMENT (FMT)</t>
  </si>
  <si>
    <t>2015 - 2024: PRODUCCIÓN NACIONAL DE ZINC SEGÚN ESTRATOS DE LA MINERÍA (TMF)</t>
  </si>
  <si>
    <t>NATIONAL ZINC PRODUCTION BY MINING STRATUM (FINE METRIC TONS)</t>
  </si>
  <si>
    <t>2015 - 2024: PRODUCCIÓN NACIONAL DE ZINC SEGÚN MÉTODO DE BENEFICIO EMPLEADO (TMF)</t>
  </si>
  <si>
    <t>NATIONAL ZINC PRODUCTION BY BENEFICIATION METHOD USED (FINE METRIC TONS)</t>
  </si>
  <si>
    <t>2015 - 2024: EVOLUCIÓN ANUAL DE LAS EXPORTACIONES DE ZINC</t>
  </si>
  <si>
    <t>ANNUAL EVOLUTION OF ZINC EXPORTS</t>
  </si>
  <si>
    <t>ZINC / ZINC</t>
  </si>
  <si>
    <t>(Miles Tm.)</t>
  </si>
  <si>
    <r>
      <t>2024: DESTINO DE LAS EXPORTACIONES NACIONALES DE ZINC</t>
    </r>
    <r>
      <rPr>
        <b/>
        <vertAlign val="superscript"/>
        <sz val="9"/>
        <color rgb="FF000000"/>
        <rFont val="Calibri"/>
        <family val="2"/>
      </rPr>
      <t>1</t>
    </r>
  </si>
  <si>
    <t>DESTINATION OF DOMESTIC EXPORTS OF ZINC</t>
  </si>
  <si>
    <t>BÉLGICA</t>
  </si>
  <si>
    <t>FINLANDIA</t>
  </si>
  <si>
    <t>2015 - 2024: PRODUCCIÓN MUNDIAL DE PLATA POR PAÍS (TMF)</t>
  </si>
  <si>
    <t>WORLD SILVER PRODUCTION BY COUNTRY (FMT)</t>
  </si>
  <si>
    <t>2015 - 2024: PRODUCCIÓN NACIONAL DE PLATA POR EMPRESA (kg finos)</t>
  </si>
  <si>
    <t>SILVER DOMESTIC PRODUCTION BY COMPANY (kg)</t>
  </si>
  <si>
    <t>SOUTHERN PERU COPPER CORPORATION SUCURSAL DEL PERU</t>
  </si>
  <si>
    <r>
      <t>NEXA RESOURCES EL PORVENIR S.A.C.</t>
    </r>
    <r>
      <rPr>
        <vertAlign val="superscript"/>
        <sz val="10"/>
        <color theme="1"/>
        <rFont val="Arial Narrow"/>
        <family val="2"/>
      </rPr>
      <t>2</t>
    </r>
  </si>
  <si>
    <r>
      <t>SOBREANDES S.A.C.</t>
    </r>
    <r>
      <rPr>
        <vertAlign val="superscript"/>
        <sz val="10"/>
        <color theme="1"/>
        <rFont val="Arial Narrow"/>
        <family val="2"/>
      </rPr>
      <t>3</t>
    </r>
  </si>
  <si>
    <r>
      <t>NEXA RESOURCES PERU S.A.A.</t>
    </r>
    <r>
      <rPr>
        <vertAlign val="superscript"/>
        <sz val="10"/>
        <color theme="1"/>
        <rFont val="Arial Narrow"/>
        <family val="2"/>
      </rPr>
      <t>4</t>
    </r>
  </si>
  <si>
    <r>
      <t>MINERA LAS BAMBAS S.A.</t>
    </r>
    <r>
      <rPr>
        <vertAlign val="superscript"/>
        <sz val="10"/>
        <color theme="1"/>
        <rFont val="Arial Narrow"/>
        <family val="2"/>
      </rPr>
      <t>5</t>
    </r>
  </si>
  <si>
    <r>
      <t>MARCOBRE S.A.C.</t>
    </r>
    <r>
      <rPr>
        <vertAlign val="superscript"/>
        <sz val="10"/>
        <color theme="1"/>
        <rFont val="Arial Narrow"/>
        <family val="2"/>
      </rPr>
      <t>6</t>
    </r>
  </si>
  <si>
    <t>NEXA RESOURCES CAJAMARQUILLA S.A.</t>
  </si>
  <si>
    <t>2/ En 2018, Milpo Andina Perú S.A.C. cambió de razón social y empezó a declarar bajo el nombre de Nexa Resources El Porvenir S.A.C.</t>
  </si>
  <si>
    <t>3/ El 29 de mayo de 2024, la empresa Alpayana S.A. cambió de razón social y empezó a declarar bajo el nombre de Sobreandes S.A.C.</t>
  </si>
  <si>
    <t>4/ En 2018, Compañía Minera Milpo S.A.A. cambió de razón social y empezó a declarar bajo el nombre de Nexa Resources Perú S.A.A.</t>
  </si>
  <si>
    <t>5/ En el 2024, Minera Las Bambas S.A. inició el reporte de producción obtenida de plata como subproducto.</t>
  </si>
  <si>
    <t>6/ En julio de 2021, el proyecto minero "Mina Justa" reportó su primera producción, ubicado en el departamento de Ica.</t>
  </si>
  <si>
    <t>2015 - 2024: PRODUCCIÓN NACIONAL DE PLATA POR DEPARTAMENTO (kg finos)</t>
  </si>
  <si>
    <t>SILVER DOMESTIC PRODUCTOR BY DEPARTMENT (kg)</t>
  </si>
  <si>
    <t>2015 - 2024: PRODUCCIÓN NACIONAL DE PLATA SEGÚN ESTRATOS DE LA MINERÍA (kg finos)</t>
  </si>
  <si>
    <t>NATIONAL SILVER PRODUCTION BY MINING STRATUM (FINE KILOGRAMS)</t>
  </si>
  <si>
    <t>2015 - 2024: PRODUCCIÓN NACIONAL DE PLATA SEGÚN MÉTODO DE BENEFICIO EMPLEADO (kg finos)</t>
  </si>
  <si>
    <t>NATIONAL GOLD PRODUCTION BY BENEFICIATION METHOD USED (FINE KILOGRAMS)</t>
  </si>
  <si>
    <t>2015 - 2024: EVOLUCIÓN ANUAL DE LAS EXPORTACIONES DE PLATA</t>
  </si>
  <si>
    <t>ANNUAL EVOLUTION OF SILVER EXPORTS</t>
  </si>
  <si>
    <t>PLATA  / SILVER</t>
  </si>
  <si>
    <t>(Millones Oz. Tr.)</t>
  </si>
  <si>
    <r>
      <t>2024: DESTINO DE LAS EXPORTACIONES NACIONALES DE PLATA</t>
    </r>
    <r>
      <rPr>
        <b/>
        <vertAlign val="superscript"/>
        <sz val="9"/>
        <color rgb="FF000000"/>
        <rFont val="Calibri"/>
        <family val="2"/>
      </rPr>
      <t>1</t>
    </r>
  </si>
  <si>
    <t>DESTINATION OF DOMESTIC EXPORTS OF SILVER</t>
  </si>
  <si>
    <t>2015 - 2024: PRODUCCIÓN MUNDIAL DE PLOMO POR PAÍS (MILES DE TMF)</t>
  </si>
  <si>
    <t>WORLD LEAD PRODUCTION BY COUNTRY (THOUSANDS OF FTM)</t>
  </si>
  <si>
    <t>2015 - 2024: PRODUCCIÓN NACIONAL DE PLOMO POR EMPRESA (TMF)</t>
  </si>
  <si>
    <t>LEAD DOMESTIC PRODUCTION BY COMPANY (FMT)</t>
  </si>
  <si>
    <r>
      <t>NEXA RESOURCES EL PORVENIR S.A.C.</t>
    </r>
    <r>
      <rPr>
        <vertAlign val="superscript"/>
        <sz val="10"/>
        <color rgb="FF000000"/>
        <rFont val="Arial Narrow"/>
        <family val="2"/>
      </rPr>
      <t>2</t>
    </r>
  </si>
  <si>
    <r>
      <t>NEXA RESOURCES PERU S.A.A.</t>
    </r>
    <r>
      <rPr>
        <vertAlign val="superscript"/>
        <sz val="10"/>
        <color rgb="FF000000"/>
        <rFont val="Arial Narrow"/>
        <family val="2"/>
      </rPr>
      <t>3</t>
    </r>
  </si>
  <si>
    <r>
      <t>NEXA RESOURCES ATACOCHA S.A.A.</t>
    </r>
    <r>
      <rPr>
        <vertAlign val="superscript"/>
        <sz val="10"/>
        <color rgb="FF000000"/>
        <rFont val="Arial Narrow"/>
        <family val="2"/>
      </rPr>
      <t>5</t>
    </r>
  </si>
  <si>
    <t>CONSORCIO DE INGENIEROS EJECUTORES MINEROS S.A.</t>
  </si>
  <si>
    <t>3/ En 2018, Compañía Minera Milpo S.A.A. cambió de razón social y empezó a declarar bajo el nombre de Nexa Resources Perú S.A.A.</t>
  </si>
  <si>
    <t>4/ El 29 de mayo de 2024, la empresa Alpayana S.A. cambió de razón social y empezó a declarar bajo el nombre de Sobreandes S.A.C.</t>
  </si>
  <si>
    <t>5/ En 2018, Compañía Minera Atacocha S.A.A cambió de razón social y empezó a declarar bajo el nombre de Nexa Resources Atacocha S.A.A.</t>
  </si>
  <si>
    <t>2015 - 2024: PRODUCCIÓN NACIONAL DE PLOMO POR DEPARTAMENTO (TMF)</t>
  </si>
  <si>
    <t>LEAD DOMESTIC PRODUCTOR BY DEPARMENT (FMT)</t>
  </si>
  <si>
    <t>2015 - 2024: PRODUCCIÓN NACIONAL DE PLOMO SEGÚN ESTRATOS DE LA MINERÍA (TMF)</t>
  </si>
  <si>
    <t>NATIONAL LEAD PRODUCTION BY MINING STRATUM (FINE METRIC TONS)</t>
  </si>
  <si>
    <t>2015 - 2024: PRODUCCIÓN NACIONAL DE PLOMO SEGÚN MÉTODO DE BENEFICIO EMPLEADO (TMF)</t>
  </si>
  <si>
    <t>NATIONAL LEAD PRODUCTION BY BENEFICIATION METHOD USED (FINE METRIC TONS)</t>
  </si>
  <si>
    <t>2015 - 2024: EVOLUCIÓN ANUAL DE LAS EXPORTACIONES DE PLOMO</t>
  </si>
  <si>
    <t>ANNUAL EVOLUTION OF LEAD EXPORTS</t>
  </si>
  <si>
    <r>
      <t>2024: DESTINO DE LAS EXPORTACIONES NACIONALES DE PLOMO</t>
    </r>
    <r>
      <rPr>
        <vertAlign val="superscript"/>
        <sz val="14"/>
        <color rgb="FF000000"/>
        <rFont val="Arial Narrow"/>
        <family val="2"/>
      </rPr>
      <t>1</t>
    </r>
  </si>
  <si>
    <t>DESTINATION OF DOMESTIC EXPORTS OF LEAD</t>
  </si>
  <si>
    <t>HONG KONG</t>
  </si>
  <si>
    <t>SINGAPUR</t>
  </si>
  <si>
    <t>2015 - 2024: PRODUCCIÓN NACIONAL DE HIERRO (TMF)</t>
  </si>
  <si>
    <t>IRON DOMESTIC PRODUCTION (FTM)</t>
  </si>
  <si>
    <r>
      <t>TOTAL (ICA)</t>
    </r>
    <r>
      <rPr>
        <b/>
        <vertAlign val="superscript"/>
        <sz val="10"/>
        <color rgb="FF000000"/>
        <rFont val="Arial Narrow"/>
        <family val="2"/>
      </rPr>
      <t>2</t>
    </r>
  </si>
  <si>
    <t>SHOUGANG HIERRO PERÚ S.A.A.</t>
  </si>
  <si>
    <t>MINERA SHOUXIN PERÚ S.A.</t>
  </si>
  <si>
    <t>2/ El único departamento donde se produce hierro es Ica.</t>
  </si>
  <si>
    <t>2015 - 2024: EVOLUCIÓN ANUAL DE LAS EXPORTACIONES DE HIERRO</t>
  </si>
  <si>
    <t>ANNUAL EVOLUTION OF IRON EXPORTS</t>
  </si>
  <si>
    <t>HIERRO / IRON</t>
  </si>
  <si>
    <r>
      <t>2024</t>
    </r>
    <r>
      <rPr>
        <sz val="10"/>
        <color rgb="FF000000"/>
        <rFont val="Arial Narrow"/>
        <family val="2"/>
      </rPr>
      <t xml:space="preserve"> </t>
    </r>
    <r>
      <rPr>
        <b/>
        <vertAlign val="superscript"/>
        <sz val="10"/>
        <color rgb="FFFFFFFF"/>
        <rFont val="Arial Narrow"/>
        <family val="2"/>
      </rPr>
      <t>1</t>
    </r>
  </si>
  <si>
    <t>VALOR / VALUE</t>
  </si>
  <si>
    <t>CANTIDAD / VOLUME</t>
  </si>
  <si>
    <t>(MILLONES TM.)</t>
  </si>
  <si>
    <r>
      <t>2024: DESTINO DE LAS EXPORTACIONES NACIONALES DE HIERRO</t>
    </r>
    <r>
      <rPr>
        <b/>
        <vertAlign val="superscript"/>
        <sz val="14"/>
        <color rgb="FF000000"/>
        <rFont val="Arial Narrow"/>
        <family val="2"/>
      </rPr>
      <t>1</t>
    </r>
  </si>
  <si>
    <t>DESTINATION OF DOMESTIC EXPORTS OF IRON</t>
  </si>
  <si>
    <t>US$ MILLONES</t>
  </si>
  <si>
    <t>COUNTRY</t>
  </si>
  <si>
    <t>US$ MILLION</t>
  </si>
  <si>
    <t/>
  </si>
  <si>
    <t>Fuente: Sistema Integrado de Información de Comercio Exterior (SIICEX)</t>
  </si>
  <si>
    <t>Elaboración: Ministerio de Energía y Minas</t>
  </si>
  <si>
    <t>2015 - 2024: PRODUCCIÓN MUNDIAL DE ESTAÑO POR PAÍS (TMF)</t>
  </si>
  <si>
    <t>WORLD TIN PRODUCTION BY COUNTRY (FTM)</t>
  </si>
  <si>
    <t>2015 - 2024: PRODUCCIÓN NACIONAL DE ESTAÑO (TMF)</t>
  </si>
  <si>
    <t>TIN DOMESTIC PRODUCTION (FTM)</t>
  </si>
  <si>
    <t>TOTAL (DEPARTAMENTO PUNO)</t>
  </si>
  <si>
    <t>FUENTE: Dirección General de Minería - Dirección de Gestión Minera - Ministerio de Energía y Minas.</t>
  </si>
  <si>
    <t>2015 - 2024: EVOLUCIÓN ANUAL DE LAS EXPORTACIONES DE ESTAÑO</t>
  </si>
  <si>
    <t>ANNUAL EVOLUTION OF TIN EXPORTS</t>
  </si>
  <si>
    <t>ESTAÑO / TIN</t>
  </si>
  <si>
    <t>(MILES TM.)</t>
  </si>
  <si>
    <r>
      <t>2024: DESTINO DE LAS EXPORTACIONES NACIONALES DE ESTAÑO</t>
    </r>
    <r>
      <rPr>
        <b/>
        <vertAlign val="superscript"/>
        <sz val="14"/>
        <color rgb="FF000000"/>
        <rFont val="Arial Narrow"/>
        <family val="2"/>
      </rPr>
      <t>1</t>
    </r>
  </si>
  <si>
    <t>DESTINATION OF DOMESTIC EXPORTS OF TIN</t>
  </si>
  <si>
    <t>PAÍSES BAJOS</t>
  </si>
  <si>
    <t>FUENTE: Sistema Integrado de Información de Comercio Exterior (SIICEX)</t>
  </si>
  <si>
    <t>2015 - 2024: PRODUCCIÓN MUNDIAL DE MOLIBDENO POR PAÍS (TMF)</t>
  </si>
  <si>
    <t>WORLD MOLYBDENUM PRODUCTION BY COUNTRY (FTM)</t>
  </si>
  <si>
    <t>2015 - 2024: PRODUCCIÓN NACIONAL DE MOLIBDENO POR EMPRESA (TMF)</t>
  </si>
  <si>
    <t>MOLYBDENUM DOMESTIC PRODUCTION BY COMPANY (FTM)</t>
  </si>
  <si>
    <t>SOUTHERN PERÚ COPPER CORPORATION SUCURSAL DEL PERÚ</t>
  </si>
  <si>
    <t>SOCIEDAD MINERA CERRO VERDE S.A.A.</t>
  </si>
  <si>
    <t>COMPAÑÍA MINERA ANTAMINA S.A.</t>
  </si>
  <si>
    <t>ANGLO AMERICAN QUELLAVECO S.A.</t>
  </si>
  <si>
    <t>MINERA LAS BAMBAS S.A.</t>
  </si>
  <si>
    <t>HUDBAY PERÚ S.A.C.</t>
  </si>
  <si>
    <t>MINERA CHINALCO PERÚ S.A.</t>
  </si>
  <si>
    <t>2015 - 2024: PRODUCCIÓN NACIONAL DE MOLIBDENO SEGÚN DEPARTAMENTO (TMF)</t>
  </si>
  <si>
    <t>MOLYBDENUM DOMESTIC PRODUCTION BY DEPARTMENT (FTM)</t>
  </si>
  <si>
    <t>2015 - 2024: EVOLUCIÓN ANUAL DE LAS EXPORTACIONES DE MOLIBDENO</t>
  </si>
  <si>
    <t>ANNUAL EVOLUTION OF MOLYBDENUM EXPORTS</t>
  </si>
  <si>
    <t>MOLIBDENO  / MOLYBDENUM</t>
  </si>
  <si>
    <r>
      <t>2024: DESTINO DE LAS EXPORTACIONES NACIONALES DE MOLIBDENO</t>
    </r>
    <r>
      <rPr>
        <b/>
        <vertAlign val="superscript"/>
        <sz val="14"/>
        <color rgb="FF000000"/>
        <rFont val="Arial Narrow"/>
        <family val="2"/>
      </rPr>
      <t>1</t>
    </r>
  </si>
  <si>
    <t>DESTINATION OF DOMESTIC EXPORTS OF MOLYBDENUM</t>
  </si>
  <si>
    <t>2015-2024: EXPORTACIONES NACIONALES (MILLONES DE US$)</t>
  </si>
  <si>
    <t>DOMESTIC EXPORTS (MILLIONS OF US$)</t>
  </si>
  <si>
    <t>MINERO METÁLICOS</t>
  </si>
  <si>
    <t>MINERALES NO METÁLICOS</t>
  </si>
  <si>
    <t>SIDERO-METALÚRGICOS Y JOYERÍA</t>
  </si>
  <si>
    <t>METAL-MECÁNICOS</t>
  </si>
  <si>
    <t>PETRÓLEO Y GAS NATURAL</t>
  </si>
  <si>
    <t>PESQUEROS (EXPORT. TRAD.)</t>
  </si>
  <si>
    <t>AGRÍCOLAS</t>
  </si>
  <si>
    <t>AGROPECUARIOS</t>
  </si>
  <si>
    <t>PESQUEROS (EXPORT. NO TRAD.)</t>
  </si>
  <si>
    <t>TEXTILES</t>
  </si>
  <si>
    <t>MADERAS Y PAPELES</t>
  </si>
  <si>
    <t xml:space="preserve">QUÍMICOS </t>
  </si>
  <si>
    <t xml:space="preserve">TOTAL </t>
  </si>
  <si>
    <t>VALOR US$ MILLONES</t>
  </si>
  <si>
    <r>
      <t xml:space="preserve">EXPORTACIONES MINERAS </t>
    </r>
    <r>
      <rPr>
        <vertAlign val="superscript"/>
        <sz val="10"/>
        <color rgb="FF000000"/>
        <rFont val="Arial Narrow"/>
        <family val="2"/>
      </rPr>
      <t>2</t>
    </r>
  </si>
  <si>
    <t>RESTO DE EXPORTACIONES</t>
  </si>
  <si>
    <t>PARTICIPACIÓN %</t>
  </si>
  <si>
    <t>2/ Incluye exportaciones de productos minero metálicos (tradicionales) y no metálicos (no tradicionales)</t>
  </si>
  <si>
    <t>FUENTE: Banco Central de Reserva del Perú</t>
  </si>
  <si>
    <t>SOURCE: BCRP (CENTRAL RESERVE BANK OF PERU)</t>
  </si>
  <si>
    <t>PREPARED BY: MINEM (MINISTRY OF ENERGY AND MINES)</t>
  </si>
  <si>
    <r>
      <t>2024: PRINCIPALES DESTINOS DE EXPORTACIÓN MINERA</t>
    </r>
    <r>
      <rPr>
        <b/>
        <vertAlign val="superscript"/>
        <sz val="14"/>
        <color rgb="FF000000"/>
        <rFont val="Arial Narrow"/>
        <family val="2"/>
      </rPr>
      <t>1</t>
    </r>
  </si>
  <si>
    <t>MAIN EXPORT DESTINATIONS IN MINING</t>
  </si>
  <si>
    <t>PRODUCTOS / PRODUCTS</t>
  </si>
  <si>
    <t>US$ M</t>
  </si>
  <si>
    <t>COBRE, ESTAÑO, HIERRO, MOLIBDENO, ORO, PLOMO, ZINC, OTROS</t>
  </si>
  <si>
    <t>COBRE, ESTAÑO, HIERRO, MOLIBDENO, ORO, PLATA, PLOMO, ZINC, OTROS</t>
  </si>
  <si>
    <t>COBRE, ESTAÑO, MOLIBDENO, ORO, PLATA, ZINC, OTROS</t>
  </si>
  <si>
    <t>COBRE, ESTAÑO, MOLIBDENO, ORO, PLATA, PLOMO, ZINC, OTROS</t>
  </si>
  <si>
    <t>COBRE, HIERRO, ORO, PLATA, PLOMO, ZINC, OTROS</t>
  </si>
  <si>
    <t>COBRE, ESTAÑO, HIERRO, ORO, PLOMO, ZINC, OTROS</t>
  </si>
  <si>
    <t>ORO, PLATA, ZINC, OTROS</t>
  </si>
  <si>
    <t>COBRE, ESTAÑO, PLOMO, ZINC, OTROS</t>
  </si>
  <si>
    <t>COBRE,MOLIBDENO, PLATA, ZINC, OTROS</t>
  </si>
  <si>
    <t>COBRE, ESTAÑO, ORO, ZINC, OTROS</t>
  </si>
  <si>
    <t>COBRE, ESTAÑO, HIERRO, PLOMO, ZINC, OTROS</t>
  </si>
  <si>
    <t>COBRE, ORO, ZINC, OTROS</t>
  </si>
  <si>
    <t>ESTAÑO, ORO, ZINC, OTROS</t>
  </si>
  <si>
    <t>TAIWÁN</t>
  </si>
  <si>
    <t>COBRE, ESTAÑO, ZINC, OTROS</t>
  </si>
  <si>
    <t>COBRE, ESTAÑO, ORO, PLATA, ZINC, OTROS</t>
  </si>
  <si>
    <t>NAMIBIA</t>
  </si>
  <si>
    <t>COBRE, ZINC, OTROS</t>
  </si>
  <si>
    <t>COBRE, ESTAÑO, MOLIBDENO, ORO, PLOMO, ZINC, OTROS</t>
  </si>
  <si>
    <t>VARIOS</t>
  </si>
  <si>
    <t>Fuente: PROMPERU - Infotrade</t>
  </si>
  <si>
    <t>2015-2024: EXPORTACIÓN DE PRINCIPALES PRODUCTOS METÁLICOS (MILLONES DE US$)</t>
  </si>
  <si>
    <t>EXPORT OF THE MAIN METALLIC PRODUCTS (MILLIONS OF US$)</t>
  </si>
  <si>
    <t>OTROS / OTHER</t>
  </si>
  <si>
    <t>2015-2024: EXPORTACIÓN DE PRINCIPALES PRODUCTOS METÁLICOS (VOLUMEN)</t>
  </si>
  <si>
    <t>EXPORT OF THE MAIN METALLIC PRODUCTS (VOLUME)</t>
  </si>
  <si>
    <t>(MILES TM)</t>
  </si>
  <si>
    <t>(MILES OZ. TR.)</t>
  </si>
  <si>
    <t>(MILLONES OZ. TR.)</t>
  </si>
  <si>
    <t>2015 - 2024: TRANSFERENCIA A LOS DEPARTAMENTOS POR CONCEPTO DE CANON MINERO, REGALÍAS MINERAS, Y DERECHO DE VIGENCIA Y PENALIDAD (SOLES)*</t>
  </si>
  <si>
    <t>TRANSFER TO DEPARTMENTS (MINING CANON, MINING ROYALTIES, AND GOOD STANDING FEE AND PENALTY) ( SOLES )</t>
  </si>
  <si>
    <t>DEPARTAMENTOS</t>
  </si>
  <si>
    <t>AMAZONAS</t>
  </si>
  <si>
    <t>CALLAO</t>
  </si>
  <si>
    <t>LAMBAYEQUE</t>
  </si>
  <si>
    <t>LORETO</t>
  </si>
  <si>
    <t>SAN MARTÍN</t>
  </si>
  <si>
    <t>TUMBES</t>
  </si>
  <si>
    <t>UCAYALI</t>
  </si>
  <si>
    <t xml:space="preserve">  TOTAL</t>
  </si>
  <si>
    <t>Datos preliminares. Incluye Canon Minero, Canon Regional para Cajamarca (minero), Regalía Minera, Derecho de Vigencia y Penalidad, y Regalía Contractual Minera.</t>
  </si>
  <si>
    <t>*Se considera las transferencias a los gobiernos locales, regionales y nacionales (universidades públicas).</t>
  </si>
  <si>
    <t>Fuente: Ministerio de Economía y Finanzas (MEF); Instituto Geológico, Minero y Metalúrgico (INGEMMET)</t>
  </si>
  <si>
    <t>2015 - 2024: TRANSFERENCIA A LOS DEPARTAMENTOS POR CONCEPTO DE CANON MINERO, REGALÍAS MINERAS, Y DERECHO DE VIGENCIA Y PENALIDAD (SOLES)</t>
  </si>
  <si>
    <t>TRANSFER TO DEPARTMENTS MINING CANON, MINING ROYALTIES, AND GOOD STANDING FEE AND PENALTY ( SOLES )</t>
  </si>
  <si>
    <r>
      <t>CANON MINERO</t>
    </r>
    <r>
      <rPr>
        <b/>
        <vertAlign val="superscript"/>
        <sz val="10"/>
        <color rgb="FF000000"/>
        <rFont val="Arial Narrow"/>
        <family val="2"/>
      </rPr>
      <t>1</t>
    </r>
  </si>
  <si>
    <r>
      <t>REGALIAS MINERAS</t>
    </r>
    <r>
      <rPr>
        <b/>
        <vertAlign val="superscript"/>
        <sz val="10"/>
        <color rgb="FF000000"/>
        <rFont val="Arial Narrow"/>
        <family val="2"/>
      </rPr>
      <t xml:space="preserve"> 2</t>
    </r>
  </si>
  <si>
    <t>DERECHO DE VIGENCIA Y PENALIDAD</t>
  </si>
  <si>
    <t>Datos preliminares.</t>
  </si>
  <si>
    <t>1/ Incluye Canon Regional para Cajamarca (minero).</t>
  </si>
  <si>
    <t>2/ Incluye Regalías Contractuales Mineras.</t>
  </si>
  <si>
    <t>2015 - 2024: RECAUDACIÓN FISCAL DEL SUBSECTOR MINERO (S/ Millones)</t>
  </si>
  <si>
    <t xml:space="preserve">TAX REVENUES FROM THE MINING SUBSECTOR (S/ Million) </t>
  </si>
  <si>
    <t>AÑO</t>
  </si>
  <si>
    <t>MES</t>
  </si>
  <si>
    <t>INGRESOS TRIBUTARIOS</t>
  </si>
  <si>
    <t>INGRESOS NO TRIBUTARIOS</t>
  </si>
  <si>
    <t>MINERÍA METÁLICA</t>
  </si>
  <si>
    <t>MINERÍA NO METÁLICA</t>
  </si>
  <si>
    <t>REGALÍAS
MINERAS</t>
  </si>
  <si>
    <t>NUEVAS REGALÍAS MINERAS
LEY Nº 29788</t>
  </si>
  <si>
    <t>GRAVAMEN ESPECIAL A LA MINERÍA (GEM)
LEY Nº 29790</t>
  </si>
  <si>
    <t>Ene.</t>
  </si>
  <si>
    <t>Feb.</t>
  </si>
  <si>
    <t>Mar.</t>
  </si>
  <si>
    <t>Abr.</t>
  </si>
  <si>
    <t>May.</t>
  </si>
  <si>
    <t>Jun.</t>
  </si>
  <si>
    <t>Jul.</t>
  </si>
  <si>
    <t>Ago</t>
  </si>
  <si>
    <t>Set.</t>
  </si>
  <si>
    <t>Oct</t>
  </si>
  <si>
    <t>Nov.</t>
  </si>
  <si>
    <t>Dic.</t>
  </si>
  <si>
    <t>Set</t>
  </si>
  <si>
    <t>Ago.</t>
  </si>
  <si>
    <t>Oct.</t>
  </si>
  <si>
    <t>Sep.</t>
  </si>
  <si>
    <t>TOTAL GENERAL</t>
  </si>
  <si>
    <t xml:space="preserve">Datos preliminares. No incluye Regalías Mineras Contractuales. </t>
  </si>
  <si>
    <t>Fecha de consulta: 22 de abril de 2025.</t>
  </si>
  <si>
    <t>Fuente: Nota Tributaria - Superintendencia Nacional de Aduanas y de Administración Tributaria (SUNAT).</t>
  </si>
  <si>
    <r>
      <t xml:space="preserve">2024: EVOLUCIÓN MENSUAL DEL PBI NACIONAL Y PBI MINERO </t>
    </r>
    <r>
      <rPr>
        <b/>
        <vertAlign val="superscript"/>
        <sz val="14"/>
        <color rgb="FF000000"/>
        <rFont val="Arial Narrow"/>
        <family val="2"/>
      </rPr>
      <t>1</t>
    </r>
    <r>
      <rPr>
        <b/>
        <sz val="14"/>
        <color rgb="FF000000"/>
        <rFont val="Arial Narrow"/>
        <family val="2"/>
      </rPr>
      <t xml:space="preserve"> </t>
    </r>
  </si>
  <si>
    <t>MONTHLY EVOLUTION OF DOMESTIC GDP AND MINING GDP</t>
  </si>
  <si>
    <t xml:space="preserve">  ITEM / ITEM</t>
  </si>
  <si>
    <t>ENE/JAN</t>
  </si>
  <si>
    <t>FEB/FEB</t>
  </si>
  <si>
    <t>MAR/MAR</t>
  </si>
  <si>
    <t>ABR/APR</t>
  </si>
  <si>
    <t>MAY/MAY</t>
  </si>
  <si>
    <t>JUN/JUN</t>
  </si>
  <si>
    <t>JUL/JUL</t>
  </si>
  <si>
    <t>AGO/AUG</t>
  </si>
  <si>
    <t>SET/SEP</t>
  </si>
  <si>
    <t>OCT/OCT</t>
  </si>
  <si>
    <t>NOV/NOV</t>
  </si>
  <si>
    <t>DIC/DEC</t>
  </si>
  <si>
    <t>PBI (Var % Real)</t>
  </si>
  <si>
    <t>GDP (Real % Change)</t>
  </si>
  <si>
    <t>PBI Minero (Var % Real)</t>
  </si>
  <si>
    <t xml:space="preserve">1/ Datos sujetos a ajuste / DATA SUBJECT TO BE ADJUSTED </t>
  </si>
  <si>
    <t>FUENTE: BANCO CENTRAL DE RESERVA DEL PERÚ (BCRP) / SOURCE: CENTRAL RESERVE BANK OF PERU, BCRP.</t>
  </si>
  <si>
    <r>
      <t xml:space="preserve">2015 - 2024: PRINCIPALES VARIABLES MACROECONÓMICAS </t>
    </r>
    <r>
      <rPr>
        <b/>
        <vertAlign val="superscript"/>
        <sz val="14"/>
        <color rgb="FF000000"/>
        <rFont val="Arial Narrow"/>
        <family val="2"/>
      </rPr>
      <t>1</t>
    </r>
  </si>
  <si>
    <t>MAIN MACROECONOMIC VARIABLES</t>
  </si>
  <si>
    <t>Inflacion Tasa %</t>
  </si>
  <si>
    <t>Inflation  (Rate)</t>
  </si>
  <si>
    <t>Tipo de Cambio Promedio (S/. Por US$ )</t>
  </si>
  <si>
    <t xml:space="preserve"> </t>
  </si>
  <si>
    <t>Average Exchangue Rate (S/. For US$)</t>
  </si>
  <si>
    <t>Exportaciones ( US$ M)</t>
  </si>
  <si>
    <t>Exports ( US$ M)</t>
  </si>
  <si>
    <r>
      <t xml:space="preserve">Exportaciones Mineras (US$ M) </t>
    </r>
    <r>
      <rPr>
        <vertAlign val="superscript"/>
        <sz val="10"/>
        <color rgb="FF000000"/>
        <rFont val="Arial Narrow"/>
        <family val="2"/>
      </rPr>
      <t>2</t>
    </r>
  </si>
  <si>
    <t>Metallic Exports (US$ M)</t>
  </si>
  <si>
    <t>Importaciones (US$ M)</t>
  </si>
  <si>
    <t>Imports (US$ M)</t>
  </si>
  <si>
    <t>Balanza Comercial US$ M)</t>
  </si>
  <si>
    <t>Trade Balance (US$ M)</t>
  </si>
  <si>
    <r>
      <t xml:space="preserve">1/ Datos sujetos a ajuste / </t>
    </r>
    <r>
      <rPr>
        <i/>
        <sz val="9"/>
        <color rgb="FF000000"/>
        <rFont val="Arial Narrow"/>
        <family val="2"/>
      </rPr>
      <t xml:space="preserve">DATA SUBJECT TO BE ADJUSTED </t>
    </r>
  </si>
  <si>
    <r>
      <t xml:space="preserve">FUENTE: BANCO CENTRAL DE RESERVA DEL PERÚ (BCRP) / </t>
    </r>
    <r>
      <rPr>
        <i/>
        <sz val="9"/>
        <color rgb="FF000000"/>
        <rFont val="Arial Narrow"/>
        <family val="2"/>
      </rPr>
      <t>SOURCE: CENTRAL RESERVE BANK OF PERU, BCRP.</t>
    </r>
  </si>
  <si>
    <t>2024: ACTIVIDAD MINERA A NIVEL NACIONAL*</t>
  </si>
  <si>
    <t>MINING ACTIVITY THROUGHOUT THE COUNTRY*</t>
  </si>
  <si>
    <t>CANT.</t>
  </si>
  <si>
    <t>SITUACIÓN</t>
  </si>
  <si>
    <t>EXTENSIÓN</t>
  </si>
  <si>
    <t>(ha)</t>
  </si>
  <si>
    <t>% DEL PERÚ</t>
  </si>
  <si>
    <t>EXPLORACIÓN</t>
  </si>
  <si>
    <t>ha</t>
  </si>
  <si>
    <t>EXPLOTACIÓN</t>
  </si>
  <si>
    <t>BENEFICIO</t>
  </si>
  <si>
    <t>CATEO Y PROSPECCIÓN</t>
  </si>
  <si>
    <t>PREPARACIÓN Y DESARROLLO**</t>
  </si>
  <si>
    <t>CIERRE PROGRESIVO**</t>
  </si>
  <si>
    <t>CIERRE FINAL**</t>
  </si>
  <si>
    <t>CIERRE POST-CIERRE(DEFINITIVO)</t>
  </si>
  <si>
    <t>SITUATION</t>
  </si>
  <si>
    <t>EXTENSION</t>
  </si>
  <si>
    <t xml:space="preserve">% OF PERU </t>
  </si>
  <si>
    <t>UNIDADES EN PRODUCCIÓN MINERA</t>
  </si>
  <si>
    <t>UNITS IN MINING PRODUCTION</t>
  </si>
  <si>
    <t>UNIDADES EN EXPLORACIÓN MINERA</t>
  </si>
  <si>
    <t xml:space="preserve">UNITS IN MINING EXPLORATION </t>
  </si>
  <si>
    <t>TOTAL DE CONCESIONES MINERAS Y UNIDADES ECONÓMICAS ADMINISTRATIVAS (UEAs) EN ACTIVIDAD MINERA</t>
  </si>
  <si>
    <t xml:space="preserve">TOTAL MINING CONCESSIONS AND ECONOMIC ADMINISTRATIVE UNITS (EAUs) IN MINING ACTIVITY </t>
  </si>
  <si>
    <t>* Datos a diciembre de 2024. 
Fuente: MINISTERIO DE ENERGIA Y MINAS / SOURCE: MINISTRY OF ENERGY AND MINES.
(**) Mediante R.D. N°0043-2020-MINEM/DGM, se reemplazó la situación "Construcción" al nombre de "Preparación y Desarrollo", asimismo se añadieron las situaciones "Cierre Final" y "Cierre Progresivo". De esta manera, las situaciones reportadas se encuentran alineadas a la Ley General de Minería y los procedimientos de autorizaciones mineras de la Dirección General de Minería."</t>
  </si>
  <si>
    <t>2024: ÁREAS RESTRINGIDAS A LA ACTIVIDAD MINERA*</t>
  </si>
  <si>
    <t xml:space="preserve">AREAS RESTRICTED FROM MINING ACTIVITY </t>
  </si>
  <si>
    <t>TIPO DE ÁREAS RESTRINGIDAS</t>
  </si>
  <si>
    <t xml:space="preserve"> CANTIDAD</t>
  </si>
  <si>
    <t>Ha</t>
  </si>
  <si>
    <t>ÁREA NATURAL - USO INDIRECTO</t>
  </si>
  <si>
    <t>CLASIFICACIÓN DIVERSA (gasoductos, oleoductos, otros)</t>
  </si>
  <si>
    <t xml:space="preserve">CONCESIÓN FORESTAL </t>
  </si>
  <si>
    <t>SITIO RAMSAR (humedales de importancia internacional)</t>
  </si>
  <si>
    <t>ECOSISTEMAS FRÁGILES</t>
  </si>
  <si>
    <t>PROYECTO ESPECIAL - HIDRAULICOS</t>
  </si>
  <si>
    <t>ÁREA DE DEFENSA NACIONAL</t>
  </si>
  <si>
    <t>RESERVA INDÍGENA</t>
  </si>
  <si>
    <t>ZONA ARQUEOLÓGICA</t>
  </si>
  <si>
    <t>RESERVA TERRITORIAL</t>
  </si>
  <si>
    <t xml:space="preserve">ÁREA DE NO ADMISIÓN DE PETITORIOS </t>
  </si>
  <si>
    <t>ÁREA DE NO ADMISIÓN DE PETITORIOS INGEMMET</t>
  </si>
  <si>
    <t>PUERTO Y/O AEROPUERTO</t>
  </si>
  <si>
    <t>ZONA URBANA</t>
  </si>
  <si>
    <t>PAISAJE CULTURAL</t>
  </si>
  <si>
    <t>RED VIAL NACIONAL</t>
  </si>
  <si>
    <t>SITIO HISTÓRICO DE BATALLA</t>
  </si>
  <si>
    <t>ZONA DE RIESGO NO MITIGABLE (alto riesgo de habitabilidad - ley 30556)</t>
  </si>
  <si>
    <t>PASANTÍA MINERA</t>
  </si>
  <si>
    <t>RÉPLICA MINERA</t>
  </si>
  <si>
    <t>TALLER INFORMATIVO Y CAPACITACIÓN</t>
  </si>
  <si>
    <t>TALLER PARA UNIVERSITARIOS</t>
  </si>
  <si>
    <t>MUJERES MÁGICAS</t>
  </si>
  <si>
    <t>CANTIDAD PARTICIPANTES</t>
  </si>
  <si>
    <t xml:space="preserve">2011 - 2024: PARTICIPANTES DEL PROGRAMA DE INTEGRACIÓN MINERA (PIM) - MINEM </t>
  </si>
  <si>
    <t>NA: No Aplica, ya que los componentes fueron creados en años posteriores.</t>
  </si>
  <si>
    <t>2015-2024: COTIZACIÓN DIARIA DE PRINCIPALES PRODUCTOS MINEROS (PROMEDIO ANUAL)</t>
  </si>
  <si>
    <t>DAILY QUOTATION OF MAIN MINING PRODUCTS (ANNUAL AVERAGE)</t>
  </si>
  <si>
    <t xml:space="preserve">COBRE </t>
  </si>
  <si>
    <t xml:space="preserve">ORO </t>
  </si>
  <si>
    <t xml:space="preserve">ZINC </t>
  </si>
  <si>
    <t xml:space="preserve">PLATA </t>
  </si>
  <si>
    <t xml:space="preserve">PLOMO </t>
  </si>
  <si>
    <t xml:space="preserve">ESTAÑO </t>
  </si>
  <si>
    <t xml:space="preserve">MOLIBDENO </t>
  </si>
  <si>
    <t>MANGANESO**</t>
  </si>
  <si>
    <t>Ctvs.US$/lb</t>
  </si>
  <si>
    <t>US$/Oz.tr.</t>
  </si>
  <si>
    <t>US$/tm*</t>
  </si>
  <si>
    <t>US$/lb</t>
  </si>
  <si>
    <t>US$/TM*</t>
  </si>
  <si>
    <t>LME</t>
  </si>
  <si>
    <t>LMBA</t>
  </si>
  <si>
    <t>London Fix</t>
  </si>
  <si>
    <t>TSI</t>
  </si>
  <si>
    <t>S&amp;P</t>
  </si>
  <si>
    <r>
      <t>2024</t>
    </r>
    <r>
      <rPr>
        <b/>
        <vertAlign val="superscript"/>
        <sz val="10"/>
        <color rgb="FF000000"/>
        <rFont val="Arial Narrow"/>
        <family val="2"/>
      </rPr>
      <t>1</t>
    </r>
    <r>
      <rPr>
        <b/>
        <sz val="10"/>
        <color rgb="FF000000"/>
        <rFont val="Arial Narrow"/>
        <family val="2"/>
      </rPr>
      <t xml:space="preserve"> : COTIZACIÓN DE PRINCIPALES PRODUCTOS MINEROS - PROMEDIO MENSUAL</t>
    </r>
  </si>
  <si>
    <t xml:space="preserve">Abr. </t>
  </si>
  <si>
    <t xml:space="preserve">May. </t>
  </si>
  <si>
    <t xml:space="preserve">Jun. </t>
  </si>
  <si>
    <t xml:space="preserve">Jul. </t>
  </si>
  <si>
    <t>*tm: Tonelada métrica seca</t>
  </si>
  <si>
    <t>**Precio del compuesto Mn32%-Fe20%.</t>
  </si>
  <si>
    <t>FUENTE:  LME, LMBA, London Fix, TSI, S&amp;P</t>
  </si>
  <si>
    <t>SOURCE: LME, LMBA, London Fix, TSI, S&amp;P</t>
  </si>
  <si>
    <t>2015 - 2024: EXTRACCIÓN MINERA NO METÁLICA - PRINCIPALES PRODUCTOS (TM)</t>
  </si>
  <si>
    <t>NON-METALLIC MINING EXTRACTION - MAIN PRODUCTS (MT)</t>
  </si>
  <si>
    <t>CALIZA / DOLOMITA</t>
  </si>
  <si>
    <t>FOSFATOS</t>
  </si>
  <si>
    <t>HORMIGÓN</t>
  </si>
  <si>
    <t>ARENA (GRUESA/FINA)</t>
  </si>
  <si>
    <t>CALCITA</t>
  </si>
  <si>
    <t>PIEDRA (CONSTRUCCIÓN)</t>
  </si>
  <si>
    <t>PUZOLANA</t>
  </si>
  <si>
    <t>SAL</t>
  </si>
  <si>
    <t>ARCILLAS</t>
  </si>
  <si>
    <t>CONCHUELAS</t>
  </si>
  <si>
    <t>ANDALUCITA</t>
  </si>
  <si>
    <t>SÍLICE</t>
  </si>
  <si>
    <t>BORATOS / ULEXITA</t>
  </si>
  <si>
    <t>YESO</t>
  </si>
  <si>
    <t>TRAVERTINO</t>
  </si>
  <si>
    <t>DIATOMITAS</t>
  </si>
  <si>
    <t>PIZARRA</t>
  </si>
  <si>
    <t>GRANITO</t>
  </si>
  <si>
    <t>BENTONITA</t>
  </si>
  <si>
    <t>PIROFILITA</t>
  </si>
  <si>
    <t>ARENISCA / CUARCITA</t>
  </si>
  <si>
    <t>ANDESITA</t>
  </si>
  <si>
    <t>CAOLÍN</t>
  </si>
  <si>
    <t>DOLOMITA</t>
  </si>
  <si>
    <t>BARITINA</t>
  </si>
  <si>
    <t>TALCO</t>
  </si>
  <si>
    <t>FELDESPATOS</t>
  </si>
  <si>
    <t>PIEDRA LAJA</t>
  </si>
  <si>
    <t>SILICATOS</t>
  </si>
  <si>
    <t>MÁRMOL</t>
  </si>
  <si>
    <t>GRANODIORITA ORNAMENTAL</t>
  </si>
  <si>
    <t>ARAGONITO</t>
  </si>
  <si>
    <t>SULFATOS</t>
  </si>
  <si>
    <t>2015 - 2024: EVOLUCIÓN ANUAL DE LAS EXPORTACIONES DE PRODUCTOS MINERO NO METÁLICOS</t>
  </si>
  <si>
    <t xml:space="preserve">ANNUAL EVOLUTION OF NON METALLIC EXPORTS </t>
  </si>
  <si>
    <t>NO METÁLICOS / NON METALLIC</t>
  </si>
  <si>
    <t>2024: EXTRACCIÓN MINERA NO METÁLICA - PRINCIPALES PRODUCTOS POR DEPARTAMENTO (TM)</t>
  </si>
  <si>
    <t>NON-METALLIC MINING EXTRACTION BY DEPARMENT - MAIN PRODUCTS (MT)</t>
  </si>
  <si>
    <t>ÓNIX</t>
  </si>
  <si>
    <t>2015 - 2024: INVERSIÓN MINERA POR RUBROS (US$ Millones)</t>
  </si>
  <si>
    <t>ANNUAL MINING INVESTMENT BY CATEGORIES (US$ Million)</t>
  </si>
  <si>
    <t xml:space="preserve">RUBRO </t>
  </si>
  <si>
    <r>
      <t xml:space="preserve">2024 </t>
    </r>
    <r>
      <rPr>
        <b/>
        <vertAlign val="superscript"/>
        <sz val="9"/>
        <color rgb="FFFFFFFF"/>
        <rFont val="Arial Narrow"/>
        <family val="2"/>
      </rPr>
      <t>1</t>
    </r>
  </si>
  <si>
    <t>ITEM</t>
  </si>
  <si>
    <t>PLANTA BENEFICIO</t>
  </si>
  <si>
    <t>ORE/MINERAL PROCESSING PLANT</t>
  </si>
  <si>
    <t>EQUIPAMIENTO MINERO</t>
  </si>
  <si>
    <t>MINING EQUIPMENT</t>
  </si>
  <si>
    <t>EXPLORATION</t>
  </si>
  <si>
    <t>INFRAESTRUCTURA</t>
  </si>
  <si>
    <t>INFRASTRUCTURE</t>
  </si>
  <si>
    <t>DESARROLLO Y PREPARACIÓN</t>
  </si>
  <si>
    <t>DEVELOPMENT AND PREPARATION</t>
  </si>
  <si>
    <t>OTHER</t>
  </si>
  <si>
    <r>
      <t xml:space="preserve">TOTAL </t>
    </r>
    <r>
      <rPr>
        <b/>
        <vertAlign val="superscript"/>
        <sz val="9"/>
        <color rgb="FF000000"/>
        <rFont val="Arial Narrow"/>
        <family val="2"/>
      </rPr>
      <t>2</t>
    </r>
  </si>
  <si>
    <t xml:space="preserve">GRAND TOTAL </t>
  </si>
  <si>
    <t>2/ Incluye inversión en los rubros de planta beneficio, equipamiento minero, desarrollo y preparación, infraestructura, exploración, y otros.</t>
  </si>
  <si>
    <t>FUENTE: Dirección General de Minería - Ministerio de Energía y Minas.</t>
  </si>
  <si>
    <t>2023 - 2024: RÁNKING DE INVERSIÓN MINERA POR EMPRESA (US$)</t>
  </si>
  <si>
    <t>RANKING OF COMPANIES FOR MINING INVESTMENT (US$)</t>
  </si>
  <si>
    <t>VAR. %</t>
  </si>
  <si>
    <t xml:space="preserve">1° </t>
  </si>
  <si>
    <t>2°</t>
  </si>
  <si>
    <t>3°</t>
  </si>
  <si>
    <t>4°</t>
  </si>
  <si>
    <t>5°</t>
  </si>
  <si>
    <t>6°</t>
  </si>
  <si>
    <t>7°</t>
  </si>
  <si>
    <t>SHOUGANG HIERRO PERU S.A.A.</t>
  </si>
  <si>
    <t>8°</t>
  </si>
  <si>
    <t>9°</t>
  </si>
  <si>
    <t>10°</t>
  </si>
  <si>
    <t>11°</t>
  </si>
  <si>
    <t>12°</t>
  </si>
  <si>
    <t>13°</t>
  </si>
  <si>
    <t>14°</t>
  </si>
  <si>
    <t>15°</t>
  </si>
  <si>
    <t>MARCOBRE S.A.C.</t>
  </si>
  <si>
    <t>16°</t>
  </si>
  <si>
    <t>17°</t>
  </si>
  <si>
    <t>18°</t>
  </si>
  <si>
    <t>19°</t>
  </si>
  <si>
    <t>NEXA RESOURCES EL PORVENIR S.A.C.</t>
  </si>
  <si>
    <t>20°</t>
  </si>
  <si>
    <t>21°</t>
  </si>
  <si>
    <t>COMPAÑIA MINERA ZAFRANAL S.A.C.</t>
  </si>
  <si>
    <t>22°</t>
  </si>
  <si>
    <t>NEXA RESOURCES PERU S.A.A.</t>
  </si>
  <si>
    <t>23°</t>
  </si>
  <si>
    <t>SOBREANDES S.A.C.</t>
  </si>
  <si>
    <t>24°</t>
  </si>
  <si>
    <t>25°</t>
  </si>
  <si>
    <t>26°</t>
  </si>
  <si>
    <t>27°</t>
  </si>
  <si>
    <t>JINZHAO MINING PERU S.A.</t>
  </si>
  <si>
    <t>28°</t>
  </si>
  <si>
    <t>29°</t>
  </si>
  <si>
    <t>30°</t>
  </si>
  <si>
    <t>31°</t>
  </si>
  <si>
    <t>32°</t>
  </si>
  <si>
    <t>33°</t>
  </si>
  <si>
    <t>S.M.R.L. SANTA BARBARA DE TRUJILLO</t>
  </si>
  <si>
    <t>34°</t>
  </si>
  <si>
    <t>EL MOLLE VERDE S.A.C.</t>
  </si>
  <si>
    <t>35°</t>
  </si>
  <si>
    <t>36°</t>
  </si>
  <si>
    <t>37°</t>
  </si>
  <si>
    <t>38°</t>
  </si>
  <si>
    <t>39°</t>
  </si>
  <si>
    <t>MINERA LA GRANJA S.A.C.</t>
  </si>
  <si>
    <t>40°</t>
  </si>
  <si>
    <t>COMPAÑIA MINERA MISKI MAYO S.R.L.</t>
  </si>
  <si>
    <t>41°</t>
  </si>
  <si>
    <t>42°</t>
  </si>
  <si>
    <t>43°</t>
  </si>
  <si>
    <t>44°</t>
  </si>
  <si>
    <t>COMPAÑIA MINERA COIMOLACHE S.A.</t>
  </si>
  <si>
    <t>45°</t>
  </si>
  <si>
    <t>46°</t>
  </si>
  <si>
    <t>OPERADORES CONCENTRADOS PERUANOS S.A.C.</t>
  </si>
  <si>
    <t>47°</t>
  </si>
  <si>
    <t>NEXA RESOURCES ATACOCHA S.A.A.</t>
  </si>
  <si>
    <t>48°</t>
  </si>
  <si>
    <t>COMPAÑIA MINERA SAN IGNACIO DE MOROCOCHA S.A.A.</t>
  </si>
  <si>
    <t>49°</t>
  </si>
  <si>
    <t>MINERA YANAQUIHUA S.A.C.</t>
  </si>
  <si>
    <t>50°</t>
  </si>
  <si>
    <t>CONSORCIO MINERO SUNEC S.A.C.</t>
  </si>
  <si>
    <t>Otras</t>
  </si>
  <si>
    <r>
      <t xml:space="preserve">TOTAL </t>
    </r>
    <r>
      <rPr>
        <b/>
        <vertAlign val="superscript"/>
        <sz val="10"/>
        <color rgb="FF000000"/>
        <rFont val="Arial Narrow"/>
        <family val="2"/>
      </rPr>
      <t>2</t>
    </r>
  </si>
  <si>
    <t>2023 - 2024: INVERSIÓN MINERA SEGÚN RUBRO Y EMPRESA (US$)</t>
  </si>
  <si>
    <t xml:space="preserve">MINING INVESTMENT BY CATEGORY AND COMPANY (US$) </t>
  </si>
  <si>
    <t>(US$)</t>
  </si>
  <si>
    <t>EMPRESA</t>
  </si>
  <si>
    <t>VAR%</t>
  </si>
  <si>
    <r>
      <t>TOTAL</t>
    </r>
    <r>
      <rPr>
        <b/>
        <vertAlign val="superscript"/>
        <sz val="10"/>
        <rFont val="Arial Narrow"/>
        <family val="2"/>
      </rPr>
      <t>2</t>
    </r>
  </si>
  <si>
    <t>+</t>
  </si>
  <si>
    <t xml:space="preserve">2023 - 2024: INVERSIÓN MINERA POR DEPARTAMENTO (US$) </t>
  </si>
  <si>
    <t xml:space="preserve">MINING INVESTMENT BY DEPARTMENT  (US$) </t>
  </si>
  <si>
    <t>2015 - 2024: EVOLUCIÓN HISTÓRICA DE LAS INVERSIONES MINERAS SEGÚN DEPARTAMENTO (US$ MILLONES)</t>
  </si>
  <si>
    <t>HISTORICAL EVOLUTION OF MINING INVESTMENTS BY DEPARTMENT (US$ million)</t>
  </si>
  <si>
    <t xml:space="preserve">DEPARTAMENTO </t>
  </si>
  <si>
    <t>2015 - 2024: EMPLEO DIRECTO EN MINERÍA SEGÚN TIPO DE EMPLEADOR</t>
  </si>
  <si>
    <t>DIRECT EMPLOYMENT BY TYPE OF EMPLOYER</t>
  </si>
  <si>
    <t>COMPAÑÍA</t>
  </si>
  <si>
    <t>CONTRATISTA</t>
  </si>
  <si>
    <t>CANT. TRABAJADORES</t>
  </si>
  <si>
    <t>Year</t>
  </si>
  <si>
    <t>Company</t>
  </si>
  <si>
    <t>Contractor</t>
  </si>
  <si>
    <t>Datos preliminares</t>
  </si>
  <si>
    <t>Fuente: Dirección General de Minería - Ministerio de Energía y Minas.</t>
  </si>
  <si>
    <t>2015-2019: Declaración Anual Consolidada (DAC)</t>
  </si>
  <si>
    <t>2020-2024: Declaración Estadística Mensual (ESTAMIN)</t>
  </si>
  <si>
    <t>2015 - 2024: EMPLEO DIRECTO EN MINERÍA SEGÚN GÉNERO Y TIPO DE EMPLEADOR</t>
  </si>
  <si>
    <t>DIRECT EMPLOYMENT BY GENDER AND TYPE OF EMPLOYER</t>
  </si>
  <si>
    <t>Empleador/Género</t>
  </si>
  <si>
    <t>Compañía / Company</t>
  </si>
  <si>
    <t>Varones  / Men</t>
  </si>
  <si>
    <t>Mujeres  / Women</t>
  </si>
  <si>
    <t>Contratista / Contractor</t>
  </si>
  <si>
    <t>Varones / Men</t>
  </si>
  <si>
    <t>2024: EMPLEO DIRECTO EN MINERÍA POR DEPARTAMENTOS</t>
  </si>
  <si>
    <t>DIRECT EMPLOYMENT IN MINING BY DEPARTMENT</t>
  </si>
  <si>
    <t>Department</t>
  </si>
  <si>
    <t>Workers</t>
  </si>
  <si>
    <t>2024: PARTICIPACIÓN DEL EMPLEO DIRECTO EN MINERÍA SEGÚN PROCEDENCIA DEL TRABAJADOR</t>
  </si>
  <si>
    <t xml:space="preserve">MINING WORKER ORIGIN </t>
  </si>
  <si>
    <t>% REGIONAL</t>
  </si>
  <si>
    <t>% FORÁNEO</t>
  </si>
  <si>
    <t>% Regional worker</t>
  </si>
  <si>
    <t>% foreign</t>
  </si>
  <si>
    <t>FATAL ACCIDENTS STATISTICS</t>
  </si>
  <si>
    <t xml:space="preserve">AÑOS </t>
  </si>
  <si>
    <t>MESES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</si>
  <si>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</si>
  <si>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</si>
  <si>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</si>
  <si>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</si>
  <si>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</si>
  <si>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</si>
  <si>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</si>
  <si>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</si>
  <si>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</si>
  <si>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</si>
  <si>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</si>
  <si>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</si>
  <si>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2015 - 2024: ESTADÍSTICA DE VÍCTIMAS MORTALES EN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</si>
</sst>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3" formatCode="_-* #,##0.00_-;\-* #,##0.00_-;_-* &quot;-&quot;??_-;_-@_-"/>
    <numFmt numFmtId="164" formatCode="_ * #,##0_ ;_ * \-#,##0_ ;_ * &quot;-&quot;??_ ;_ @_ "/>
    <numFmt numFmtId="165" formatCode="_-* #,##0.0_-;\-* #,##0.0_-;_-* &quot;-&quot;??_-;_-@_-"/>
    <numFmt numFmtId="166" formatCode="0.0%"/>
    <numFmt numFmtId="167" formatCode="_ * #,##0.00_ ;_ * \-#,##0.00_ ;_ * &quot;-&quot;??_ ;_ @_ "/>
    <numFmt numFmtId="168" formatCode="#,##0.00_ ;\-#,##0.00\ "/>
    <numFmt numFmtId="169" formatCode="_-* #,##0_-;\-* #,##0_-;_-* &quot;-&quot;??_-;_-@_-"/>
    <numFmt numFmtId="170" formatCode="0.000%"/>
    <numFmt numFmtId="171" formatCode="0.0000%"/>
    <numFmt numFmtId="172" formatCode="_ * #,##0.0_ ;_ * \-#,##0.0_ ;_ * &quot;-&quot;??_ ;_ @_ "/>
    <numFmt numFmtId="173" formatCode="_-* #,##0.00_-;\-* #,##0.00_-;_-* &quot;-&quot;??_-;_-@"/>
    <numFmt numFmtId="174" formatCode="_-* #,##0_-;\-* #,##0_-;_-* &quot;-&quot;??_-;_-@"/>
    <numFmt numFmtId="175" formatCode="_-* #,##0.0000_-;\-* #,##0.0000_-;_-* &quot;-&quot;??_-;_-@"/>
    <numFmt numFmtId="176" formatCode="_ * #,##0.0000_ ;_ * \-#,##0.0000_ ;_ * &quot;-&quot;??_ ;_ @_ "/>
    <numFmt numFmtId="177" formatCode="0_ ;\-0\ "/>
    <numFmt numFmtId="178" formatCode="_ * #,##0.000_ ;_ * \-#,##0.000_ ;_ * &quot;-&quot;??_ ;_ @_ "/>
    <numFmt numFmtId="179" formatCode="_ * #,##0.0000000_ ;_ * \-#,##0.0000000_ ;_ * &quot;-&quot;??_ ;_ @_ "/>
    <numFmt numFmtId="180" formatCode="#,##0.000000000"/>
    <numFmt numFmtId="181" formatCode="_-* #,##0.0000000000_-;\-* #,##0.0000000000_-;_-* &quot;-&quot;??_-;_-@_-"/>
    <numFmt numFmtId="182" formatCode="0.0"/>
    <numFmt numFmtId="183" formatCode="#,##0.0"/>
    <numFmt numFmtId="184" formatCode="#,##0.00000000000"/>
    <numFmt numFmtId="185" formatCode="_-* #,##0.000000_-;\-* #,##0.000000_-;_-* &quot;-&quot;??_-;_-@_-"/>
    <numFmt numFmtId="186" formatCode="0.000000000"/>
    <numFmt numFmtId="187" formatCode="0.000000%"/>
    <numFmt numFmtId="188" formatCode="0.00000000"/>
    <numFmt numFmtId="189" formatCode="_-* #,##0.000_-;\-* #,##0.000_-;_-* &quot;-&quot;??_-;_-@"/>
    <numFmt numFmtId="190" formatCode="_-* #,##0.00000_-;\-* #,##0.00000_-;_-* &quot;-&quot;??_-;_-@"/>
    <numFmt numFmtId="191" formatCode="_-* #,##0.000000_-;\-* #,##0.000000_-;_-* &quot;-&quot;??_-;_-@"/>
    <numFmt numFmtId="192" formatCode="_-* #,##0.00\ _P_t_s_-;\-* #,##0.00\ _P_t_s_-;_-* &quot;-&quot;??\ _P_t_s_-;_-@"/>
    <numFmt numFmtId="193" formatCode="#,##0.0,,"/>
    <numFmt numFmtId="194" formatCode="#,##0.00;[Red]#,##0.00"/>
    <numFmt numFmtId="195" formatCode="_-* #,##0.00000000000000000000_-;\-* #,##0.00000000000000000000_-;_-* &quot;-&quot;??_-;_-@_-"/>
    <numFmt numFmtId="196" formatCode="_-* #,##0.0000000_-;\-* #,##0.0000000_-;_-* &quot;-&quot;??_-;_-@"/>
    <numFmt numFmtId="197" formatCode="_(* #,##0.00_);_(* \(#,##0.00\);_(* &quot;-&quot;??_);_(@_)"/>
    <numFmt numFmtId="198" formatCode="_-* #,##0.0_-;\-* #,##0.0_-;_-* &quot;-&quot;??_-;_-@"/>
    <numFmt numFmtId="199" formatCode="#,##0;[Red]#,##0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entury Gothic"/>
      <family val="2"/>
    </font>
    <font>
      <sz val="11"/>
      <color rgb="FF0070C0"/>
      <name val="Century Gothic"/>
      <family val="2"/>
    </font>
    <font>
      <b/>
      <sz val="18"/>
      <name val="Century Gothic"/>
      <family val="2"/>
    </font>
    <font>
      <sz val="14"/>
      <name val="Century Gothic"/>
      <family val="2"/>
    </font>
    <font>
      <b/>
      <sz val="14"/>
      <color rgb="FFC00000"/>
      <name val="Century Gothic"/>
      <family val="2"/>
    </font>
    <font>
      <u/>
      <sz val="11"/>
      <color rgb="FF0070C0"/>
      <name val="Century Gothic"/>
      <family val="2"/>
    </font>
    <font>
      <b/>
      <sz val="16"/>
      <color rgb="FFC00000"/>
      <name val="Century Gothic"/>
      <family val="2"/>
    </font>
    <font>
      <b/>
      <sz val="14"/>
      <color rgb="FF00519E"/>
      <name val="Century Gothic"/>
      <family val="2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sz val="14"/>
      <color theme="1"/>
      <name val="Arial Narrow"/>
      <family val="2"/>
    </font>
    <font>
      <i/>
      <sz val="14"/>
      <color rgb="FF000000"/>
      <name val="Arial Narrow"/>
      <family val="2"/>
    </font>
    <font>
      <sz val="14"/>
      <color rgb="FFFFFFFF"/>
      <name val="Arial Narrow"/>
      <family val="2"/>
    </font>
    <font>
      <b/>
      <sz val="10"/>
      <color rgb="FFFFFFFF"/>
      <name val="Arial Narrow"/>
      <family val="2"/>
    </font>
    <font>
      <i/>
      <sz val="10"/>
      <color rgb="FF000000"/>
      <name val="Arial Narrow"/>
      <family val="2"/>
    </font>
    <font>
      <sz val="10"/>
      <color rgb="FF000000"/>
      <name val="Arial Narrow"/>
      <family val="2"/>
    </font>
    <font>
      <i/>
      <sz val="9"/>
      <color rgb="FF000000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i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C00000"/>
      <name val="Arial Narrow"/>
      <family val="2"/>
    </font>
    <font>
      <b/>
      <vertAlign val="superscript"/>
      <sz val="10"/>
      <color rgb="FFFFFFFF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vertAlign val="superscript"/>
      <sz val="10"/>
      <color rgb="FF000000"/>
      <name val="Arial Narrow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vertAlign val="superscript"/>
      <sz val="10"/>
      <color theme="1"/>
      <name val="Arial Narrow"/>
      <family val="2"/>
    </font>
    <font>
      <sz val="9"/>
      <color theme="1"/>
      <name val="Calibri"/>
      <family val="2"/>
    </font>
    <font>
      <b/>
      <vertAlign val="superscript"/>
      <sz val="14"/>
      <color rgb="FF000000"/>
      <name val="Arial Narrow"/>
      <family val="2"/>
    </font>
    <font>
      <i/>
      <sz val="9"/>
      <color theme="1"/>
      <name val="Arial Narrow"/>
      <family val="2"/>
    </font>
    <font>
      <sz val="9"/>
      <name val="Calibri"/>
      <family val="2"/>
    </font>
    <font>
      <b/>
      <sz val="14"/>
      <name val="Arial Narrow"/>
      <family val="2"/>
    </font>
    <font>
      <b/>
      <vertAlign val="superscript"/>
      <sz val="14"/>
      <name val="Arial Narrow"/>
      <family val="2"/>
    </font>
    <font>
      <sz val="9"/>
      <name val="Arial Narrow"/>
      <family val="2"/>
    </font>
    <font>
      <sz val="9"/>
      <color rgb="FFFF0000"/>
      <name val="Arial Narrow"/>
      <family val="2"/>
    </font>
    <font>
      <b/>
      <sz val="9"/>
      <color rgb="FF000000"/>
      <name val="Arial Narrow"/>
      <family val="2"/>
    </font>
    <font>
      <b/>
      <vertAlign val="superscript"/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FF0000"/>
      <name val="Calibri"/>
      <family val="2"/>
    </font>
    <font>
      <sz val="10"/>
      <color theme="0"/>
      <name val="Arial Narrow"/>
      <family val="2"/>
    </font>
    <font>
      <vertAlign val="superscript"/>
      <sz val="14"/>
      <color rgb="FF000000"/>
      <name val="Arial Narrow"/>
      <family val="2"/>
    </font>
    <font>
      <b/>
      <vertAlign val="superscript"/>
      <sz val="10"/>
      <color rgb="FF000000"/>
      <name val="Arial Narrow"/>
      <family val="2"/>
    </font>
    <font>
      <sz val="10"/>
      <color rgb="FFFF0000"/>
      <name val="Arial Narrow"/>
      <family val="2"/>
    </font>
    <font>
      <i/>
      <sz val="11"/>
      <color rgb="FF000000"/>
      <name val="Arial Narrow"/>
      <family val="2"/>
    </font>
    <font>
      <i/>
      <sz val="9"/>
      <color rgb="FF000000"/>
      <name val="Calibri"/>
      <family val="2"/>
    </font>
    <font>
      <sz val="14"/>
      <color rgb="FF000000"/>
      <name val="Calibri"/>
      <family val="2"/>
    </font>
    <font>
      <i/>
      <sz val="14"/>
      <name val="Arial Narrow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i/>
      <sz val="10"/>
      <color rgb="FFFFFFFF"/>
      <name val="Arial Narrow"/>
      <family val="2"/>
    </font>
    <font>
      <b/>
      <i/>
      <sz val="10"/>
      <color rgb="FF000000"/>
      <name val="Arial Narrow"/>
      <family val="2"/>
    </font>
    <font>
      <sz val="14"/>
      <color theme="0"/>
      <name val="Arial Narrow"/>
      <family val="2"/>
    </font>
    <font>
      <sz val="14"/>
      <color rgb="FFFF0000"/>
      <name val="Arial Narrow"/>
      <family val="2"/>
    </font>
    <font>
      <u/>
      <sz val="11"/>
      <color theme="10"/>
      <name val="Century Gothic"/>
      <family val="2"/>
    </font>
    <font>
      <b/>
      <sz val="9"/>
      <name val="Calibri"/>
      <family val="2"/>
    </font>
    <font>
      <b/>
      <sz val="9"/>
      <color rgb="FFFFFFFF"/>
      <name val="Arial Narrow"/>
      <family val="2"/>
    </font>
    <font>
      <b/>
      <vertAlign val="superscript"/>
      <sz val="9"/>
      <color rgb="FFFFFFFF"/>
      <name val="Arial Narrow"/>
      <family val="2"/>
    </font>
    <font>
      <b/>
      <i/>
      <sz val="9"/>
      <color rgb="FFFFFFFF"/>
      <name val="Arial Narrow"/>
      <family val="2"/>
    </font>
    <font>
      <b/>
      <vertAlign val="superscript"/>
      <sz val="9"/>
      <color rgb="FF000000"/>
      <name val="Arial Narrow"/>
      <family val="2"/>
    </font>
    <font>
      <b/>
      <i/>
      <sz val="9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11"/>
      <name val="Arial Narrow"/>
      <family val="2"/>
    </font>
    <font>
      <b/>
      <u/>
      <sz val="14"/>
      <name val="Arial Narrow"/>
      <family val="2"/>
    </font>
    <font>
      <sz val="14"/>
      <name val="Arial Narrow"/>
      <family val="2"/>
    </font>
    <font>
      <b/>
      <vertAlign val="superscript"/>
      <sz val="10"/>
      <name val="Arial Narrow"/>
      <family val="2"/>
    </font>
    <font>
      <b/>
      <sz val="9"/>
      <color rgb="FFFF0000"/>
      <name val="Arial Narrow"/>
      <family val="2"/>
    </font>
    <font>
      <b/>
      <sz val="9"/>
      <color rgb="FF3333FF"/>
      <name val="Arial Narrow"/>
      <family val="2"/>
    </font>
    <font>
      <sz val="9"/>
      <color rgb="FF3333FF"/>
      <name val="Arial Narrow"/>
      <family val="2"/>
    </font>
    <font>
      <i/>
      <sz val="1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rgb="FFD8D8D8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0000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rgb="FFC00000"/>
        <bgColor indexed="64"/>
      </patternFill>
    </fill>
    <fill>
      <patternFill patternType="solid">
        <fgColor rgb="FFECECEC"/>
        <bgColor rgb="FFECECEC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57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70" fillId="0" borderId="0"/>
    <xf numFmtId="43" fontId="70" fillId="0" borderId="0" applyFont="0" applyFill="0" applyBorder="0" applyAlignment="0" applyProtection="0"/>
    <xf numFmtId="0" fontId="1" fillId="0" borderId="0"/>
  </cellStyleXfs>
  <cellXfs count="1030">
    <xf numFmtId="0" fontId="0" fillId="0" borderId="0" xfId="0"/>
    <xf numFmtId="0" fontId="4" fillId="2" borderId="0" xfId="4" applyFont="1" applyFill="1"/>
    <xf numFmtId="0" fontId="4" fillId="2" borderId="1" xfId="4" applyFont="1" applyFill="1" applyBorder="1"/>
    <xf numFmtId="0" fontId="5" fillId="2" borderId="1" xfId="4" applyFont="1" applyFill="1" applyBorder="1"/>
    <xf numFmtId="0" fontId="5" fillId="2" borderId="0" xfId="4" applyFont="1" applyFill="1"/>
    <xf numFmtId="0" fontId="3" fillId="0" borderId="0" xfId="4"/>
    <xf numFmtId="49" fontId="6" fillId="2" borderId="0" xfId="5" applyNumberFormat="1" applyFont="1" applyFill="1" applyAlignment="1">
      <alignment vertical="center"/>
    </xf>
    <xf numFmtId="49" fontId="7" fillId="2" borderId="0" xfId="5" applyNumberFormat="1" applyFont="1" applyFill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 indent="1"/>
    </xf>
    <xf numFmtId="0" fontId="9" fillId="2" borderId="0" xfId="3" quotePrefix="1" applyFont="1" applyFill="1"/>
    <xf numFmtId="0" fontId="4" fillId="2" borderId="0" xfId="4" applyFont="1" applyFill="1" applyAlignment="1">
      <alignment horizontal="left" indent="1"/>
    </xf>
    <xf numFmtId="49" fontId="10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4" fillId="0" borderId="0" xfId="4" applyFont="1"/>
    <xf numFmtId="0" fontId="9" fillId="0" borderId="0" xfId="3" quotePrefix="1" applyFont="1" applyFill="1"/>
    <xf numFmtId="0" fontId="4" fillId="2" borderId="0" xfId="4" applyFont="1" applyFill="1" applyAlignment="1">
      <alignment vertical="top" wrapText="1"/>
    </xf>
    <xf numFmtId="0" fontId="12" fillId="3" borderId="0" xfId="6" applyFont="1" applyFill="1" applyAlignment="1">
      <alignment vertical="center"/>
    </xf>
    <xf numFmtId="0" fontId="13" fillId="3" borderId="0" xfId="6" applyFont="1" applyFill="1" applyAlignment="1">
      <alignment horizontal="center" vertical="center"/>
    </xf>
    <xf numFmtId="0" fontId="13" fillId="3" borderId="0" xfId="6" applyFont="1" applyFill="1" applyAlignment="1">
      <alignment vertical="center"/>
    </xf>
    <xf numFmtId="0" fontId="14" fillId="0" borderId="0" xfId="6" applyFont="1"/>
    <xf numFmtId="0" fontId="15" fillId="3" borderId="0" xfId="6" applyFont="1" applyFill="1" applyAlignment="1">
      <alignment vertical="center"/>
    </xf>
    <xf numFmtId="164" fontId="16" fillId="3" borderId="0" xfId="6" applyNumberFormat="1" applyFont="1" applyFill="1" applyAlignment="1">
      <alignment vertical="center"/>
    </xf>
    <xf numFmtId="0" fontId="17" fillId="4" borderId="0" xfId="6" applyFont="1" applyFill="1" applyAlignment="1">
      <alignment vertical="center"/>
    </xf>
    <xf numFmtId="0" fontId="17" fillId="4" borderId="0" xfId="6" applyFont="1" applyFill="1" applyAlignment="1">
      <alignment horizontal="center" vertical="center"/>
    </xf>
    <xf numFmtId="0" fontId="18" fillId="3" borderId="0" xfId="6" applyFont="1" applyFill="1" applyAlignment="1">
      <alignment horizontal="left" vertical="center"/>
    </xf>
    <xf numFmtId="10" fontId="18" fillId="3" borderId="0" xfId="6" applyNumberFormat="1" applyFont="1" applyFill="1" applyAlignment="1">
      <alignment horizontal="center" vertical="center"/>
    </xf>
    <xf numFmtId="0" fontId="19" fillId="3" borderId="0" xfId="6" applyFont="1" applyFill="1" applyAlignment="1">
      <alignment vertical="center"/>
    </xf>
    <xf numFmtId="3" fontId="19" fillId="3" borderId="0" xfId="6" applyNumberFormat="1" applyFont="1" applyFill="1" applyAlignment="1">
      <alignment horizontal="center" vertical="center"/>
    </xf>
    <xf numFmtId="10" fontId="19" fillId="3" borderId="0" xfId="6" applyNumberFormat="1" applyFont="1" applyFill="1" applyAlignment="1">
      <alignment horizontal="center" vertical="center"/>
    </xf>
    <xf numFmtId="4" fontId="13" fillId="3" borderId="0" xfId="6" applyNumberFormat="1" applyFont="1" applyFill="1" applyAlignment="1">
      <alignment vertical="center"/>
    </xf>
    <xf numFmtId="3" fontId="19" fillId="3" borderId="0" xfId="6" applyNumberFormat="1" applyFont="1" applyFill="1" applyAlignment="1">
      <alignment vertical="center"/>
    </xf>
    <xf numFmtId="0" fontId="19" fillId="3" borderId="0" xfId="6" applyFont="1" applyFill="1" applyAlignment="1">
      <alignment horizontal="center" vertical="center"/>
    </xf>
    <xf numFmtId="0" fontId="19" fillId="3" borderId="2" xfId="6" applyFont="1" applyFill="1" applyBorder="1" applyAlignment="1">
      <alignment vertical="center"/>
    </xf>
    <xf numFmtId="3" fontId="19" fillId="3" borderId="2" xfId="6" applyNumberFormat="1" applyFont="1" applyFill="1" applyBorder="1" applyAlignment="1">
      <alignment horizontal="center" vertical="center"/>
    </xf>
    <xf numFmtId="10" fontId="19" fillId="3" borderId="2" xfId="6" applyNumberFormat="1" applyFont="1" applyFill="1" applyBorder="1" applyAlignment="1">
      <alignment horizontal="center" vertical="center"/>
    </xf>
    <xf numFmtId="0" fontId="20" fillId="0" borderId="3" xfId="6" applyFont="1" applyBorder="1" applyAlignment="1">
      <alignment vertical="center"/>
    </xf>
    <xf numFmtId="0" fontId="19" fillId="3" borderId="3" xfId="6" applyFont="1" applyFill="1" applyBorder="1" applyAlignment="1">
      <alignment horizontal="center" vertical="center"/>
    </xf>
    <xf numFmtId="0" fontId="20" fillId="3" borderId="4" xfId="6" applyFont="1" applyFill="1" applyBorder="1" applyAlignment="1">
      <alignment vertical="center"/>
    </xf>
    <xf numFmtId="0" fontId="19" fillId="3" borderId="4" xfId="6" applyFont="1" applyFill="1" applyBorder="1" applyAlignment="1">
      <alignment horizontal="center" vertical="center"/>
    </xf>
    <xf numFmtId="0" fontId="21" fillId="0" borderId="0" xfId="6" applyFont="1"/>
    <xf numFmtId="165" fontId="14" fillId="0" borderId="0" xfId="1" applyNumberFormat="1" applyFont="1"/>
    <xf numFmtId="0" fontId="12" fillId="2" borderId="0" xfId="7" applyFont="1" applyFill="1" applyAlignment="1">
      <alignment vertical="center"/>
    </xf>
    <xf numFmtId="0" fontId="22" fillId="3" borderId="0" xfId="7" applyFont="1" applyFill="1" applyAlignment="1">
      <alignment horizontal="left" vertical="center"/>
    </xf>
    <xf numFmtId="0" fontId="22" fillId="3" borderId="0" xfId="7" applyFont="1" applyFill="1" applyAlignment="1">
      <alignment horizontal="center" vertical="center"/>
    </xf>
    <xf numFmtId="0" fontId="22" fillId="3" borderId="0" xfId="7" applyFont="1" applyFill="1" applyAlignment="1">
      <alignment vertical="center"/>
    </xf>
    <xf numFmtId="0" fontId="23" fillId="0" borderId="0" xfId="7" applyFont="1" applyAlignment="1">
      <alignment vertical="center"/>
    </xf>
    <xf numFmtId="0" fontId="15" fillId="3" borderId="0" xfId="7" applyFont="1" applyFill="1" applyAlignment="1">
      <alignment vertical="center"/>
    </xf>
    <xf numFmtId="0" fontId="17" fillId="4" borderId="0" xfId="7" applyFont="1" applyFill="1" applyAlignment="1">
      <alignment horizontal="left" vertical="center"/>
    </xf>
    <xf numFmtId="0" fontId="17" fillId="4" borderId="0" xfId="7" applyFont="1" applyFill="1" applyAlignment="1">
      <alignment horizontal="center" vertical="center"/>
    </xf>
    <xf numFmtId="0" fontId="19" fillId="3" borderId="0" xfId="7" applyFont="1" applyFill="1" applyAlignment="1">
      <alignment horizontal="left" vertical="center"/>
    </xf>
    <xf numFmtId="3" fontId="24" fillId="3" borderId="0" xfId="7" applyNumberFormat="1" applyFont="1" applyFill="1" applyAlignment="1">
      <alignment horizontal="center" vertical="center"/>
    </xf>
    <xf numFmtId="0" fontId="24" fillId="3" borderId="0" xfId="7" applyFont="1" applyFill="1" applyAlignment="1">
      <alignment horizontal="center" vertical="center"/>
    </xf>
    <xf numFmtId="0" fontId="19" fillId="5" borderId="0" xfId="7" applyFont="1" applyFill="1" applyAlignment="1">
      <alignment horizontal="left" vertical="center"/>
    </xf>
    <xf numFmtId="0" fontId="24" fillId="5" borderId="0" xfId="7" applyFont="1" applyFill="1" applyAlignment="1">
      <alignment horizontal="center" vertical="center"/>
    </xf>
    <xf numFmtId="0" fontId="19" fillId="6" borderId="0" xfId="7" applyFont="1" applyFill="1" applyAlignment="1">
      <alignment horizontal="left" vertical="center"/>
    </xf>
    <xf numFmtId="0" fontId="24" fillId="6" borderId="0" xfId="7" applyFont="1" applyFill="1" applyAlignment="1">
      <alignment horizontal="center" vertical="center"/>
    </xf>
    <xf numFmtId="0" fontId="22" fillId="0" borderId="0" xfId="7" applyFont="1" applyAlignment="1">
      <alignment vertical="center"/>
    </xf>
    <xf numFmtId="0" fontId="20" fillId="3" borderId="0" xfId="7" applyFont="1" applyFill="1" applyAlignment="1">
      <alignment horizontal="left" vertical="center"/>
    </xf>
    <xf numFmtId="0" fontId="20" fillId="3" borderId="0" xfId="7" applyFont="1" applyFill="1" applyAlignment="1">
      <alignment vertical="center"/>
    </xf>
    <xf numFmtId="0" fontId="20" fillId="3" borderId="4" xfId="7" applyFont="1" applyFill="1" applyBorder="1" applyAlignment="1">
      <alignment vertical="center"/>
    </xf>
    <xf numFmtId="0" fontId="20" fillId="3" borderId="4" xfId="7" applyFont="1" applyFill="1" applyBorder="1" applyAlignment="1">
      <alignment horizontal="center" vertical="center"/>
    </xf>
    <xf numFmtId="0" fontId="12" fillId="0" borderId="0" xfId="7" applyFont="1" applyAlignment="1">
      <alignment vertical="center"/>
    </xf>
    <xf numFmtId="0" fontId="19" fillId="3" borderId="0" xfId="7" applyFont="1" applyFill="1" applyAlignment="1">
      <alignment horizontal="center" vertical="center"/>
    </xf>
    <xf numFmtId="3" fontId="25" fillId="3" borderId="0" xfId="7" applyNumberFormat="1" applyFont="1" applyFill="1" applyAlignment="1">
      <alignment horizontal="center" vertical="center"/>
    </xf>
    <xf numFmtId="0" fontId="25" fillId="3" borderId="0" xfId="7" applyFont="1" applyFill="1" applyAlignment="1">
      <alignment horizontal="center" vertical="center"/>
    </xf>
    <xf numFmtId="0" fontId="19" fillId="7" borderId="0" xfId="7" applyFont="1" applyFill="1" applyAlignment="1">
      <alignment horizontal="left" vertical="center"/>
    </xf>
    <xf numFmtId="3" fontId="25" fillId="7" borderId="0" xfId="7" applyNumberFormat="1" applyFont="1" applyFill="1" applyAlignment="1">
      <alignment horizontal="center" vertical="center"/>
    </xf>
    <xf numFmtId="0" fontId="22" fillId="7" borderId="0" xfId="7" applyFont="1" applyFill="1" applyAlignment="1">
      <alignment vertical="center"/>
    </xf>
    <xf numFmtId="0" fontId="23" fillId="2" borderId="0" xfId="7" applyFont="1" applyFill="1" applyAlignment="1">
      <alignment vertical="center"/>
    </xf>
    <xf numFmtId="0" fontId="12" fillId="3" borderId="0" xfId="4" applyFont="1" applyFill="1" applyAlignment="1">
      <alignment vertical="center"/>
    </xf>
    <xf numFmtId="0" fontId="19" fillId="0" borderId="0" xfId="4" applyFont="1"/>
    <xf numFmtId="0" fontId="15" fillId="3" borderId="0" xfId="4" applyFont="1" applyFill="1" applyAlignment="1">
      <alignment vertical="center"/>
    </xf>
    <xf numFmtId="0" fontId="25" fillId="3" borderId="0" xfId="4" applyFont="1" applyFill="1" applyAlignment="1">
      <alignment vertical="center"/>
    </xf>
    <xf numFmtId="166" fontId="25" fillId="3" borderId="0" xfId="4" applyNumberFormat="1" applyFont="1" applyFill="1" applyAlignment="1">
      <alignment horizontal="center" vertical="center"/>
    </xf>
    <xf numFmtId="0" fontId="17" fillId="4" borderId="0" xfId="4" applyFont="1" applyFill="1" applyAlignment="1">
      <alignment horizontal="left" vertical="center" wrapText="1"/>
    </xf>
    <xf numFmtId="0" fontId="17" fillId="4" borderId="0" xfId="4" applyFont="1" applyFill="1" applyAlignment="1">
      <alignment horizontal="right" vertical="center" wrapText="1"/>
    </xf>
    <xf numFmtId="166" fontId="17" fillId="4" borderId="0" xfId="4" applyNumberFormat="1" applyFont="1" applyFill="1" applyAlignment="1">
      <alignment horizontal="center" vertical="center" wrapText="1"/>
    </xf>
    <xf numFmtId="0" fontId="17" fillId="8" borderId="0" xfId="4" applyFont="1" applyFill="1" applyAlignment="1">
      <alignment horizontal="left" vertical="center" wrapText="1"/>
    </xf>
    <xf numFmtId="0" fontId="17" fillId="8" borderId="0" xfId="4" applyFont="1" applyFill="1" applyAlignment="1">
      <alignment horizontal="right" vertical="center" wrapText="1"/>
    </xf>
    <xf numFmtId="166" fontId="17" fillId="8" borderId="0" xfId="4" applyNumberFormat="1" applyFont="1" applyFill="1" applyAlignment="1">
      <alignment horizontal="center" vertical="center" wrapText="1"/>
    </xf>
    <xf numFmtId="0" fontId="27" fillId="3" borderId="5" xfId="4" applyFont="1" applyFill="1" applyBorder="1" applyAlignment="1">
      <alignment vertical="center"/>
    </xf>
    <xf numFmtId="167" fontId="27" fillId="3" borderId="6" xfId="4" applyNumberFormat="1" applyFont="1" applyFill="1" applyBorder="1" applyAlignment="1">
      <alignment horizontal="right" vertical="center"/>
    </xf>
    <xf numFmtId="166" fontId="25" fillId="3" borderId="7" xfId="4" applyNumberFormat="1" applyFont="1" applyFill="1" applyBorder="1" applyAlignment="1">
      <alignment horizontal="center" vertical="center"/>
    </xf>
    <xf numFmtId="164" fontId="27" fillId="3" borderId="6" xfId="4" applyNumberFormat="1" applyFont="1" applyFill="1" applyBorder="1" applyAlignment="1">
      <alignment horizontal="right" vertical="center"/>
    </xf>
    <xf numFmtId="0" fontId="27" fillId="3" borderId="0" xfId="4" applyFont="1" applyFill="1" applyAlignment="1">
      <alignment vertical="center"/>
    </xf>
    <xf numFmtId="167" fontId="27" fillId="3" borderId="0" xfId="4" applyNumberFormat="1" applyFont="1" applyFill="1" applyAlignment="1">
      <alignment horizontal="right" vertical="center"/>
    </xf>
    <xf numFmtId="166" fontId="27" fillId="3" borderId="0" xfId="4" applyNumberFormat="1" applyFont="1" applyFill="1" applyAlignment="1">
      <alignment horizontal="center" vertical="center"/>
    </xf>
    <xf numFmtId="0" fontId="28" fillId="3" borderId="0" xfId="4" applyFont="1" applyFill="1" applyAlignment="1">
      <alignment vertical="center"/>
    </xf>
    <xf numFmtId="2" fontId="28" fillId="3" borderId="0" xfId="4" applyNumberFormat="1" applyFont="1" applyFill="1" applyAlignment="1">
      <alignment horizontal="right" vertical="center"/>
    </xf>
    <xf numFmtId="166" fontId="28" fillId="3" borderId="0" xfId="4" applyNumberFormat="1" applyFont="1" applyFill="1" applyAlignment="1">
      <alignment horizontal="center" vertical="center"/>
    </xf>
    <xf numFmtId="0" fontId="19" fillId="3" borderId="0" xfId="4" applyFont="1" applyFill="1" applyAlignment="1">
      <alignment vertical="center"/>
    </xf>
    <xf numFmtId="164" fontId="19" fillId="3" borderId="0" xfId="4" applyNumberFormat="1" applyFont="1" applyFill="1" applyAlignment="1">
      <alignment horizontal="right" vertical="center"/>
    </xf>
    <xf numFmtId="166" fontId="19" fillId="3" borderId="0" xfId="4" applyNumberFormat="1" applyFont="1" applyFill="1" applyAlignment="1">
      <alignment horizontal="center" vertical="center"/>
    </xf>
    <xf numFmtId="168" fontId="19" fillId="3" borderId="0" xfId="4" applyNumberFormat="1" applyFont="1" applyFill="1" applyAlignment="1">
      <alignment horizontal="right" vertical="center"/>
    </xf>
    <xf numFmtId="0" fontId="19" fillId="3" borderId="0" xfId="4" applyFont="1" applyFill="1" applyAlignment="1">
      <alignment horizontal="left" vertical="center"/>
    </xf>
    <xf numFmtId="0" fontId="29" fillId="9" borderId="0" xfId="4" applyFont="1" applyFill="1" applyAlignment="1">
      <alignment vertical="center"/>
    </xf>
    <xf numFmtId="168" fontId="29" fillId="9" borderId="0" xfId="4" applyNumberFormat="1" applyFont="1" applyFill="1" applyAlignment="1">
      <alignment horizontal="right" vertical="center"/>
    </xf>
    <xf numFmtId="166" fontId="29" fillId="9" borderId="0" xfId="4" applyNumberFormat="1" applyFont="1" applyFill="1" applyAlignment="1">
      <alignment horizontal="center" vertical="center"/>
    </xf>
    <xf numFmtId="2" fontId="29" fillId="9" borderId="0" xfId="4" applyNumberFormat="1" applyFont="1" applyFill="1" applyAlignment="1">
      <alignment horizontal="right" vertical="center"/>
    </xf>
    <xf numFmtId="2" fontId="19" fillId="3" borderId="0" xfId="4" applyNumberFormat="1" applyFont="1" applyFill="1" applyAlignment="1">
      <alignment vertical="center"/>
    </xf>
    <xf numFmtId="164" fontId="29" fillId="9" borderId="0" xfId="4" applyNumberFormat="1" applyFont="1" applyFill="1" applyAlignment="1">
      <alignment horizontal="right" vertical="center"/>
    </xf>
    <xf numFmtId="2" fontId="19" fillId="0" borderId="0" xfId="4" applyNumberFormat="1" applyFont="1"/>
    <xf numFmtId="2" fontId="19" fillId="0" borderId="0" xfId="4" applyNumberFormat="1" applyFont="1" applyAlignment="1">
      <alignment vertical="center"/>
    </xf>
    <xf numFmtId="0" fontId="19" fillId="0" borderId="0" xfId="4" applyFont="1" applyAlignment="1">
      <alignment horizontal="center" vertical="center"/>
    </xf>
    <xf numFmtId="164" fontId="19" fillId="0" borderId="0" xfId="4" applyNumberFormat="1" applyFont="1"/>
    <xf numFmtId="164" fontId="27" fillId="3" borderId="0" xfId="4" applyNumberFormat="1" applyFont="1" applyFill="1" applyAlignment="1">
      <alignment horizontal="right" vertical="center"/>
    </xf>
    <xf numFmtId="164" fontId="19" fillId="0" borderId="0" xfId="4" applyNumberFormat="1" applyFont="1" applyAlignment="1">
      <alignment vertical="center"/>
    </xf>
    <xf numFmtId="164" fontId="19" fillId="0" borderId="0" xfId="4" applyNumberFormat="1" applyFont="1" applyAlignment="1">
      <alignment horizontal="center" vertical="center"/>
    </xf>
    <xf numFmtId="0" fontId="19" fillId="0" borderId="0" xfId="4" applyFont="1" applyAlignment="1">
      <alignment vertical="center"/>
    </xf>
    <xf numFmtId="0" fontId="20" fillId="3" borderId="0" xfId="4" applyFont="1" applyFill="1" applyAlignment="1">
      <alignment horizontal="left" vertical="center" wrapText="1"/>
    </xf>
    <xf numFmtId="0" fontId="20" fillId="3" borderId="0" xfId="4" applyFont="1" applyFill="1" applyAlignment="1">
      <alignment horizontal="left" vertical="center"/>
    </xf>
    <xf numFmtId="0" fontId="20" fillId="3" borderId="8" xfId="4" applyFont="1" applyFill="1" applyBorder="1" applyAlignment="1">
      <alignment horizontal="left" vertical="center" wrapText="1"/>
    </xf>
    <xf numFmtId="0" fontId="19" fillId="3" borderId="0" xfId="4" applyFont="1" applyFill="1" applyAlignment="1">
      <alignment horizontal="center" vertical="center"/>
    </xf>
    <xf numFmtId="0" fontId="12" fillId="3" borderId="0" xfId="7" applyFont="1" applyFill="1" applyAlignment="1">
      <alignment vertical="center"/>
    </xf>
    <xf numFmtId="0" fontId="13" fillId="3" borderId="0" xfId="7" applyFont="1" applyFill="1" applyAlignment="1">
      <alignment vertical="center"/>
    </xf>
    <xf numFmtId="0" fontId="13" fillId="3" borderId="0" xfId="7" applyFont="1" applyFill="1" applyAlignment="1">
      <alignment horizontal="right" vertical="center"/>
    </xf>
    <xf numFmtId="0" fontId="14" fillId="0" borderId="0" xfId="7" applyFont="1"/>
    <xf numFmtId="0" fontId="13" fillId="3" borderId="0" xfId="7" applyFont="1" applyFill="1" applyAlignment="1">
      <alignment horizontal="left" vertical="center"/>
    </xf>
    <xf numFmtId="2" fontId="13" fillId="3" borderId="0" xfId="7" applyNumberFormat="1" applyFont="1" applyFill="1" applyAlignment="1">
      <alignment horizontal="right" vertical="center"/>
    </xf>
    <xf numFmtId="166" fontId="13" fillId="3" borderId="0" xfId="8" applyNumberFormat="1" applyFont="1" applyFill="1" applyBorder="1" applyAlignment="1">
      <alignment horizontal="right" vertical="center"/>
    </xf>
    <xf numFmtId="2" fontId="13" fillId="0" borderId="0" xfId="7" applyNumberFormat="1" applyFont="1" applyAlignment="1">
      <alignment horizontal="right" vertical="center"/>
    </xf>
    <xf numFmtId="0" fontId="17" fillId="4" borderId="0" xfId="7" applyFont="1" applyFill="1" applyAlignment="1">
      <alignment vertical="center"/>
    </xf>
    <xf numFmtId="0" fontId="17" fillId="4" borderId="0" xfId="7" applyFont="1" applyFill="1" applyAlignment="1">
      <alignment horizontal="right" vertical="center" wrapText="1"/>
    </xf>
    <xf numFmtId="169" fontId="13" fillId="3" borderId="0" xfId="9" applyNumberFormat="1" applyFont="1" applyFill="1" applyAlignment="1">
      <alignment vertical="center"/>
    </xf>
    <xf numFmtId="169" fontId="13" fillId="3" borderId="0" xfId="9" applyNumberFormat="1" applyFont="1" applyFill="1" applyAlignment="1">
      <alignment horizontal="left" vertical="center"/>
    </xf>
    <xf numFmtId="167" fontId="19" fillId="3" borderId="0" xfId="7" applyNumberFormat="1" applyFont="1" applyFill="1" applyAlignment="1">
      <alignment horizontal="left" vertical="center"/>
    </xf>
    <xf numFmtId="3" fontId="12" fillId="0" borderId="0" xfId="7" applyNumberFormat="1" applyFont="1" applyAlignment="1">
      <alignment vertical="center"/>
    </xf>
    <xf numFmtId="43" fontId="13" fillId="3" borderId="0" xfId="9" applyFont="1" applyFill="1" applyAlignment="1">
      <alignment horizontal="left" vertical="center"/>
    </xf>
    <xf numFmtId="166" fontId="13" fillId="3" borderId="0" xfId="10" applyNumberFormat="1" applyFont="1" applyFill="1" applyAlignment="1">
      <alignment horizontal="left" vertical="center"/>
    </xf>
    <xf numFmtId="4" fontId="19" fillId="3" borderId="0" xfId="7" applyNumberFormat="1" applyFont="1" applyFill="1" applyAlignment="1">
      <alignment horizontal="right" vertical="center"/>
    </xf>
    <xf numFmtId="4" fontId="19" fillId="0" borderId="0" xfId="7" applyNumberFormat="1" applyFont="1" applyAlignment="1">
      <alignment horizontal="right" vertical="center"/>
    </xf>
    <xf numFmtId="43" fontId="13" fillId="3" borderId="0" xfId="11" applyFont="1" applyFill="1" applyBorder="1" applyAlignment="1">
      <alignment vertical="center"/>
    </xf>
    <xf numFmtId="0" fontId="19" fillId="3" borderId="0" xfId="7" applyFont="1" applyFill="1" applyAlignment="1">
      <alignment vertical="center"/>
    </xf>
    <xf numFmtId="3" fontId="19" fillId="3" borderId="0" xfId="7" applyNumberFormat="1" applyFont="1" applyFill="1" applyAlignment="1">
      <alignment horizontal="right" vertical="center"/>
    </xf>
    <xf numFmtId="164" fontId="19" fillId="3" borderId="0" xfId="7" applyNumberFormat="1" applyFont="1" applyFill="1" applyAlignment="1">
      <alignment horizontal="right" vertical="center"/>
    </xf>
    <xf numFmtId="164" fontId="19" fillId="0" borderId="0" xfId="7" applyNumberFormat="1" applyFont="1" applyAlignment="1">
      <alignment horizontal="right" vertical="center"/>
    </xf>
    <xf numFmtId="3" fontId="19" fillId="0" borderId="0" xfId="7" applyNumberFormat="1" applyFont="1" applyAlignment="1">
      <alignment horizontal="right" vertical="center"/>
    </xf>
    <xf numFmtId="0" fontId="19" fillId="7" borderId="0" xfId="7" applyFont="1" applyFill="1" applyAlignment="1">
      <alignment vertical="center"/>
    </xf>
    <xf numFmtId="4" fontId="19" fillId="7" borderId="0" xfId="7" applyNumberFormat="1" applyFont="1" applyFill="1" applyAlignment="1">
      <alignment horizontal="right" vertical="center"/>
    </xf>
    <xf numFmtId="4" fontId="19" fillId="2" borderId="0" xfId="7" applyNumberFormat="1" applyFont="1" applyFill="1" applyAlignment="1">
      <alignment horizontal="right" vertical="center"/>
    </xf>
    <xf numFmtId="3" fontId="19" fillId="7" borderId="0" xfId="7" applyNumberFormat="1" applyFont="1" applyFill="1" applyAlignment="1">
      <alignment horizontal="right" vertical="center"/>
    </xf>
    <xf numFmtId="3" fontId="19" fillId="2" borderId="0" xfId="7" applyNumberFormat="1" applyFont="1" applyFill="1" applyAlignment="1">
      <alignment horizontal="right" vertical="center"/>
    </xf>
    <xf numFmtId="43" fontId="19" fillId="3" borderId="0" xfId="11" applyFont="1" applyFill="1" applyBorder="1" applyAlignment="1">
      <alignment horizontal="right" vertical="center"/>
    </xf>
    <xf numFmtId="43" fontId="19" fillId="3" borderId="0" xfId="11" applyFont="1" applyFill="1" applyBorder="1" applyAlignment="1">
      <alignment vertical="center"/>
    </xf>
    <xf numFmtId="3" fontId="14" fillId="0" borderId="0" xfId="7" applyNumberFormat="1" applyFont="1" applyAlignment="1">
      <alignment vertical="center"/>
    </xf>
    <xf numFmtId="169" fontId="19" fillId="3" borderId="0" xfId="11" applyNumberFormat="1" applyFont="1" applyFill="1" applyBorder="1" applyAlignment="1">
      <alignment horizontal="right" vertical="center"/>
    </xf>
    <xf numFmtId="3" fontId="13" fillId="3" borderId="0" xfId="7" applyNumberFormat="1" applyFont="1" applyFill="1" applyAlignment="1">
      <alignment vertical="center"/>
    </xf>
    <xf numFmtId="0" fontId="20" fillId="3" borderId="3" xfId="7" applyFont="1" applyFill="1" applyBorder="1" applyAlignment="1">
      <alignment horizontal="left" vertical="center"/>
    </xf>
    <xf numFmtId="0" fontId="19" fillId="3" borderId="3" xfId="7" applyFont="1" applyFill="1" applyBorder="1" applyAlignment="1">
      <alignment horizontal="left" vertical="center"/>
    </xf>
    <xf numFmtId="43" fontId="19" fillId="3" borderId="3" xfId="11" applyFont="1" applyFill="1" applyBorder="1" applyAlignment="1">
      <alignment horizontal="right" vertical="center"/>
    </xf>
    <xf numFmtId="0" fontId="20" fillId="3" borderId="4" xfId="7" applyFont="1" applyFill="1" applyBorder="1" applyAlignment="1">
      <alignment horizontal="left" vertical="center"/>
    </xf>
    <xf numFmtId="0" fontId="19" fillId="3" borderId="4" xfId="7" applyFont="1" applyFill="1" applyBorder="1" applyAlignment="1">
      <alignment horizontal="left" vertical="center"/>
    </xf>
    <xf numFmtId="0" fontId="19" fillId="3" borderId="4" xfId="7" applyFont="1" applyFill="1" applyBorder="1" applyAlignment="1">
      <alignment horizontal="right" vertical="center"/>
    </xf>
    <xf numFmtId="43" fontId="14" fillId="0" borderId="0" xfId="9" applyFont="1"/>
    <xf numFmtId="166" fontId="14" fillId="0" borderId="0" xfId="10" applyNumberFormat="1" applyFont="1"/>
    <xf numFmtId="169" fontId="21" fillId="0" borderId="0" xfId="11" applyNumberFormat="1" applyFont="1" applyBorder="1"/>
    <xf numFmtId="0" fontId="19" fillId="3" borderId="0" xfId="7" applyFont="1" applyFill="1" applyAlignment="1">
      <alignment horizontal="right" vertical="center"/>
    </xf>
    <xf numFmtId="169" fontId="19" fillId="3" borderId="0" xfId="9" applyNumberFormat="1" applyFont="1" applyFill="1" applyAlignment="1">
      <alignment vertical="center"/>
    </xf>
    <xf numFmtId="0" fontId="21" fillId="0" borderId="0" xfId="7" applyFont="1"/>
    <xf numFmtId="169" fontId="21" fillId="0" borderId="0" xfId="9" applyNumberFormat="1" applyFont="1"/>
    <xf numFmtId="166" fontId="19" fillId="3" borderId="0" xfId="7" applyNumberFormat="1" applyFont="1" applyFill="1" applyAlignment="1">
      <alignment horizontal="right" vertical="center"/>
    </xf>
    <xf numFmtId="166" fontId="19" fillId="3" borderId="0" xfId="7" applyNumberFormat="1" applyFont="1" applyFill="1" applyAlignment="1">
      <alignment vertical="center"/>
    </xf>
    <xf numFmtId="166" fontId="19" fillId="7" borderId="0" xfId="7" applyNumberFormat="1" applyFont="1" applyFill="1" applyAlignment="1">
      <alignment horizontal="right" vertical="center"/>
    </xf>
    <xf numFmtId="0" fontId="20" fillId="3" borderId="3" xfId="7" applyFont="1" applyFill="1" applyBorder="1" applyAlignment="1">
      <alignment vertical="center"/>
    </xf>
    <xf numFmtId="0" fontId="19" fillId="3" borderId="3" xfId="7" applyFont="1" applyFill="1" applyBorder="1" applyAlignment="1">
      <alignment horizontal="right" vertical="center"/>
    </xf>
    <xf numFmtId="0" fontId="19" fillId="3" borderId="3" xfId="7" applyFont="1" applyFill="1" applyBorder="1" applyAlignment="1">
      <alignment vertical="center"/>
    </xf>
    <xf numFmtId="0" fontId="19" fillId="3" borderId="4" xfId="7" applyFont="1" applyFill="1" applyBorder="1" applyAlignment="1">
      <alignment vertical="center"/>
    </xf>
    <xf numFmtId="0" fontId="12" fillId="3" borderId="0" xfId="4" applyFont="1" applyFill="1"/>
    <xf numFmtId="0" fontId="14" fillId="0" borderId="0" xfId="7" applyFont="1" applyAlignment="1">
      <alignment vertical="center"/>
    </xf>
    <xf numFmtId="0" fontId="14" fillId="0" borderId="0" xfId="7" applyFont="1" applyAlignment="1">
      <alignment horizontal="right"/>
    </xf>
    <xf numFmtId="169" fontId="13" fillId="3" borderId="0" xfId="9" applyNumberFormat="1" applyFont="1" applyFill="1" applyAlignment="1">
      <alignment horizontal="right" vertical="center"/>
    </xf>
    <xf numFmtId="164" fontId="19" fillId="3" borderId="0" xfId="7" applyNumberFormat="1" applyFont="1" applyFill="1" applyAlignment="1">
      <alignment horizontal="left" vertical="center"/>
    </xf>
    <xf numFmtId="0" fontId="20" fillId="3" borderId="3" xfId="7" applyFont="1" applyFill="1" applyBorder="1" applyAlignment="1">
      <alignment horizontal="right" vertical="center"/>
    </xf>
    <xf numFmtId="0" fontId="20" fillId="3" borderId="0" xfId="7" applyFont="1" applyFill="1" applyAlignment="1">
      <alignment horizontal="right" vertical="center"/>
    </xf>
    <xf numFmtId="0" fontId="20" fillId="3" borderId="4" xfId="7" applyFont="1" applyFill="1" applyBorder="1" applyAlignment="1">
      <alignment horizontal="right" vertical="center"/>
    </xf>
    <xf numFmtId="0" fontId="13" fillId="0" borderId="0" xfId="4" applyFont="1"/>
    <xf numFmtId="164" fontId="28" fillId="3" borderId="0" xfId="4" applyNumberFormat="1" applyFont="1" applyFill="1" applyAlignment="1">
      <alignment horizontal="right" vertical="center"/>
    </xf>
    <xf numFmtId="166" fontId="19" fillId="0" borderId="0" xfId="8" applyNumberFormat="1" applyFont="1" applyBorder="1"/>
    <xf numFmtId="169" fontId="19" fillId="0" borderId="0" xfId="9" applyNumberFormat="1" applyFont="1"/>
    <xf numFmtId="167" fontId="28" fillId="3" borderId="0" xfId="4" applyNumberFormat="1" applyFont="1" applyFill="1" applyAlignment="1">
      <alignment horizontal="right" vertical="center"/>
    </xf>
    <xf numFmtId="164" fontId="19" fillId="3" borderId="0" xfId="4" applyNumberFormat="1" applyFont="1" applyFill="1" applyAlignment="1">
      <alignment vertical="center"/>
    </xf>
    <xf numFmtId="10" fontId="28" fillId="3" borderId="0" xfId="4" applyNumberFormat="1" applyFont="1" applyFill="1" applyAlignment="1">
      <alignment horizontal="center" vertical="center"/>
    </xf>
    <xf numFmtId="170" fontId="28" fillId="3" borderId="0" xfId="4" applyNumberFormat="1" applyFont="1" applyFill="1" applyAlignment="1">
      <alignment horizontal="center" vertical="center"/>
    </xf>
    <xf numFmtId="167" fontId="19" fillId="3" borderId="0" xfId="4" applyNumberFormat="1" applyFont="1" applyFill="1" applyAlignment="1">
      <alignment vertical="center"/>
    </xf>
    <xf numFmtId="165" fontId="19" fillId="0" borderId="0" xfId="9" applyNumberFormat="1" applyFont="1"/>
    <xf numFmtId="171" fontId="28" fillId="3" borderId="0" xfId="4" applyNumberFormat="1" applyFont="1" applyFill="1" applyAlignment="1">
      <alignment horizontal="center" vertical="center"/>
    </xf>
    <xf numFmtId="0" fontId="27" fillId="3" borderId="9" xfId="4" applyFont="1" applyFill="1" applyBorder="1" applyAlignment="1">
      <alignment vertical="center"/>
    </xf>
    <xf numFmtId="164" fontId="27" fillId="3" borderId="9" xfId="4" applyNumberFormat="1" applyFont="1" applyFill="1" applyBorder="1" applyAlignment="1">
      <alignment horizontal="right" vertical="center"/>
    </xf>
    <xf numFmtId="166" fontId="27" fillId="3" borderId="9" xfId="10" applyNumberFormat="1" applyFont="1" applyFill="1" applyBorder="1" applyAlignment="1">
      <alignment horizontal="center" vertical="center"/>
    </xf>
    <xf numFmtId="172" fontId="19" fillId="3" borderId="0" xfId="4" applyNumberFormat="1" applyFont="1" applyFill="1" applyAlignment="1">
      <alignment horizontal="right" vertical="center"/>
    </xf>
    <xf numFmtId="172" fontId="28" fillId="3" borderId="0" xfId="4" applyNumberFormat="1" applyFont="1" applyFill="1" applyAlignment="1">
      <alignment horizontal="right" vertical="center"/>
    </xf>
    <xf numFmtId="167" fontId="19" fillId="3" borderId="0" xfId="4" applyNumberFormat="1" applyFont="1" applyFill="1" applyAlignment="1">
      <alignment horizontal="right" vertical="center"/>
    </xf>
    <xf numFmtId="164" fontId="19" fillId="3" borderId="0" xfId="4" applyNumberFormat="1" applyFont="1" applyFill="1" applyAlignment="1">
      <alignment horizontal="right" vertical="center" indent="1"/>
    </xf>
    <xf numFmtId="172" fontId="19" fillId="3" borderId="0" xfId="4" applyNumberFormat="1" applyFont="1" applyFill="1" applyAlignment="1">
      <alignment horizontal="center" vertical="center"/>
    </xf>
    <xf numFmtId="164" fontId="25" fillId="3" borderId="9" xfId="4" applyNumberFormat="1" applyFont="1" applyFill="1" applyBorder="1" applyAlignment="1">
      <alignment horizontal="right" vertical="center"/>
    </xf>
    <xf numFmtId="166" fontId="25" fillId="3" borderId="9" xfId="10" applyNumberFormat="1" applyFont="1" applyFill="1" applyBorder="1" applyAlignment="1">
      <alignment horizontal="center" vertical="center"/>
    </xf>
    <xf numFmtId="164" fontId="25" fillId="3" borderId="0" xfId="4" applyNumberFormat="1" applyFont="1" applyFill="1" applyAlignment="1">
      <alignment horizontal="right" vertical="center"/>
    </xf>
    <xf numFmtId="0" fontId="25" fillId="7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13" fillId="3" borderId="0" xfId="4" applyFont="1" applyFill="1" applyAlignment="1">
      <alignment vertical="center"/>
    </xf>
    <xf numFmtId="166" fontId="27" fillId="3" borderId="7" xfId="4" applyNumberFormat="1" applyFont="1" applyFill="1" applyBorder="1" applyAlignment="1">
      <alignment horizontal="center" vertical="center"/>
    </xf>
    <xf numFmtId="0" fontId="22" fillId="3" borderId="0" xfId="4" applyFont="1" applyFill="1" applyAlignment="1">
      <alignment horizontal="center" vertical="center"/>
    </xf>
    <xf numFmtId="0" fontId="22" fillId="3" borderId="0" xfId="4" applyFont="1" applyFill="1" applyAlignment="1">
      <alignment vertical="center"/>
    </xf>
    <xf numFmtId="0" fontId="31" fillId="0" borderId="0" xfId="4" applyFont="1"/>
    <xf numFmtId="166" fontId="22" fillId="3" borderId="0" xfId="4" applyNumberFormat="1" applyFont="1" applyFill="1" applyAlignment="1">
      <alignment vertical="center"/>
    </xf>
    <xf numFmtId="0" fontId="17" fillId="4" borderId="0" xfId="4" applyFont="1" applyFill="1" applyAlignment="1">
      <alignment vertical="center"/>
    </xf>
    <xf numFmtId="0" fontId="17" fillId="4" borderId="0" xfId="4" applyFont="1" applyFill="1" applyAlignment="1">
      <alignment horizontal="right" vertical="center"/>
    </xf>
    <xf numFmtId="0" fontId="17" fillId="4" borderId="0" xfId="7" applyFont="1" applyFill="1" applyAlignment="1">
      <alignment horizontal="right"/>
    </xf>
    <xf numFmtId="4" fontId="25" fillId="3" borderId="0" xfId="4" applyNumberFormat="1" applyFont="1" applyFill="1" applyAlignment="1">
      <alignment horizontal="right" vertical="center"/>
    </xf>
    <xf numFmtId="0" fontId="19" fillId="0" borderId="0" xfId="4" applyFont="1" applyAlignment="1">
      <alignment horizontal="right"/>
    </xf>
    <xf numFmtId="4" fontId="19" fillId="3" borderId="0" xfId="4" applyNumberFormat="1" applyFont="1" applyFill="1" applyAlignment="1">
      <alignment horizontal="right" vertical="center"/>
    </xf>
    <xf numFmtId="2" fontId="19" fillId="0" borderId="0" xfId="4" applyNumberFormat="1" applyFont="1" applyAlignment="1">
      <alignment horizontal="right" vertical="center"/>
    </xf>
    <xf numFmtId="4" fontId="28" fillId="3" borderId="0" xfId="4" applyNumberFormat="1" applyFont="1" applyFill="1" applyAlignment="1">
      <alignment horizontal="right" vertical="center"/>
    </xf>
    <xf numFmtId="0" fontId="27" fillId="10" borderId="0" xfId="4" applyFont="1" applyFill="1" applyAlignment="1">
      <alignment vertical="center"/>
    </xf>
    <xf numFmtId="4" fontId="27" fillId="10" borderId="0" xfId="4" applyNumberFormat="1" applyFont="1" applyFill="1" applyAlignment="1">
      <alignment horizontal="right" vertical="center"/>
    </xf>
    <xf numFmtId="2" fontId="19" fillId="3" borderId="0" xfId="4" applyNumberFormat="1" applyFont="1" applyFill="1" applyAlignment="1">
      <alignment horizontal="right" vertical="center"/>
    </xf>
    <xf numFmtId="43" fontId="22" fillId="3" borderId="0" xfId="11" applyFont="1" applyFill="1" applyBorder="1" applyAlignment="1">
      <alignment horizontal="center" vertical="center"/>
    </xf>
    <xf numFmtId="43" fontId="22" fillId="0" borderId="0" xfId="11" applyFont="1" applyBorder="1" applyAlignment="1">
      <alignment horizontal="center" vertical="center"/>
    </xf>
    <xf numFmtId="43" fontId="22" fillId="3" borderId="0" xfId="11" applyFont="1" applyFill="1" applyBorder="1" applyAlignment="1">
      <alignment vertical="center"/>
    </xf>
    <xf numFmtId="0" fontId="20" fillId="3" borderId="10" xfId="4" applyFont="1" applyFill="1" applyBorder="1" applyAlignment="1">
      <alignment vertical="center"/>
    </xf>
    <xf numFmtId="0" fontId="20" fillId="3" borderId="0" xfId="4" applyFont="1" applyFill="1" applyAlignment="1">
      <alignment vertical="center"/>
    </xf>
    <xf numFmtId="0" fontId="20" fillId="0" borderId="0" xfId="4" applyFont="1"/>
    <xf numFmtId="4" fontId="20" fillId="3" borderId="0" xfId="4" applyNumberFormat="1" applyFont="1" applyFill="1" applyAlignment="1">
      <alignment vertical="center"/>
    </xf>
    <xf numFmtId="43" fontId="31" fillId="0" borderId="0" xfId="4" applyNumberFormat="1" applyFont="1"/>
    <xf numFmtId="43" fontId="31" fillId="0" borderId="0" xfId="11" applyFont="1" applyBorder="1"/>
    <xf numFmtId="0" fontId="12" fillId="0" borderId="0" xfId="4" applyFont="1" applyAlignment="1">
      <alignment vertical="center"/>
    </xf>
    <xf numFmtId="0" fontId="22" fillId="3" borderId="0" xfId="4" applyFont="1" applyFill="1" applyAlignment="1">
      <alignment horizontal="right" vertical="center"/>
    </xf>
    <xf numFmtId="0" fontId="22" fillId="3" borderId="11" xfId="4" applyFont="1" applyFill="1" applyBorder="1" applyAlignment="1">
      <alignment horizontal="right" vertical="center"/>
    </xf>
    <xf numFmtId="164" fontId="22" fillId="3" borderId="0" xfId="4" applyNumberFormat="1" applyFont="1" applyFill="1" applyAlignment="1">
      <alignment horizontal="right" vertical="center"/>
    </xf>
    <xf numFmtId="43" fontId="32" fillId="0" borderId="0" xfId="11" applyFont="1" applyBorder="1" applyAlignment="1">
      <alignment wrapText="1"/>
    </xf>
    <xf numFmtId="43" fontId="3" fillId="0" borderId="0" xfId="4" applyNumberFormat="1"/>
    <xf numFmtId="164" fontId="19" fillId="3" borderId="11" xfId="4" applyNumberFormat="1" applyFont="1" applyFill="1" applyBorder="1" applyAlignment="1">
      <alignment horizontal="right" vertical="center"/>
    </xf>
    <xf numFmtId="164" fontId="3" fillId="0" borderId="0" xfId="4" applyNumberFormat="1"/>
    <xf numFmtId="0" fontId="19" fillId="0" borderId="0" xfId="4" applyFont="1" applyAlignment="1">
      <alignment horizontal="left" vertical="center"/>
    </xf>
    <xf numFmtId="164" fontId="28" fillId="0" borderId="0" xfId="4" applyNumberFormat="1" applyFont="1" applyAlignment="1">
      <alignment horizontal="right" vertical="center"/>
    </xf>
    <xf numFmtId="0" fontId="28" fillId="0" borderId="0" xfId="4" applyFont="1" applyAlignment="1">
      <alignment vertical="center"/>
    </xf>
    <xf numFmtId="169" fontId="22" fillId="3" borderId="0" xfId="11" applyNumberFormat="1" applyFont="1" applyFill="1" applyBorder="1" applyAlignment="1">
      <alignment horizontal="right" vertical="center"/>
    </xf>
    <xf numFmtId="169" fontId="22" fillId="3" borderId="11" xfId="11" applyNumberFormat="1" applyFont="1" applyFill="1" applyBorder="1" applyAlignment="1">
      <alignment horizontal="right" vertical="center"/>
    </xf>
    <xf numFmtId="173" fontId="22" fillId="3" borderId="12" xfId="4" applyNumberFormat="1" applyFont="1" applyFill="1" applyBorder="1" applyAlignment="1">
      <alignment vertical="center"/>
    </xf>
    <xf numFmtId="0" fontId="3" fillId="0" borderId="8" xfId="4" applyBorder="1"/>
    <xf numFmtId="0" fontId="20" fillId="3" borderId="3" xfId="4" applyFont="1" applyFill="1" applyBorder="1" applyAlignment="1">
      <alignment vertical="center"/>
    </xf>
    <xf numFmtId="0" fontId="22" fillId="3" borderId="3" xfId="4" applyFont="1" applyFill="1" applyBorder="1" applyAlignment="1">
      <alignment horizontal="right" vertical="center"/>
    </xf>
    <xf numFmtId="3" fontId="22" fillId="3" borderId="3" xfId="4" applyNumberFormat="1" applyFont="1" applyFill="1" applyBorder="1" applyAlignment="1">
      <alignment horizontal="right" vertical="center"/>
    </xf>
    <xf numFmtId="3" fontId="22" fillId="3" borderId="13" xfId="4" applyNumberFormat="1" applyFont="1" applyFill="1" applyBorder="1" applyAlignment="1">
      <alignment horizontal="right" vertical="center"/>
    </xf>
    <xf numFmtId="173" fontId="22" fillId="3" borderId="0" xfId="4" applyNumberFormat="1" applyFont="1" applyFill="1" applyAlignment="1">
      <alignment vertical="center"/>
    </xf>
    <xf numFmtId="3" fontId="22" fillId="3" borderId="0" xfId="4" applyNumberFormat="1" applyFont="1" applyFill="1" applyAlignment="1">
      <alignment horizontal="right" vertical="center"/>
    </xf>
    <xf numFmtId="3" fontId="22" fillId="3" borderId="11" xfId="4" applyNumberFormat="1" applyFont="1" applyFill="1" applyBorder="1" applyAlignment="1">
      <alignment horizontal="right" vertical="center"/>
    </xf>
    <xf numFmtId="169" fontId="22" fillId="3" borderId="0" xfId="11" applyNumberFormat="1" applyFont="1" applyFill="1" applyBorder="1" applyAlignment="1">
      <alignment vertical="center"/>
    </xf>
    <xf numFmtId="169" fontId="3" fillId="0" borderId="0" xfId="11" applyNumberFormat="1" applyFont="1" applyBorder="1"/>
    <xf numFmtId="0" fontId="20" fillId="3" borderId="4" xfId="4" applyFont="1" applyFill="1" applyBorder="1" applyAlignment="1">
      <alignment vertical="center"/>
    </xf>
    <xf numFmtId="0" fontId="22" fillId="3" borderId="4" xfId="4" applyFont="1" applyFill="1" applyBorder="1" applyAlignment="1">
      <alignment horizontal="right" vertical="center"/>
    </xf>
    <xf numFmtId="0" fontId="22" fillId="3" borderId="14" xfId="4" applyFont="1" applyFill="1" applyBorder="1" applyAlignment="1">
      <alignment horizontal="right" vertical="center"/>
    </xf>
    <xf numFmtId="0" fontId="34" fillId="3" borderId="0" xfId="4" applyFont="1" applyFill="1" applyAlignment="1">
      <alignment vertical="center"/>
    </xf>
    <xf numFmtId="0" fontId="34" fillId="3" borderId="0" xfId="4" applyFont="1" applyFill="1" applyAlignment="1">
      <alignment horizontal="right" vertical="center"/>
    </xf>
    <xf numFmtId="173" fontId="34" fillId="3" borderId="0" xfId="4" applyNumberFormat="1" applyFont="1" applyFill="1" applyAlignment="1">
      <alignment vertical="center"/>
    </xf>
    <xf numFmtId="0" fontId="34" fillId="3" borderId="0" xfId="4" applyFont="1" applyFill="1" applyAlignment="1">
      <alignment horizontal="center" vertical="center"/>
    </xf>
    <xf numFmtId="0" fontId="34" fillId="0" borderId="0" xfId="4" applyFont="1"/>
    <xf numFmtId="3" fontId="34" fillId="3" borderId="0" xfId="4" applyNumberFormat="1" applyFont="1" applyFill="1" applyAlignment="1">
      <alignment vertical="center"/>
    </xf>
    <xf numFmtId="0" fontId="17" fillId="4" borderId="0" xfId="4" applyFont="1" applyFill="1" applyAlignment="1">
      <alignment horizontal="right" vertical="top"/>
    </xf>
    <xf numFmtId="174" fontId="25" fillId="3" borderId="0" xfId="4" applyNumberFormat="1" applyFont="1" applyFill="1" applyAlignment="1">
      <alignment horizontal="center" vertical="center"/>
    </xf>
    <xf numFmtId="174" fontId="35" fillId="0" borderId="0" xfId="7" applyNumberFormat="1" applyFont="1"/>
    <xf numFmtId="3" fontId="19" fillId="3" borderId="0" xfId="4" applyNumberFormat="1" applyFont="1" applyFill="1" applyAlignment="1">
      <alignment horizontal="center" vertical="center"/>
    </xf>
    <xf numFmtId="0" fontId="35" fillId="0" borderId="0" xfId="7" applyFont="1"/>
    <xf numFmtId="0" fontId="21" fillId="11" borderId="0" xfId="4" applyFont="1" applyFill="1" applyAlignment="1">
      <alignment vertical="center"/>
    </xf>
    <xf numFmtId="174" fontId="19" fillId="3" borderId="0" xfId="4" applyNumberFormat="1" applyFont="1" applyFill="1" applyAlignment="1">
      <alignment horizontal="center" vertical="center"/>
    </xf>
    <xf numFmtId="0" fontId="37" fillId="11" borderId="0" xfId="4" applyFont="1" applyFill="1" applyAlignment="1">
      <alignment vertical="center"/>
    </xf>
    <xf numFmtId="0" fontId="21" fillId="0" borderId="0" xfId="4" applyFont="1"/>
    <xf numFmtId="0" fontId="37" fillId="0" borderId="0" xfId="4" applyFont="1"/>
    <xf numFmtId="0" fontId="19" fillId="11" borderId="0" xfId="4" applyFont="1" applyFill="1" applyAlignment="1">
      <alignment vertical="center"/>
    </xf>
    <xf numFmtId="0" fontId="34" fillId="11" borderId="0" xfId="4" applyFont="1" applyFill="1" applyAlignment="1">
      <alignment vertical="center"/>
    </xf>
    <xf numFmtId="169" fontId="19" fillId="3" borderId="0" xfId="4" applyNumberFormat="1" applyFont="1" applyFill="1" applyAlignment="1">
      <alignment horizontal="center" vertical="center"/>
    </xf>
    <xf numFmtId="169" fontId="19" fillId="3" borderId="8" xfId="4" applyNumberFormat="1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vertical="center"/>
    </xf>
    <xf numFmtId="175" fontId="22" fillId="0" borderId="0" xfId="4" applyNumberFormat="1" applyFont="1" applyAlignment="1">
      <alignment vertical="center"/>
    </xf>
    <xf numFmtId="175" fontId="34" fillId="0" borderId="0" xfId="4" applyNumberFormat="1" applyFont="1" applyAlignment="1">
      <alignment vertical="center"/>
    </xf>
    <xf numFmtId="0" fontId="20" fillId="3" borderId="4" xfId="4" applyFont="1" applyFill="1" applyBorder="1" applyAlignment="1">
      <alignment horizontal="left" vertical="center"/>
    </xf>
    <xf numFmtId="175" fontId="22" fillId="0" borderId="8" xfId="4" applyNumberFormat="1" applyFont="1" applyBorder="1" applyAlignment="1">
      <alignment vertical="center"/>
    </xf>
    <xf numFmtId="169" fontId="34" fillId="0" borderId="0" xfId="11" applyNumberFormat="1" applyFont="1" applyBorder="1"/>
    <xf numFmtId="164" fontId="25" fillId="3" borderId="0" xfId="4" applyNumberFormat="1" applyFont="1" applyFill="1" applyAlignment="1">
      <alignment horizontal="center" vertical="center"/>
    </xf>
    <xf numFmtId="164" fontId="19" fillId="3" borderId="0" xfId="4" applyNumberFormat="1" applyFont="1" applyFill="1" applyAlignment="1">
      <alignment horizontal="center" vertical="center"/>
    </xf>
    <xf numFmtId="0" fontId="22" fillId="3" borderId="10" xfId="4" applyFont="1" applyFill="1" applyBorder="1" applyAlignment="1">
      <alignment horizontal="center" vertical="center"/>
    </xf>
    <xf numFmtId="0" fontId="22" fillId="3" borderId="10" xfId="4" applyFont="1" applyFill="1" applyBorder="1" applyAlignment="1">
      <alignment vertical="center"/>
    </xf>
    <xf numFmtId="0" fontId="31" fillId="0" borderId="10" xfId="4" applyFont="1" applyBorder="1"/>
    <xf numFmtId="0" fontId="22" fillId="3" borderId="8" xfId="4" applyFont="1" applyFill="1" applyBorder="1" applyAlignment="1">
      <alignment vertical="center"/>
    </xf>
    <xf numFmtId="164" fontId="22" fillId="3" borderId="0" xfId="4" applyNumberFormat="1" applyFont="1" applyFill="1" applyAlignment="1">
      <alignment horizontal="center" vertical="center"/>
    </xf>
    <xf numFmtId="176" fontId="19" fillId="3" borderId="0" xfId="4" applyNumberFormat="1" applyFont="1" applyFill="1" applyAlignment="1">
      <alignment horizontal="right" vertical="center"/>
    </xf>
    <xf numFmtId="0" fontId="31" fillId="0" borderId="8" xfId="4" applyFont="1" applyBorder="1"/>
    <xf numFmtId="172" fontId="3" fillId="0" borderId="0" xfId="4" applyNumberFormat="1"/>
    <xf numFmtId="0" fontId="3" fillId="0" borderId="0" xfId="4" applyAlignment="1">
      <alignment vertical="center"/>
    </xf>
    <xf numFmtId="0" fontId="17" fillId="4" borderId="0" xfId="4" applyFont="1" applyFill="1" applyAlignment="1">
      <alignment horizontal="left" vertical="center"/>
    </xf>
    <xf numFmtId="0" fontId="34" fillId="3" borderId="4" xfId="4" applyFont="1" applyFill="1" applyBorder="1" applyAlignment="1">
      <alignment horizontal="center" vertical="center"/>
    </xf>
    <xf numFmtId="0" fontId="20" fillId="3" borderId="3" xfId="4" applyFont="1" applyFill="1" applyBorder="1" applyAlignment="1">
      <alignment horizontal="center" vertical="center"/>
    </xf>
    <xf numFmtId="0" fontId="34" fillId="3" borderId="3" xfId="4" applyFont="1" applyFill="1" applyBorder="1" applyAlignment="1">
      <alignment horizontal="center" vertical="center"/>
    </xf>
    <xf numFmtId="0" fontId="34" fillId="3" borderId="3" xfId="4" applyFont="1" applyFill="1" applyBorder="1" applyAlignment="1">
      <alignment vertical="center"/>
    </xf>
    <xf numFmtId="0" fontId="20" fillId="3" borderId="0" xfId="4" applyFont="1" applyFill="1" applyAlignment="1">
      <alignment horizontal="center" vertical="center"/>
    </xf>
    <xf numFmtId="0" fontId="20" fillId="3" borderId="4" xfId="4" applyFont="1" applyFill="1" applyBorder="1" applyAlignment="1">
      <alignment horizontal="center" vertical="center"/>
    </xf>
    <xf numFmtId="0" fontId="22" fillId="3" borderId="4" xfId="4" applyFont="1" applyFill="1" applyBorder="1" applyAlignment="1">
      <alignment horizontal="center" vertical="center"/>
    </xf>
    <xf numFmtId="0" fontId="34" fillId="3" borderId="4" xfId="4" applyFont="1" applyFill="1" applyBorder="1" applyAlignment="1">
      <alignment vertical="center"/>
    </xf>
    <xf numFmtId="164" fontId="3" fillId="0" borderId="0" xfId="4" applyNumberFormat="1" applyAlignment="1">
      <alignment vertical="center"/>
    </xf>
    <xf numFmtId="0" fontId="12" fillId="3" borderId="0" xfId="7" applyFont="1" applyFill="1" applyAlignment="1">
      <alignment horizontal="left" vertical="center"/>
    </xf>
    <xf numFmtId="0" fontId="34" fillId="3" borderId="0" xfId="7" applyFont="1" applyFill="1" applyAlignment="1">
      <alignment horizontal="center" vertical="center"/>
    </xf>
    <xf numFmtId="0" fontId="34" fillId="3" borderId="0" xfId="7" applyFont="1" applyFill="1" applyAlignment="1">
      <alignment vertical="center"/>
    </xf>
    <xf numFmtId="0" fontId="0" fillId="0" borderId="0" xfId="7" applyFont="1" applyAlignment="1">
      <alignment vertical="center"/>
    </xf>
    <xf numFmtId="0" fontId="18" fillId="3" borderId="0" xfId="7" applyFont="1" applyFill="1" applyAlignment="1">
      <alignment vertical="center"/>
    </xf>
    <xf numFmtId="3" fontId="18" fillId="3" borderId="0" xfId="7" applyNumberFormat="1" applyFont="1" applyFill="1" applyAlignment="1">
      <alignment horizontal="center" vertical="center"/>
    </xf>
    <xf numFmtId="3" fontId="19" fillId="3" borderId="0" xfId="7" applyNumberFormat="1" applyFont="1" applyFill="1" applyAlignment="1">
      <alignment horizontal="center" vertical="center"/>
    </xf>
    <xf numFmtId="166" fontId="19" fillId="3" borderId="0" xfId="7" applyNumberFormat="1" applyFont="1" applyFill="1" applyAlignment="1">
      <alignment horizontal="center" vertical="center"/>
    </xf>
    <xf numFmtId="167" fontId="34" fillId="3" borderId="0" xfId="7" applyNumberFormat="1" applyFont="1" applyFill="1" applyAlignment="1">
      <alignment vertical="center"/>
    </xf>
    <xf numFmtId="166" fontId="19" fillId="7" borderId="0" xfId="7" applyNumberFormat="1" applyFont="1" applyFill="1" applyAlignment="1">
      <alignment horizontal="center" vertical="center"/>
    </xf>
    <xf numFmtId="0" fontId="19" fillId="0" borderId="0" xfId="7" applyFont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25" fillId="3" borderId="2" xfId="7" applyFont="1" applyFill="1" applyBorder="1" applyAlignment="1">
      <alignment vertical="center"/>
    </xf>
    <xf numFmtId="166" fontId="25" fillId="0" borderId="16" xfId="7" applyNumberFormat="1" applyFont="1" applyBorder="1" applyAlignment="1">
      <alignment horizontal="center" vertical="center"/>
    </xf>
    <xf numFmtId="0" fontId="34" fillId="0" borderId="17" xfId="7" applyFont="1" applyBorder="1" applyAlignment="1">
      <alignment horizontal="center" vertical="center"/>
    </xf>
    <xf numFmtId="0" fontId="22" fillId="3" borderId="18" xfId="7" applyFont="1" applyFill="1" applyBorder="1" applyAlignment="1">
      <alignment vertical="center"/>
    </xf>
    <xf numFmtId="0" fontId="22" fillId="3" borderId="3" xfId="7" applyFont="1" applyFill="1" applyBorder="1" applyAlignment="1">
      <alignment horizontal="center" vertical="center"/>
    </xf>
    <xf numFmtId="0" fontId="22" fillId="3" borderId="18" xfId="7" applyFont="1" applyFill="1" applyBorder="1" applyAlignment="1">
      <alignment horizontal="center" vertical="center"/>
    </xf>
    <xf numFmtId="0" fontId="39" fillId="2" borderId="0" xfId="4" applyFont="1" applyFill="1" applyAlignment="1">
      <alignment vertical="center"/>
    </xf>
    <xf numFmtId="0" fontId="21" fillId="0" borderId="0" xfId="4" applyFont="1" applyAlignment="1">
      <alignment vertical="center"/>
    </xf>
    <xf numFmtId="0" fontId="22" fillId="3" borderId="4" xfId="7" applyFont="1" applyFill="1" applyBorder="1" applyAlignment="1">
      <alignment horizontal="center" vertical="center"/>
    </xf>
    <xf numFmtId="169" fontId="19" fillId="3" borderId="0" xfId="11" applyNumberFormat="1" applyFont="1" applyFill="1" applyBorder="1" applyAlignment="1">
      <alignment horizontal="center" vertical="center"/>
    </xf>
    <xf numFmtId="0" fontId="17" fillId="4" borderId="0" xfId="7" applyFont="1" applyFill="1" applyAlignment="1">
      <alignment horizontal="right" vertical="center"/>
    </xf>
    <xf numFmtId="0" fontId="25" fillId="3" borderId="0" xfId="7" applyFont="1" applyFill="1" applyAlignment="1">
      <alignment vertical="center"/>
    </xf>
    <xf numFmtId="3" fontId="25" fillId="3" borderId="0" xfId="7" applyNumberFormat="1" applyFont="1" applyFill="1" applyAlignment="1">
      <alignment horizontal="right" vertical="center"/>
    </xf>
    <xf numFmtId="1" fontId="19" fillId="3" borderId="0" xfId="7" applyNumberFormat="1" applyFont="1" applyFill="1" applyAlignment="1">
      <alignment horizontal="right" vertical="center"/>
    </xf>
    <xf numFmtId="0" fontId="27" fillId="10" borderId="0" xfId="7" applyFont="1" applyFill="1" applyAlignment="1">
      <alignment vertical="center"/>
    </xf>
    <xf numFmtId="1" fontId="27" fillId="10" borderId="0" xfId="7" applyNumberFormat="1" applyFont="1" applyFill="1" applyAlignment="1">
      <alignment horizontal="right" vertical="center"/>
    </xf>
    <xf numFmtId="1" fontId="19" fillId="0" borderId="0" xfId="7" applyNumberFormat="1" applyFont="1" applyAlignment="1">
      <alignment horizontal="right" vertical="center"/>
    </xf>
    <xf numFmtId="169" fontId="19" fillId="3" borderId="0" xfId="11" applyNumberFormat="1" applyFont="1" applyFill="1" applyBorder="1" applyAlignment="1">
      <alignment vertical="center"/>
    </xf>
    <xf numFmtId="0" fontId="19" fillId="3" borderId="8" xfId="7" applyFont="1" applyFill="1" applyBorder="1" applyAlignment="1">
      <alignment vertical="center"/>
    </xf>
    <xf numFmtId="0" fontId="21" fillId="0" borderId="0" xfId="7" applyFont="1" applyAlignment="1">
      <alignment vertical="center"/>
    </xf>
    <xf numFmtId="169" fontId="21" fillId="0" borderId="0" xfId="7" applyNumberFormat="1" applyFont="1" applyAlignment="1">
      <alignment vertical="center"/>
    </xf>
    <xf numFmtId="169" fontId="19" fillId="3" borderId="0" xfId="7" applyNumberFormat="1" applyFont="1" applyFill="1" applyAlignment="1">
      <alignment horizontal="center" vertical="center"/>
    </xf>
    <xf numFmtId="174" fontId="22" fillId="3" borderId="0" xfId="7" applyNumberFormat="1" applyFont="1" applyFill="1" applyAlignment="1">
      <alignment vertical="center"/>
    </xf>
    <xf numFmtId="0" fontId="31" fillId="0" borderId="0" xfId="7" applyFont="1"/>
    <xf numFmtId="0" fontId="0" fillId="0" borderId="0" xfId="7" applyFont="1"/>
    <xf numFmtId="169" fontId="22" fillId="3" borderId="0" xfId="11" applyNumberFormat="1" applyFont="1" applyFill="1" applyBorder="1" applyAlignment="1">
      <alignment horizontal="center" vertical="center"/>
    </xf>
    <xf numFmtId="177" fontId="17" fillId="4" borderId="19" xfId="7" applyNumberFormat="1" applyFont="1" applyFill="1" applyBorder="1" applyAlignment="1">
      <alignment horizontal="left" vertical="center"/>
    </xf>
    <xf numFmtId="177" fontId="17" fillId="4" borderId="19" xfId="7" applyNumberFormat="1" applyFont="1" applyFill="1" applyBorder="1" applyAlignment="1">
      <alignment horizontal="right" vertical="center"/>
    </xf>
    <xf numFmtId="164" fontId="25" fillId="0" borderId="0" xfId="7" applyNumberFormat="1" applyFont="1" applyAlignment="1">
      <alignment horizontal="right" vertical="center"/>
    </xf>
    <xf numFmtId="43" fontId="0" fillId="0" borderId="0" xfId="7" applyNumberFormat="1" applyFont="1"/>
    <xf numFmtId="164" fontId="34" fillId="0" borderId="0" xfId="7" applyNumberFormat="1" applyFont="1" applyAlignment="1">
      <alignment vertical="center"/>
    </xf>
    <xf numFmtId="0" fontId="34" fillId="0" borderId="0" xfId="7" applyFont="1" applyAlignment="1">
      <alignment vertical="center"/>
    </xf>
    <xf numFmtId="164" fontId="19" fillId="3" borderId="0" xfId="7" applyNumberFormat="1" applyFont="1" applyFill="1" applyAlignment="1">
      <alignment vertical="center"/>
    </xf>
    <xf numFmtId="169" fontId="0" fillId="0" borderId="0" xfId="11" applyNumberFormat="1" applyFont="1" applyBorder="1"/>
    <xf numFmtId="0" fontId="28" fillId="0" borderId="0" xfId="7" applyFont="1" applyAlignment="1">
      <alignment vertical="center"/>
    </xf>
    <xf numFmtId="164" fontId="28" fillId="0" borderId="0" xfId="7" applyNumberFormat="1" applyFont="1" applyAlignment="1">
      <alignment horizontal="right" vertical="center"/>
    </xf>
    <xf numFmtId="0" fontId="40" fillId="0" borderId="0" xfId="7" applyFont="1" applyAlignment="1">
      <alignment vertical="center"/>
    </xf>
    <xf numFmtId="164" fontId="25" fillId="3" borderId="2" xfId="7" applyNumberFormat="1" applyFont="1" applyFill="1" applyBorder="1" applyAlignment="1">
      <alignment horizontal="right" vertical="center"/>
    </xf>
    <xf numFmtId="164" fontId="22" fillId="3" borderId="0" xfId="7" applyNumberFormat="1" applyFont="1" applyFill="1" applyAlignment="1">
      <alignment horizontal="right" vertical="center"/>
    </xf>
    <xf numFmtId="3" fontId="22" fillId="3" borderId="0" xfId="7" applyNumberFormat="1" applyFont="1" applyFill="1" applyAlignment="1">
      <alignment horizontal="right" vertical="center"/>
    </xf>
    <xf numFmtId="1" fontId="22" fillId="3" borderId="0" xfId="7" applyNumberFormat="1" applyFont="1" applyFill="1" applyAlignment="1">
      <alignment horizontal="right" vertical="center"/>
    </xf>
    <xf numFmtId="0" fontId="22" fillId="3" borderId="3" xfId="7" applyFont="1" applyFill="1" applyBorder="1" applyAlignment="1">
      <alignment horizontal="left" vertical="center"/>
    </xf>
    <xf numFmtId="0" fontId="22" fillId="3" borderId="4" xfId="7" applyFont="1" applyFill="1" applyBorder="1" applyAlignment="1">
      <alignment vertical="center"/>
    </xf>
    <xf numFmtId="3" fontId="34" fillId="3" borderId="0" xfId="7" applyNumberFormat="1" applyFont="1" applyFill="1" applyAlignment="1">
      <alignment horizontal="center" vertical="center"/>
    </xf>
    <xf numFmtId="1" fontId="0" fillId="0" borderId="0" xfId="7" applyNumberFormat="1" applyFont="1"/>
    <xf numFmtId="43" fontId="0" fillId="0" borderId="0" xfId="11" applyFont="1" applyBorder="1"/>
    <xf numFmtId="164" fontId="0" fillId="0" borderId="0" xfId="7" applyNumberFormat="1" applyFont="1"/>
    <xf numFmtId="178" fontId="0" fillId="0" borderId="0" xfId="7" applyNumberFormat="1" applyFont="1"/>
    <xf numFmtId="169" fontId="34" fillId="0" borderId="0" xfId="7" applyNumberFormat="1" applyFont="1"/>
    <xf numFmtId="0" fontId="41" fillId="3" borderId="0" xfId="7" applyFont="1" applyFill="1" applyAlignment="1">
      <alignment vertical="center"/>
    </xf>
    <xf numFmtId="0" fontId="43" fillId="3" borderId="0" xfId="7" applyFont="1" applyFill="1" applyAlignment="1">
      <alignment horizontal="center" vertical="center"/>
    </xf>
    <xf numFmtId="174" fontId="22" fillId="3" borderId="0" xfId="7" applyNumberFormat="1" applyFont="1" applyFill="1" applyAlignment="1">
      <alignment horizontal="center" vertical="center"/>
    </xf>
    <xf numFmtId="164" fontId="22" fillId="3" borderId="0" xfId="7" applyNumberFormat="1" applyFont="1" applyFill="1" applyAlignment="1">
      <alignment horizontal="center" vertical="center"/>
    </xf>
    <xf numFmtId="179" fontId="22" fillId="3" borderId="0" xfId="7" applyNumberFormat="1" applyFont="1" applyFill="1" applyAlignment="1">
      <alignment horizontal="center" vertical="center"/>
    </xf>
    <xf numFmtId="177" fontId="17" fillId="4" borderId="0" xfId="7" applyNumberFormat="1" applyFont="1" applyFill="1" applyAlignment="1">
      <alignment horizontal="right" vertical="center"/>
    </xf>
    <xf numFmtId="164" fontId="25" fillId="3" borderId="0" xfId="7" applyNumberFormat="1" applyFont="1" applyFill="1" applyAlignment="1">
      <alignment horizontal="right" vertical="center"/>
    </xf>
    <xf numFmtId="169" fontId="19" fillId="3" borderId="0" xfId="12" applyNumberFormat="1" applyFont="1" applyFill="1" applyAlignment="1">
      <alignment horizontal="right" vertical="center"/>
    </xf>
    <xf numFmtId="0" fontId="22" fillId="3" borderId="8" xfId="7" applyFont="1" applyFill="1" applyBorder="1" applyAlignment="1">
      <alignment vertical="center"/>
    </xf>
    <xf numFmtId="0" fontId="44" fillId="3" borderId="0" xfId="7" applyFont="1" applyFill="1" applyAlignment="1">
      <alignment horizontal="center" vertical="center"/>
    </xf>
    <xf numFmtId="165" fontId="22" fillId="3" borderId="0" xfId="11" applyNumberFormat="1" applyFont="1" applyFill="1" applyBorder="1" applyAlignment="1">
      <alignment horizontal="center" vertical="center"/>
    </xf>
    <xf numFmtId="164" fontId="25" fillId="3" borderId="0" xfId="7" applyNumberFormat="1" applyFont="1" applyFill="1" applyAlignment="1">
      <alignment horizontal="left" vertical="center"/>
    </xf>
    <xf numFmtId="164" fontId="19" fillId="3" borderId="0" xfId="7" applyNumberFormat="1" applyFont="1" applyFill="1" applyAlignment="1">
      <alignment horizontal="center" vertical="center"/>
    </xf>
    <xf numFmtId="164" fontId="19" fillId="3" borderId="8" xfId="7" applyNumberFormat="1" applyFont="1" applyFill="1" applyBorder="1" applyAlignment="1">
      <alignment horizontal="center" vertical="center"/>
    </xf>
    <xf numFmtId="164" fontId="19" fillId="3" borderId="8" xfId="7" applyNumberFormat="1" applyFont="1" applyFill="1" applyBorder="1" applyAlignment="1">
      <alignment vertical="center"/>
    </xf>
    <xf numFmtId="174" fontId="22" fillId="3" borderId="3" xfId="7" applyNumberFormat="1" applyFont="1" applyFill="1" applyBorder="1" applyAlignment="1">
      <alignment horizontal="center" vertical="center"/>
    </xf>
    <xf numFmtId="174" fontId="22" fillId="3" borderId="4" xfId="7" applyNumberFormat="1" applyFont="1" applyFill="1" applyBorder="1" applyAlignment="1">
      <alignment horizontal="center" vertical="center"/>
    </xf>
    <xf numFmtId="164" fontId="22" fillId="3" borderId="0" xfId="7" applyNumberFormat="1" applyFont="1" applyFill="1" applyAlignment="1">
      <alignment vertical="center"/>
    </xf>
    <xf numFmtId="164" fontId="25" fillId="3" borderId="0" xfId="7" applyNumberFormat="1" applyFont="1" applyFill="1" applyAlignment="1">
      <alignment horizontal="center" vertical="center"/>
    </xf>
    <xf numFmtId="164" fontId="19" fillId="3" borderId="20" xfId="7" applyNumberFormat="1" applyFont="1" applyFill="1" applyBorder="1" applyAlignment="1">
      <alignment horizontal="center" vertical="center"/>
    </xf>
    <xf numFmtId="164" fontId="19" fillId="3" borderId="21" xfId="7" applyNumberFormat="1" applyFont="1" applyFill="1" applyBorder="1" applyAlignment="1">
      <alignment horizontal="center" vertical="center"/>
    </xf>
    <xf numFmtId="169" fontId="19" fillId="0" borderId="0" xfId="11" applyNumberFormat="1" applyFont="1" applyAlignment="1">
      <alignment horizontal="right" vertical="center"/>
    </xf>
    <xf numFmtId="174" fontId="22" fillId="3" borderId="0" xfId="7" applyNumberFormat="1" applyFont="1" applyFill="1" applyAlignment="1">
      <alignment horizontal="right" vertical="center"/>
    </xf>
    <xf numFmtId="0" fontId="13" fillId="3" borderId="0" xfId="4" applyFont="1" applyFill="1" applyAlignment="1">
      <alignment horizontal="center" vertical="center"/>
    </xf>
    <xf numFmtId="0" fontId="17" fillId="4" borderId="0" xfId="4" applyFont="1" applyFill="1" applyAlignment="1">
      <alignment horizontal="center" vertical="center"/>
    </xf>
    <xf numFmtId="3" fontId="22" fillId="3" borderId="0" xfId="4" applyNumberFormat="1" applyFont="1" applyFill="1" applyAlignment="1">
      <alignment vertical="center"/>
    </xf>
    <xf numFmtId="10" fontId="22" fillId="3" borderId="0" xfId="4" applyNumberFormat="1" applyFont="1" applyFill="1" applyAlignment="1">
      <alignment vertical="center"/>
    </xf>
    <xf numFmtId="0" fontId="22" fillId="3" borderId="4" xfId="4" applyFont="1" applyFill="1" applyBorder="1" applyAlignment="1">
      <alignment vertical="center"/>
    </xf>
    <xf numFmtId="166" fontId="25" fillId="0" borderId="0" xfId="7" applyNumberFormat="1" applyFont="1" applyAlignment="1">
      <alignment horizontal="center" vertical="center"/>
    </xf>
    <xf numFmtId="0" fontId="34" fillId="0" borderId="22" xfId="7" applyFont="1" applyBorder="1" applyAlignment="1">
      <alignment horizontal="center" vertical="center"/>
    </xf>
    <xf numFmtId="0" fontId="22" fillId="3" borderId="23" xfId="7" applyFont="1" applyFill="1" applyBorder="1" applyAlignment="1">
      <alignment horizontal="center" vertical="center"/>
    </xf>
    <xf numFmtId="0" fontId="34" fillId="3" borderId="18" xfId="7" applyFont="1" applyFill="1" applyBorder="1" applyAlignment="1">
      <alignment vertical="center"/>
    </xf>
    <xf numFmtId="0" fontId="34" fillId="3" borderId="24" xfId="7" applyFont="1" applyFill="1" applyBorder="1" applyAlignment="1">
      <alignment horizontal="center" vertical="center"/>
    </xf>
    <xf numFmtId="0" fontId="21" fillId="0" borderId="8" xfId="4" applyFont="1" applyBorder="1" applyAlignment="1">
      <alignment vertical="center"/>
    </xf>
    <xf numFmtId="10" fontId="19" fillId="3" borderId="0" xfId="7" applyNumberFormat="1" applyFont="1" applyFill="1" applyAlignment="1">
      <alignment vertical="center"/>
    </xf>
    <xf numFmtId="4" fontId="25" fillId="3" borderId="0" xfId="7" applyNumberFormat="1" applyFont="1" applyFill="1" applyAlignment="1">
      <alignment horizontal="right" vertical="center"/>
    </xf>
    <xf numFmtId="4" fontId="21" fillId="0" borderId="0" xfId="7" applyNumberFormat="1" applyFont="1"/>
    <xf numFmtId="169" fontId="19" fillId="0" borderId="0" xfId="9" applyNumberFormat="1" applyFont="1" applyAlignment="1">
      <alignment vertical="center"/>
    </xf>
    <xf numFmtId="43" fontId="21" fillId="0" borderId="0" xfId="9" applyFont="1" applyAlignment="1">
      <alignment horizontal="right" vertical="center"/>
    </xf>
    <xf numFmtId="169" fontId="27" fillId="10" borderId="0" xfId="9" applyNumberFormat="1" applyFont="1" applyFill="1" applyAlignment="1">
      <alignment vertical="center"/>
    </xf>
    <xf numFmtId="43" fontId="24" fillId="10" borderId="0" xfId="9" applyFont="1" applyFill="1" applyAlignment="1">
      <alignment horizontal="right" vertical="center"/>
    </xf>
    <xf numFmtId="43" fontId="19" fillId="0" borderId="0" xfId="9" applyFont="1" applyAlignment="1">
      <alignment horizontal="right" vertical="center"/>
    </xf>
    <xf numFmtId="43" fontId="19" fillId="0" borderId="0" xfId="11" applyFont="1" applyBorder="1" applyAlignment="1">
      <alignment horizontal="center" vertical="center"/>
    </xf>
    <xf numFmtId="0" fontId="21" fillId="0" borderId="0" xfId="7" applyFont="1" applyAlignment="1">
      <alignment horizontal="right" vertical="center"/>
    </xf>
    <xf numFmtId="43" fontId="21" fillId="0" borderId="0" xfId="7" applyNumberFormat="1" applyFont="1"/>
    <xf numFmtId="167" fontId="22" fillId="3" borderId="0" xfId="7" applyNumberFormat="1" applyFont="1" applyFill="1" applyAlignment="1">
      <alignment horizontal="center" vertical="center"/>
    </xf>
    <xf numFmtId="169" fontId="19" fillId="0" borderId="0" xfId="4" applyNumberFormat="1" applyFont="1"/>
    <xf numFmtId="43" fontId="34" fillId="0" borderId="0" xfId="4" applyNumberFormat="1" applyFont="1" applyAlignment="1">
      <alignment vertical="center"/>
    </xf>
    <xf numFmtId="0" fontId="34" fillId="0" borderId="0" xfId="4" applyFont="1" applyAlignment="1">
      <alignment vertical="center"/>
    </xf>
    <xf numFmtId="0" fontId="40" fillId="3" borderId="0" xfId="7" applyFont="1" applyFill="1" applyAlignment="1">
      <alignment vertical="center"/>
    </xf>
    <xf numFmtId="0" fontId="22" fillId="3" borderId="3" xfId="7" applyFont="1" applyFill="1" applyBorder="1" applyAlignment="1">
      <alignment horizontal="right" vertical="center"/>
    </xf>
    <xf numFmtId="3" fontId="22" fillId="3" borderId="3" xfId="7" applyNumberFormat="1" applyFont="1" applyFill="1" applyBorder="1" applyAlignment="1">
      <alignment horizontal="right" vertical="center"/>
    </xf>
    <xf numFmtId="0" fontId="22" fillId="3" borderId="0" xfId="7" applyFont="1" applyFill="1" applyAlignment="1">
      <alignment horizontal="right" vertical="center"/>
    </xf>
    <xf numFmtId="0" fontId="22" fillId="3" borderId="4" xfId="7" applyFont="1" applyFill="1" applyBorder="1" applyAlignment="1">
      <alignment horizontal="right" vertical="center"/>
    </xf>
    <xf numFmtId="164" fontId="34" fillId="3" borderId="0" xfId="7" applyNumberFormat="1" applyFont="1" applyFill="1" applyAlignment="1">
      <alignment horizontal="center" vertical="center"/>
    </xf>
    <xf numFmtId="164" fontId="34" fillId="3" borderId="0" xfId="7" applyNumberFormat="1" applyFont="1" applyFill="1" applyAlignment="1">
      <alignment vertical="center"/>
    </xf>
    <xf numFmtId="164" fontId="45" fillId="3" borderId="0" xfId="7" applyNumberFormat="1" applyFont="1" applyFill="1" applyAlignment="1">
      <alignment horizontal="center" vertical="center"/>
    </xf>
    <xf numFmtId="0" fontId="31" fillId="0" borderId="0" xfId="7" applyFont="1" applyAlignment="1">
      <alignment vertical="center"/>
    </xf>
    <xf numFmtId="164" fontId="17" fillId="4" borderId="0" xfId="7" applyNumberFormat="1" applyFont="1" applyFill="1" applyAlignment="1">
      <alignment vertical="center"/>
    </xf>
    <xf numFmtId="164" fontId="25" fillId="3" borderId="0" xfId="7" applyNumberFormat="1" applyFont="1" applyFill="1" applyAlignment="1">
      <alignment vertical="center"/>
    </xf>
    <xf numFmtId="164" fontId="27" fillId="3" borderId="0" xfId="7" applyNumberFormat="1" applyFont="1" applyFill="1" applyAlignment="1">
      <alignment horizontal="center" vertical="center"/>
    </xf>
    <xf numFmtId="0" fontId="22" fillId="3" borderId="3" xfId="7" applyFont="1" applyFill="1" applyBorder="1" applyAlignment="1">
      <alignment vertical="center"/>
    </xf>
    <xf numFmtId="174" fontId="31" fillId="0" borderId="0" xfId="7" applyNumberFormat="1" applyFont="1" applyAlignment="1">
      <alignment vertical="center"/>
    </xf>
    <xf numFmtId="178" fontId="19" fillId="3" borderId="0" xfId="7" applyNumberFormat="1" applyFont="1" applyFill="1" applyAlignment="1">
      <alignment horizontal="right" vertical="center"/>
    </xf>
    <xf numFmtId="164" fontId="19" fillId="0" borderId="0" xfId="7" applyNumberFormat="1" applyFont="1" applyAlignment="1">
      <alignment vertical="center"/>
    </xf>
    <xf numFmtId="178" fontId="19" fillId="0" borderId="0" xfId="7" applyNumberFormat="1" applyFont="1" applyAlignment="1">
      <alignment vertical="center"/>
    </xf>
    <xf numFmtId="174" fontId="0" fillId="0" borderId="0" xfId="7" applyNumberFormat="1" applyFont="1" applyAlignment="1">
      <alignment vertical="center"/>
    </xf>
    <xf numFmtId="0" fontId="31" fillId="0" borderId="0" xfId="4" applyFont="1" applyAlignment="1">
      <alignment vertical="center"/>
    </xf>
    <xf numFmtId="0" fontId="19" fillId="3" borderId="4" xfId="4" applyFont="1" applyFill="1" applyBorder="1" applyAlignment="1">
      <alignment horizontal="center" vertical="center"/>
    </xf>
    <xf numFmtId="0" fontId="22" fillId="3" borderId="0" xfId="4" applyFont="1" applyFill="1" applyAlignment="1">
      <alignment horizontal="left" vertical="center"/>
    </xf>
    <xf numFmtId="0" fontId="22" fillId="3" borderId="4" xfId="4" applyFont="1" applyFill="1" applyBorder="1" applyAlignment="1">
      <alignment horizontal="left" vertical="center"/>
    </xf>
    <xf numFmtId="166" fontId="19" fillId="3" borderId="0" xfId="8" applyNumberFormat="1" applyFont="1" applyFill="1" applyBorder="1" applyAlignment="1">
      <alignment horizontal="center" vertical="center"/>
    </xf>
    <xf numFmtId="0" fontId="34" fillId="3" borderId="18" xfId="7" applyFont="1" applyFill="1" applyBorder="1" applyAlignment="1">
      <alignment horizontal="center" vertical="center"/>
    </xf>
    <xf numFmtId="0" fontId="17" fillId="4" borderId="0" xfId="4" applyFont="1" applyFill="1" applyAlignment="1">
      <alignment horizontal="right"/>
    </xf>
    <xf numFmtId="3" fontId="25" fillId="3" borderId="0" xfId="4" applyNumberFormat="1" applyFont="1" applyFill="1" applyAlignment="1">
      <alignment horizontal="right" vertical="center"/>
    </xf>
    <xf numFmtId="3" fontId="19" fillId="3" borderId="0" xfId="4" applyNumberFormat="1" applyFont="1" applyFill="1" applyAlignment="1">
      <alignment horizontal="right" vertical="center"/>
    </xf>
    <xf numFmtId="166" fontId="19" fillId="3" borderId="0" xfId="8" applyNumberFormat="1" applyFont="1" applyFill="1" applyBorder="1" applyAlignment="1">
      <alignment vertical="center"/>
    </xf>
    <xf numFmtId="3" fontId="21" fillId="3" borderId="0" xfId="4" applyNumberFormat="1" applyFont="1" applyFill="1" applyAlignment="1">
      <alignment horizontal="right" vertical="center"/>
    </xf>
    <xf numFmtId="166" fontId="31" fillId="0" borderId="0" xfId="13" applyNumberFormat="1" applyFont="1" applyBorder="1" applyAlignment="1"/>
    <xf numFmtId="3" fontId="27" fillId="10" borderId="0" xfId="4" applyNumberFormat="1" applyFont="1" applyFill="1" applyAlignment="1">
      <alignment horizontal="right" vertical="center"/>
    </xf>
    <xf numFmtId="3" fontId="24" fillId="10" borderId="0" xfId="4" applyNumberFormat="1" applyFont="1" applyFill="1" applyAlignment="1">
      <alignment horizontal="right" vertical="center"/>
    </xf>
    <xf numFmtId="3" fontId="21" fillId="0" borderId="0" xfId="4" applyNumberFormat="1" applyFont="1" applyAlignment="1">
      <alignment horizontal="right" vertical="center"/>
    </xf>
    <xf numFmtId="0" fontId="29" fillId="5" borderId="0" xfId="4" applyFont="1" applyFill="1" applyAlignment="1">
      <alignment vertical="center"/>
    </xf>
    <xf numFmtId="164" fontId="29" fillId="5" borderId="0" xfId="4" applyNumberFormat="1" applyFont="1" applyFill="1" applyAlignment="1">
      <alignment horizontal="right" vertical="center"/>
    </xf>
    <xf numFmtId="180" fontId="22" fillId="3" borderId="0" xfId="4" applyNumberFormat="1" applyFont="1" applyFill="1" applyAlignment="1">
      <alignment vertical="center"/>
    </xf>
    <xf numFmtId="164" fontId="31" fillId="0" borderId="0" xfId="4" applyNumberFormat="1" applyFont="1"/>
    <xf numFmtId="3" fontId="31" fillId="0" borderId="0" xfId="4" applyNumberFormat="1" applyFont="1"/>
    <xf numFmtId="0" fontId="17" fillId="4" borderId="25" xfId="7" applyFont="1" applyFill="1" applyBorder="1" applyAlignment="1">
      <alignment vertical="center"/>
    </xf>
    <xf numFmtId="177" fontId="17" fillId="4" borderId="25" xfId="7" applyNumberFormat="1" applyFont="1" applyFill="1" applyBorder="1" applyAlignment="1">
      <alignment horizontal="right" vertical="center"/>
    </xf>
    <xf numFmtId="166" fontId="34" fillId="3" borderId="0" xfId="13" applyNumberFormat="1" applyFont="1" applyFill="1" applyBorder="1" applyAlignment="1">
      <alignment vertical="center"/>
    </xf>
    <xf numFmtId="169" fontId="47" fillId="0" borderId="0" xfId="7" applyNumberFormat="1" applyFont="1" applyAlignment="1">
      <alignment horizontal="right" vertical="center"/>
    </xf>
    <xf numFmtId="43" fontId="47" fillId="0" borderId="0" xfId="7" applyNumberFormat="1" applyFont="1" applyAlignment="1">
      <alignment horizontal="right" vertical="center"/>
    </xf>
    <xf numFmtId="166" fontId="3" fillId="0" borderId="0" xfId="8" applyNumberFormat="1" applyFont="1" applyBorder="1"/>
    <xf numFmtId="0" fontId="37" fillId="0" borderId="0" xfId="7" applyFont="1" applyAlignment="1">
      <alignment vertical="center"/>
    </xf>
    <xf numFmtId="164" fontId="48" fillId="0" borderId="0" xfId="7" applyNumberFormat="1" applyFont="1" applyAlignment="1">
      <alignment vertical="center"/>
    </xf>
    <xf numFmtId="164" fontId="22" fillId="3" borderId="8" xfId="7" applyNumberFormat="1" applyFont="1" applyFill="1" applyBorder="1" applyAlignment="1">
      <alignment vertical="center"/>
    </xf>
    <xf numFmtId="166" fontId="19" fillId="3" borderId="0" xfId="7" applyNumberFormat="1" applyFont="1" applyFill="1" applyAlignment="1">
      <alignment horizontal="right"/>
    </xf>
    <xf numFmtId="0" fontId="19" fillId="11" borderId="0" xfId="7" applyFont="1" applyFill="1" applyAlignment="1">
      <alignment vertical="center"/>
    </xf>
    <xf numFmtId="169" fontId="19" fillId="3" borderId="0" xfId="14" applyNumberFormat="1" applyFont="1" applyFill="1" applyBorder="1" applyAlignment="1">
      <alignment horizontal="center" vertical="center"/>
    </xf>
    <xf numFmtId="169" fontId="3" fillId="0" borderId="0" xfId="4" applyNumberFormat="1"/>
    <xf numFmtId="166" fontId="3" fillId="0" borderId="0" xfId="13" applyNumberFormat="1" applyFont="1" applyBorder="1" applyAlignment="1"/>
    <xf numFmtId="169" fontId="19" fillId="3" borderId="0" xfId="14" applyNumberFormat="1" applyFont="1" applyFill="1" applyBorder="1" applyAlignment="1">
      <alignment vertical="center"/>
    </xf>
    <xf numFmtId="0" fontId="34" fillId="3" borderId="0" xfId="7" applyFont="1" applyFill="1" applyAlignment="1">
      <alignment horizontal="right" vertical="center"/>
    </xf>
    <xf numFmtId="0" fontId="0" fillId="3" borderId="0" xfId="7" applyFont="1" applyFill="1"/>
    <xf numFmtId="43" fontId="34" fillId="3" borderId="0" xfId="15" applyFont="1" applyFill="1" applyAlignment="1">
      <alignment horizontal="center" vertical="center"/>
    </xf>
    <xf numFmtId="181" fontId="34" fillId="3" borderId="0" xfId="15" applyNumberFormat="1" applyFont="1" applyFill="1" applyAlignment="1">
      <alignment horizontal="center" vertical="center"/>
    </xf>
    <xf numFmtId="0" fontId="19" fillId="0" borderId="0" xfId="7" applyFont="1"/>
    <xf numFmtId="167" fontId="19" fillId="3" borderId="0" xfId="7" applyNumberFormat="1" applyFont="1" applyFill="1" applyAlignment="1">
      <alignment horizontal="right" vertical="center"/>
    </xf>
    <xf numFmtId="0" fontId="34" fillId="3" borderId="0" xfId="7" applyFont="1" applyFill="1" applyAlignment="1">
      <alignment horizontal="center"/>
    </xf>
    <xf numFmtId="0" fontId="34" fillId="3" borderId="0" xfId="7" applyFont="1" applyFill="1"/>
    <xf numFmtId="0" fontId="17" fillId="4" borderId="0" xfId="7" applyFont="1" applyFill="1"/>
    <xf numFmtId="0" fontId="17" fillId="4" borderId="0" xfId="7" applyFont="1" applyFill="1" applyAlignment="1">
      <alignment horizontal="center"/>
    </xf>
    <xf numFmtId="0" fontId="19" fillId="3" borderId="0" xfId="7" applyFont="1" applyFill="1"/>
    <xf numFmtId="3" fontId="19" fillId="3" borderId="0" xfId="7" applyNumberFormat="1" applyFont="1" applyFill="1" applyAlignment="1">
      <alignment horizontal="center"/>
    </xf>
    <xf numFmtId="166" fontId="19" fillId="3" borderId="0" xfId="7" applyNumberFormat="1" applyFont="1" applyFill="1" applyAlignment="1">
      <alignment horizontal="center"/>
    </xf>
    <xf numFmtId="167" fontId="34" fillId="3" borderId="0" xfId="7" applyNumberFormat="1" applyFont="1" applyFill="1"/>
    <xf numFmtId="4" fontId="34" fillId="3" borderId="0" xfId="7" applyNumberFormat="1" applyFont="1" applyFill="1"/>
    <xf numFmtId="0" fontId="25" fillId="3" borderId="4" xfId="7" applyFont="1" applyFill="1" applyBorder="1"/>
    <xf numFmtId="166" fontId="25" fillId="0" borderId="26" xfId="7" applyNumberFormat="1" applyFont="1" applyBorder="1" applyAlignment="1">
      <alignment horizontal="center"/>
    </xf>
    <xf numFmtId="0" fontId="19" fillId="0" borderId="15" xfId="7" applyFont="1" applyBorder="1" applyAlignment="1">
      <alignment horizontal="center"/>
    </xf>
    <xf numFmtId="0" fontId="20" fillId="3" borderId="3" xfId="7" applyFont="1" applyFill="1" applyBorder="1"/>
    <xf numFmtId="0" fontId="22" fillId="3" borderId="3" xfId="7" applyFont="1" applyFill="1" applyBorder="1" applyAlignment="1">
      <alignment horizontal="center"/>
    </xf>
    <xf numFmtId="0" fontId="34" fillId="3" borderId="18" xfId="7" applyFont="1" applyFill="1" applyBorder="1" applyAlignment="1">
      <alignment horizontal="center"/>
    </xf>
    <xf numFmtId="0" fontId="39" fillId="2" borderId="0" xfId="4" applyFont="1" applyFill="1"/>
    <xf numFmtId="0" fontId="20" fillId="3" borderId="4" xfId="7" applyFont="1" applyFill="1" applyBorder="1"/>
    <xf numFmtId="0" fontId="22" fillId="3" borderId="4" xfId="7" applyFont="1" applyFill="1" applyBorder="1" applyAlignment="1">
      <alignment horizontal="center"/>
    </xf>
    <xf numFmtId="0" fontId="19" fillId="0" borderId="0" xfId="7" applyFont="1" applyAlignment="1">
      <alignment horizontal="right" vertical="center"/>
    </xf>
    <xf numFmtId="0" fontId="49" fillId="2" borderId="0" xfId="7" applyFont="1" applyFill="1"/>
    <xf numFmtId="0" fontId="49" fillId="2" borderId="0" xfId="16" applyFont="1" applyFill="1"/>
    <xf numFmtId="166" fontId="49" fillId="0" borderId="0" xfId="8" applyNumberFormat="1" applyFont="1" applyBorder="1"/>
    <xf numFmtId="166" fontId="49" fillId="2" borderId="0" xfId="17" applyNumberFormat="1" applyFont="1" applyFill="1" applyBorder="1" applyAlignment="1"/>
    <xf numFmtId="164" fontId="27" fillId="10" borderId="0" xfId="7" applyNumberFormat="1" applyFont="1" applyFill="1" applyAlignment="1">
      <alignment horizontal="right" vertical="center"/>
    </xf>
    <xf numFmtId="164" fontId="19" fillId="3" borderId="8" xfId="7" applyNumberFormat="1" applyFont="1" applyFill="1" applyBorder="1" applyAlignment="1">
      <alignment horizontal="right" vertical="center"/>
    </xf>
    <xf numFmtId="0" fontId="22" fillId="0" borderId="0" xfId="7" applyFont="1" applyAlignment="1">
      <alignment horizontal="right" vertical="center"/>
    </xf>
    <xf numFmtId="2" fontId="22" fillId="3" borderId="0" xfId="7" applyNumberFormat="1" applyFont="1" applyFill="1" applyAlignment="1">
      <alignment horizontal="right" vertical="center"/>
    </xf>
    <xf numFmtId="166" fontId="22" fillId="3" borderId="0" xfId="7" applyNumberFormat="1" applyFont="1" applyFill="1" applyAlignment="1">
      <alignment horizontal="right" vertical="center"/>
    </xf>
    <xf numFmtId="0" fontId="34" fillId="3" borderId="0" xfId="16" applyFont="1" applyFill="1" applyAlignment="1">
      <alignment vertical="center"/>
    </xf>
    <xf numFmtId="0" fontId="3" fillId="0" borderId="0" xfId="16"/>
    <xf numFmtId="166" fontId="34" fillId="3" borderId="0" xfId="17" applyNumberFormat="1" applyFont="1" applyFill="1" applyBorder="1" applyAlignment="1">
      <alignment vertical="center"/>
    </xf>
    <xf numFmtId="43" fontId="3" fillId="0" borderId="0" xfId="16" applyNumberFormat="1"/>
    <xf numFmtId="166" fontId="19" fillId="0" borderId="0" xfId="7" applyNumberFormat="1" applyFont="1"/>
    <xf numFmtId="164" fontId="22" fillId="0" borderId="0" xfId="7" applyNumberFormat="1" applyFont="1" applyAlignment="1">
      <alignment horizontal="right" vertical="center"/>
    </xf>
    <xf numFmtId="166" fontId="22" fillId="3" borderId="0" xfId="8" applyNumberFormat="1" applyFont="1" applyFill="1" applyBorder="1" applyAlignment="1">
      <alignment vertical="center"/>
    </xf>
    <xf numFmtId="169" fontId="19" fillId="3" borderId="0" xfId="14" applyNumberFormat="1" applyFont="1" applyFill="1" applyBorder="1" applyAlignment="1">
      <alignment horizontal="right" vertical="center"/>
    </xf>
    <xf numFmtId="166" fontId="3" fillId="0" borderId="0" xfId="17" applyNumberFormat="1" applyFont="1" applyBorder="1" applyAlignment="1"/>
    <xf numFmtId="169" fontId="19" fillId="0" borderId="0" xfId="14" applyNumberFormat="1" applyFont="1" applyAlignment="1">
      <alignment horizontal="right" vertical="center"/>
    </xf>
    <xf numFmtId="169" fontId="0" fillId="0" borderId="0" xfId="7" applyNumberFormat="1" applyFont="1"/>
    <xf numFmtId="0" fontId="19" fillId="3" borderId="4" xfId="4" applyFont="1" applyFill="1" applyBorder="1" applyAlignment="1">
      <alignment horizontal="left" vertical="center"/>
    </xf>
    <xf numFmtId="9" fontId="19" fillId="0" borderId="0" xfId="8" applyFont="1" applyBorder="1" applyAlignment="1">
      <alignment horizontal="center" vertical="center"/>
    </xf>
    <xf numFmtId="0" fontId="25" fillId="3" borderId="27" xfId="7" applyFont="1" applyFill="1" applyBorder="1" applyAlignment="1">
      <alignment vertical="center"/>
    </xf>
    <xf numFmtId="166" fontId="25" fillId="0" borderId="28" xfId="8" applyNumberFormat="1" applyFont="1" applyBorder="1" applyAlignment="1">
      <alignment horizontal="center" vertical="center"/>
    </xf>
    <xf numFmtId="0" fontId="25" fillId="3" borderId="4" xfId="7" applyFont="1" applyFill="1" applyBorder="1" applyAlignment="1">
      <alignment vertical="center"/>
    </xf>
    <xf numFmtId="166" fontId="25" fillId="0" borderId="26" xfId="7" applyNumberFormat="1" applyFont="1" applyBorder="1" applyAlignment="1">
      <alignment horizontal="center" vertical="center"/>
    </xf>
    <xf numFmtId="43" fontId="34" fillId="3" borderId="0" xfId="11" applyFont="1" applyFill="1" applyBorder="1" applyAlignment="1">
      <alignment horizontal="center" vertical="center"/>
    </xf>
    <xf numFmtId="166" fontId="0" fillId="0" borderId="0" xfId="17" applyNumberFormat="1" applyFont="1" applyBorder="1"/>
    <xf numFmtId="166" fontId="19" fillId="3" borderId="0" xfId="4" applyNumberFormat="1" applyFont="1" applyFill="1" applyAlignment="1">
      <alignment vertical="center"/>
    </xf>
    <xf numFmtId="0" fontId="34" fillId="3" borderId="4" xfId="4" applyFont="1" applyFill="1" applyBorder="1" applyAlignment="1">
      <alignment horizontal="right" vertical="center"/>
    </xf>
    <xf numFmtId="0" fontId="34" fillId="3" borderId="8" xfId="4" applyFont="1" applyFill="1" applyBorder="1" applyAlignment="1">
      <alignment horizontal="center" vertical="center"/>
    </xf>
    <xf numFmtId="169" fontId="20" fillId="3" borderId="3" xfId="11" applyNumberFormat="1" applyFont="1" applyFill="1" applyBorder="1" applyAlignment="1">
      <alignment horizontal="right" vertical="center"/>
    </xf>
    <xf numFmtId="169" fontId="20" fillId="3" borderId="0" xfId="11" applyNumberFormat="1" applyFont="1" applyFill="1" applyBorder="1" applyAlignment="1">
      <alignment vertical="center"/>
    </xf>
    <xf numFmtId="0" fontId="20" fillId="3" borderId="0" xfId="4" applyFont="1" applyFill="1" applyAlignment="1">
      <alignment horizontal="right" vertical="center"/>
    </xf>
    <xf numFmtId="3" fontId="20" fillId="3" borderId="0" xfId="4" applyNumberFormat="1" applyFont="1" applyFill="1" applyAlignment="1">
      <alignment horizontal="right" vertical="center"/>
    </xf>
    <xf numFmtId="0" fontId="20" fillId="3" borderId="4" xfId="4" applyFont="1" applyFill="1" applyBorder="1" applyAlignment="1">
      <alignment horizontal="right" vertical="center"/>
    </xf>
    <xf numFmtId="43" fontId="3" fillId="0" borderId="0" xfId="11" applyFont="1" applyBorder="1"/>
    <xf numFmtId="1" fontId="19" fillId="3" borderId="0" xfId="4" applyNumberFormat="1" applyFont="1" applyFill="1" applyAlignment="1">
      <alignment vertical="center"/>
    </xf>
    <xf numFmtId="182" fontId="22" fillId="3" borderId="0" xfId="4" applyNumberFormat="1" applyFont="1" applyFill="1" applyAlignment="1">
      <alignment horizontal="center" vertical="center"/>
    </xf>
    <xf numFmtId="182" fontId="43" fillId="3" borderId="0" xfId="4" applyNumberFormat="1" applyFont="1" applyFill="1" applyAlignment="1">
      <alignment horizontal="center" vertical="center"/>
    </xf>
    <xf numFmtId="4" fontId="19" fillId="3" borderId="0" xfId="7" applyNumberFormat="1" applyFont="1" applyFill="1" applyAlignment="1">
      <alignment horizontal="center" vertical="center"/>
    </xf>
    <xf numFmtId="10" fontId="19" fillId="3" borderId="0" xfId="7" applyNumberFormat="1" applyFont="1" applyFill="1" applyAlignment="1">
      <alignment horizontal="center" vertical="center"/>
    </xf>
    <xf numFmtId="183" fontId="25" fillId="3" borderId="2" xfId="7" applyNumberFormat="1" applyFont="1" applyFill="1" applyBorder="1" applyAlignment="1">
      <alignment horizontal="center" vertical="center"/>
    </xf>
    <xf numFmtId="166" fontId="25" fillId="3" borderId="2" xfId="7" applyNumberFormat="1" applyFont="1" applyFill="1" applyBorder="1" applyAlignment="1">
      <alignment horizontal="center" vertical="center"/>
    </xf>
    <xf numFmtId="0" fontId="47" fillId="3" borderId="0" xfId="7" applyFont="1" applyFill="1" applyAlignment="1">
      <alignment vertical="center"/>
    </xf>
    <xf numFmtId="3" fontId="47" fillId="3" borderId="0" xfId="7" applyNumberFormat="1" applyFont="1" applyFill="1" applyAlignment="1">
      <alignment horizontal="center" vertical="center"/>
    </xf>
    <xf numFmtId="9" fontId="47" fillId="3" borderId="0" xfId="7" applyNumberFormat="1" applyFont="1" applyFill="1" applyAlignment="1">
      <alignment horizontal="center" vertical="center"/>
    </xf>
    <xf numFmtId="0" fontId="20" fillId="3" borderId="3" xfId="7" applyFont="1" applyFill="1" applyBorder="1" applyAlignment="1">
      <alignment horizontal="center" vertical="center"/>
    </xf>
    <xf numFmtId="0" fontId="20" fillId="3" borderId="0" xfId="7" applyFont="1" applyFill="1" applyAlignment="1">
      <alignment horizontal="center" vertical="center"/>
    </xf>
    <xf numFmtId="164" fontId="21" fillId="3" borderId="0" xfId="4" applyNumberFormat="1" applyFont="1" applyFill="1" applyAlignment="1">
      <alignment horizontal="center" vertical="center"/>
    </xf>
    <xf numFmtId="164" fontId="21" fillId="3" borderId="0" xfId="4" applyNumberFormat="1" applyFont="1" applyFill="1" applyAlignment="1">
      <alignment horizontal="left" vertical="center"/>
    </xf>
    <xf numFmtId="164" fontId="19" fillId="3" borderId="0" xfId="4" applyNumberFormat="1" applyFont="1" applyFill="1" applyAlignment="1">
      <alignment horizontal="left" vertical="center"/>
    </xf>
    <xf numFmtId="166" fontId="21" fillId="0" borderId="0" xfId="17" applyNumberFormat="1" applyFont="1" applyBorder="1"/>
    <xf numFmtId="164" fontId="24" fillId="10" borderId="0" xfId="4" applyNumberFormat="1" applyFont="1" applyFill="1" applyAlignment="1">
      <alignment horizontal="center" vertical="center"/>
    </xf>
    <xf numFmtId="164" fontId="24" fillId="10" borderId="0" xfId="4" applyNumberFormat="1" applyFont="1" applyFill="1" applyAlignment="1">
      <alignment vertical="center"/>
    </xf>
    <xf numFmtId="164" fontId="27" fillId="10" borderId="0" xfId="4" applyNumberFormat="1" applyFont="1" applyFill="1" applyAlignment="1">
      <alignment vertical="center"/>
    </xf>
    <xf numFmtId="164" fontId="21" fillId="3" borderId="0" xfId="4" applyNumberFormat="1" applyFont="1" applyFill="1" applyAlignment="1">
      <alignment horizontal="right" vertical="center"/>
    </xf>
    <xf numFmtId="0" fontId="52" fillId="3" borderId="4" xfId="4" applyFont="1" applyFill="1" applyBorder="1" applyAlignment="1">
      <alignment vertical="center"/>
    </xf>
    <xf numFmtId="169" fontId="20" fillId="3" borderId="10" xfId="11" applyNumberFormat="1" applyFont="1" applyFill="1" applyBorder="1" applyAlignment="1">
      <alignment vertical="center"/>
    </xf>
    <xf numFmtId="169" fontId="19" fillId="0" borderId="0" xfId="11" applyNumberFormat="1" applyFont="1" applyBorder="1"/>
    <xf numFmtId="174" fontId="3" fillId="0" borderId="0" xfId="4" applyNumberFormat="1"/>
    <xf numFmtId="174" fontId="3" fillId="0" borderId="0" xfId="4" applyNumberFormat="1" applyAlignment="1">
      <alignment vertical="center"/>
    </xf>
    <xf numFmtId="3" fontId="34" fillId="3" borderId="0" xfId="4" applyNumberFormat="1" applyFont="1" applyFill="1" applyAlignment="1">
      <alignment horizontal="right" vertical="center"/>
    </xf>
    <xf numFmtId="0" fontId="20" fillId="3" borderId="3" xfId="4" applyFont="1" applyFill="1" applyBorder="1" applyAlignment="1">
      <alignment horizontal="right" vertical="center"/>
    </xf>
    <xf numFmtId="3" fontId="20" fillId="3" borderId="3" xfId="4" applyNumberFormat="1" applyFont="1" applyFill="1" applyBorder="1" applyAlignment="1">
      <alignment horizontal="right" vertical="center"/>
    </xf>
    <xf numFmtId="166" fontId="34" fillId="3" borderId="0" xfId="4" applyNumberFormat="1" applyFont="1" applyFill="1" applyAlignment="1">
      <alignment vertical="center"/>
    </xf>
    <xf numFmtId="0" fontId="34" fillId="3" borderId="4" xfId="4" applyFont="1" applyFill="1" applyBorder="1" applyAlignment="1">
      <alignment horizontal="left" vertical="center"/>
    </xf>
    <xf numFmtId="0" fontId="0" fillId="0" borderId="29" xfId="7" applyFont="1" applyBorder="1" applyAlignment="1">
      <alignment vertical="center"/>
    </xf>
    <xf numFmtId="4" fontId="19" fillId="0" borderId="0" xfId="7" applyNumberFormat="1" applyFont="1" applyAlignment="1">
      <alignment horizontal="center" vertical="center"/>
    </xf>
    <xf numFmtId="3" fontId="19" fillId="0" borderId="22" xfId="7" applyNumberFormat="1" applyFont="1" applyBorder="1" applyAlignment="1">
      <alignment horizontal="center" vertical="center"/>
    </xf>
    <xf numFmtId="0" fontId="19" fillId="0" borderId="22" xfId="7" applyFont="1" applyBorder="1" applyAlignment="1">
      <alignment horizontal="center" vertical="center"/>
    </xf>
    <xf numFmtId="4" fontId="25" fillId="0" borderId="16" xfId="7" applyNumberFormat="1" applyFont="1" applyBorder="1" applyAlignment="1">
      <alignment horizontal="center" vertical="center"/>
    </xf>
    <xf numFmtId="0" fontId="34" fillId="3" borderId="29" xfId="7" applyFont="1" applyFill="1" applyBorder="1" applyAlignment="1">
      <alignment horizontal="center" vertical="center"/>
    </xf>
    <xf numFmtId="0" fontId="20" fillId="3" borderId="14" xfId="7" applyFont="1" applyFill="1" applyBorder="1" applyAlignment="1">
      <alignment horizontal="center" vertical="center"/>
    </xf>
    <xf numFmtId="0" fontId="0" fillId="0" borderId="22" xfId="7" applyFont="1" applyBorder="1" applyAlignment="1">
      <alignment vertical="center"/>
    </xf>
    <xf numFmtId="0" fontId="0" fillId="0" borderId="30" xfId="7" applyFont="1" applyBorder="1" applyAlignment="1">
      <alignment vertical="center"/>
    </xf>
    <xf numFmtId="0" fontId="21" fillId="0" borderId="18" xfId="7" applyFont="1" applyBorder="1"/>
    <xf numFmtId="169" fontId="27" fillId="10" borderId="0" xfId="11" applyNumberFormat="1" applyFont="1" applyFill="1" applyBorder="1" applyAlignment="1">
      <alignment horizontal="right" vertical="center"/>
    </xf>
    <xf numFmtId="169" fontId="19" fillId="3" borderId="0" xfId="11" quotePrefix="1" applyNumberFormat="1" applyFont="1" applyFill="1" applyBorder="1" applyAlignment="1">
      <alignment horizontal="right" vertical="center"/>
    </xf>
    <xf numFmtId="0" fontId="19" fillId="3" borderId="4" xfId="4" applyFont="1" applyFill="1" applyBorder="1" applyAlignment="1">
      <alignment horizontal="right" vertical="center"/>
    </xf>
    <xf numFmtId="184" fontId="20" fillId="3" borderId="0" xfId="4" applyNumberFormat="1" applyFont="1" applyFill="1" applyAlignment="1">
      <alignment vertical="center"/>
    </xf>
    <xf numFmtId="169" fontId="19" fillId="3" borderId="0" xfId="4" applyNumberFormat="1" applyFont="1" applyFill="1" applyAlignment="1">
      <alignment vertical="center"/>
    </xf>
    <xf numFmtId="185" fontId="19" fillId="0" borderId="0" xfId="4" applyNumberFormat="1" applyFont="1"/>
    <xf numFmtId="164" fontId="34" fillId="3" borderId="0" xfId="4" applyNumberFormat="1" applyFont="1" applyFill="1" applyAlignment="1">
      <alignment horizontal="right" vertical="center"/>
    </xf>
    <xf numFmtId="166" fontId="34" fillId="0" borderId="0" xfId="8" applyNumberFormat="1" applyFont="1" applyBorder="1"/>
    <xf numFmtId="169" fontId="3" fillId="0" borderId="0" xfId="4" applyNumberFormat="1" applyAlignment="1">
      <alignment vertical="center"/>
    </xf>
    <xf numFmtId="0" fontId="53" fillId="0" borderId="0" xfId="4" applyFont="1" applyAlignment="1">
      <alignment vertical="center"/>
    </xf>
    <xf numFmtId="0" fontId="54" fillId="3" borderId="0" xfId="7" applyFont="1" applyFill="1" applyAlignment="1">
      <alignment vertical="center"/>
    </xf>
    <xf numFmtId="10" fontId="34" fillId="3" borderId="0" xfId="7" applyNumberFormat="1" applyFont="1" applyFill="1" applyAlignment="1">
      <alignment vertical="center"/>
    </xf>
    <xf numFmtId="4" fontId="19" fillId="7" borderId="0" xfId="7" applyNumberFormat="1" applyFont="1" applyFill="1" applyAlignment="1">
      <alignment horizontal="center" vertical="center"/>
    </xf>
    <xf numFmtId="4" fontId="19" fillId="2" borderId="0" xfId="7" applyNumberFormat="1" applyFont="1" applyFill="1" applyAlignment="1">
      <alignment horizontal="center" vertical="center"/>
    </xf>
    <xf numFmtId="0" fontId="19" fillId="0" borderId="0" xfId="7" applyFont="1" applyAlignment="1">
      <alignment horizontal="center" vertical="center"/>
    </xf>
    <xf numFmtId="10" fontId="25" fillId="0" borderId="2" xfId="7" applyNumberFormat="1" applyFont="1" applyBorder="1" applyAlignment="1">
      <alignment horizontal="center" vertical="center"/>
    </xf>
    <xf numFmtId="0" fontId="34" fillId="3" borderId="17" xfId="7" applyFont="1" applyFill="1" applyBorder="1" applyAlignment="1">
      <alignment horizontal="center" vertical="center"/>
    </xf>
    <xf numFmtId="166" fontId="34" fillId="3" borderId="0" xfId="7" applyNumberFormat="1" applyFont="1" applyFill="1" applyAlignment="1">
      <alignment horizontal="center" vertical="center"/>
    </xf>
    <xf numFmtId="0" fontId="0" fillId="0" borderId="18" xfId="7" applyFont="1" applyBorder="1" applyAlignment="1">
      <alignment vertical="center"/>
    </xf>
    <xf numFmtId="0" fontId="25" fillId="0" borderId="0" xfId="4" applyFont="1" applyAlignment="1">
      <alignment horizontal="left" vertical="center"/>
    </xf>
    <xf numFmtId="186" fontId="31" fillId="0" borderId="0" xfId="4" applyNumberFormat="1" applyFont="1"/>
    <xf numFmtId="0" fontId="19" fillId="0" borderId="29" xfId="4" applyFont="1" applyBorder="1" applyAlignment="1">
      <alignment vertical="center"/>
    </xf>
    <xf numFmtId="0" fontId="19" fillId="3" borderId="29" xfId="4" applyFont="1" applyFill="1" applyBorder="1" applyAlignment="1">
      <alignment vertical="center"/>
    </xf>
    <xf numFmtId="0" fontId="19" fillId="0" borderId="30" xfId="4" applyFont="1" applyBorder="1" applyAlignment="1">
      <alignment vertical="center"/>
    </xf>
    <xf numFmtId="0" fontId="25" fillId="3" borderId="31" xfId="4" applyFont="1" applyFill="1" applyBorder="1" applyAlignment="1">
      <alignment vertical="center"/>
    </xf>
    <xf numFmtId="164" fontId="25" fillId="3" borderId="31" xfId="4" applyNumberFormat="1" applyFont="1" applyFill="1" applyBorder="1" applyAlignment="1">
      <alignment horizontal="center" vertical="center"/>
    </xf>
    <xf numFmtId="187" fontId="22" fillId="3" borderId="0" xfId="4" applyNumberFormat="1" applyFont="1" applyFill="1" applyAlignment="1">
      <alignment vertical="center"/>
    </xf>
    <xf numFmtId="0" fontId="19" fillId="0" borderId="17" xfId="4" applyFont="1" applyBorder="1" applyAlignment="1">
      <alignment horizontal="center" vertical="center"/>
    </xf>
    <xf numFmtId="188" fontId="22" fillId="3" borderId="0" xfId="4" applyNumberFormat="1" applyFont="1" applyFill="1" applyAlignment="1">
      <alignment vertical="center"/>
    </xf>
    <xf numFmtId="0" fontId="19" fillId="3" borderId="2" xfId="4" applyFont="1" applyFill="1" applyBorder="1" applyAlignment="1">
      <alignment vertical="center"/>
    </xf>
    <xf numFmtId="164" fontId="19" fillId="3" borderId="2" xfId="4" applyNumberFormat="1" applyFont="1" applyFill="1" applyBorder="1" applyAlignment="1">
      <alignment horizontal="center" vertical="center"/>
    </xf>
    <xf numFmtId="0" fontId="19" fillId="3" borderId="4" xfId="4" applyFont="1" applyFill="1" applyBorder="1" applyAlignment="1">
      <alignment vertical="center"/>
    </xf>
    <xf numFmtId="164" fontId="19" fillId="3" borderId="4" xfId="4" applyNumberFormat="1" applyFont="1" applyFill="1" applyBorder="1" applyAlignment="1">
      <alignment horizontal="center" vertical="center"/>
    </xf>
    <xf numFmtId="166" fontId="19" fillId="3" borderId="2" xfId="4" applyNumberFormat="1" applyFont="1" applyFill="1" applyBorder="1" applyAlignment="1">
      <alignment horizontal="right" vertical="center"/>
    </xf>
    <xf numFmtId="9" fontId="19" fillId="3" borderId="0" xfId="4" applyNumberFormat="1" applyFont="1" applyFill="1" applyAlignment="1">
      <alignment horizontal="center" vertical="center"/>
    </xf>
    <xf numFmtId="0" fontId="22" fillId="3" borderId="0" xfId="6" applyFont="1" applyFill="1" applyAlignment="1">
      <alignment horizontal="left" vertical="center"/>
    </xf>
    <xf numFmtId="0" fontId="22" fillId="3" borderId="0" xfId="6" applyFont="1" applyFill="1" applyAlignment="1">
      <alignment horizontal="center" vertical="center"/>
    </xf>
    <xf numFmtId="0" fontId="22" fillId="3" borderId="0" xfId="6" applyFont="1" applyFill="1" applyAlignment="1">
      <alignment vertical="center"/>
    </xf>
    <xf numFmtId="0" fontId="31" fillId="0" borderId="0" xfId="6" applyFont="1"/>
    <xf numFmtId="0" fontId="22" fillId="0" borderId="0" xfId="6" applyFont="1" applyAlignment="1">
      <alignment vertical="center"/>
    </xf>
    <xf numFmtId="0" fontId="17" fillId="4" borderId="0" xfId="6" applyFont="1" applyFill="1" applyAlignment="1">
      <alignment horizontal="left" vertical="center"/>
    </xf>
    <xf numFmtId="0" fontId="19" fillId="3" borderId="0" xfId="6" applyFont="1" applyFill="1" applyAlignment="1">
      <alignment horizontal="left" vertical="center"/>
    </xf>
    <xf numFmtId="166" fontId="19" fillId="3" borderId="0" xfId="6" applyNumberFormat="1" applyFont="1" applyFill="1" applyAlignment="1">
      <alignment horizontal="center" vertical="center"/>
    </xf>
    <xf numFmtId="0" fontId="25" fillId="3" borderId="2" xfId="6" applyFont="1" applyFill="1" applyBorder="1" applyAlignment="1">
      <alignment vertical="center"/>
    </xf>
    <xf numFmtId="0" fontId="25" fillId="3" borderId="2" xfId="6" applyFont="1" applyFill="1" applyBorder="1" applyAlignment="1">
      <alignment horizontal="left" vertical="center"/>
    </xf>
    <xf numFmtId="3" fontId="25" fillId="3" borderId="2" xfId="6" applyNumberFormat="1" applyFont="1" applyFill="1" applyBorder="1" applyAlignment="1">
      <alignment horizontal="center" vertical="center"/>
    </xf>
    <xf numFmtId="9" fontId="25" fillId="3" borderId="2" xfId="6" applyNumberFormat="1" applyFont="1" applyFill="1" applyBorder="1" applyAlignment="1">
      <alignment horizontal="center" vertical="center"/>
    </xf>
    <xf numFmtId="0" fontId="45" fillId="3" borderId="0" xfId="6" applyFont="1" applyFill="1" applyAlignment="1">
      <alignment vertical="center"/>
    </xf>
    <xf numFmtId="0" fontId="45" fillId="3" borderId="0" xfId="6" applyFont="1" applyFill="1" applyAlignment="1">
      <alignment horizontal="left" vertical="center"/>
    </xf>
    <xf numFmtId="3" fontId="45" fillId="3" borderId="0" xfId="6" applyNumberFormat="1" applyFont="1" applyFill="1" applyAlignment="1">
      <alignment horizontal="center" vertical="center"/>
    </xf>
    <xf numFmtId="166" fontId="45" fillId="3" borderId="0" xfId="6" applyNumberFormat="1" applyFont="1" applyFill="1" applyAlignment="1">
      <alignment horizontal="center" vertical="center"/>
    </xf>
    <xf numFmtId="3" fontId="22" fillId="3" borderId="0" xfId="6" applyNumberFormat="1" applyFont="1" applyFill="1" applyAlignment="1">
      <alignment vertical="center"/>
    </xf>
    <xf numFmtId="0" fontId="20" fillId="3" borderId="3" xfId="6" applyFont="1" applyFill="1" applyBorder="1" applyAlignment="1">
      <alignment vertical="center"/>
    </xf>
    <xf numFmtId="0" fontId="22" fillId="3" borderId="3" xfId="6" applyFont="1" applyFill="1" applyBorder="1" applyAlignment="1">
      <alignment horizontal="center" vertical="center"/>
    </xf>
    <xf numFmtId="0" fontId="22" fillId="3" borderId="4" xfId="6" applyFont="1" applyFill="1" applyBorder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47" fillId="3" borderId="0" xfId="4" applyFont="1" applyFill="1" applyAlignment="1">
      <alignment vertical="center"/>
    </xf>
    <xf numFmtId="0" fontId="54" fillId="3" borderId="0" xfId="4" applyFont="1" applyFill="1" applyAlignment="1">
      <alignment vertical="center"/>
    </xf>
    <xf numFmtId="164" fontId="34" fillId="3" borderId="0" xfId="4" applyNumberFormat="1" applyFont="1" applyFill="1" applyAlignment="1">
      <alignment horizontal="center" vertical="center"/>
    </xf>
    <xf numFmtId="0" fontId="25" fillId="3" borderId="2" xfId="4" applyFont="1" applyFill="1" applyBorder="1" applyAlignment="1">
      <alignment vertical="center"/>
    </xf>
    <xf numFmtId="164" fontId="19" fillId="3" borderId="2" xfId="4" applyNumberFormat="1" applyFont="1" applyFill="1" applyBorder="1" applyAlignment="1">
      <alignment vertical="center"/>
    </xf>
    <xf numFmtId="164" fontId="19" fillId="7" borderId="2" xfId="4" applyNumberFormat="1" applyFont="1" applyFill="1" applyBorder="1" applyAlignment="1">
      <alignment vertical="center"/>
    </xf>
    <xf numFmtId="0" fontId="18" fillId="3" borderId="0" xfId="4" applyFont="1" applyFill="1" applyAlignment="1">
      <alignment vertical="center"/>
    </xf>
    <xf numFmtId="0" fontId="19" fillId="3" borderId="0" xfId="4" applyFont="1" applyFill="1" applyAlignment="1">
      <alignment horizontal="right" vertical="center"/>
    </xf>
    <xf numFmtId="169" fontId="3" fillId="0" borderId="0" xfId="11" applyNumberFormat="1" applyFont="1" applyFill="1" applyAlignment="1">
      <alignment vertical="center" wrapText="1"/>
    </xf>
    <xf numFmtId="164" fontId="19" fillId="3" borderId="8" xfId="4" applyNumberFormat="1" applyFont="1" applyFill="1" applyBorder="1" applyAlignment="1">
      <alignment horizontal="center" vertical="center"/>
    </xf>
    <xf numFmtId="0" fontId="18" fillId="3" borderId="3" xfId="4" applyFont="1" applyFill="1" applyBorder="1" applyAlignment="1">
      <alignment vertical="center"/>
    </xf>
    <xf numFmtId="0" fontId="18" fillId="3" borderId="3" xfId="4" applyFont="1" applyFill="1" applyBorder="1" applyAlignment="1">
      <alignment horizontal="center" vertical="center"/>
    </xf>
    <xf numFmtId="0" fontId="19" fillId="3" borderId="3" xfId="4" applyFont="1" applyFill="1" applyBorder="1" applyAlignment="1">
      <alignment horizontal="center" vertical="center"/>
    </xf>
    <xf numFmtId="0" fontId="18" fillId="3" borderId="0" xfId="4" applyFont="1" applyFill="1" applyAlignment="1">
      <alignment horizontal="center" vertical="center"/>
    </xf>
    <xf numFmtId="0" fontId="18" fillId="3" borderId="4" xfId="4" applyFont="1" applyFill="1" applyBorder="1" applyAlignment="1">
      <alignment vertical="center"/>
    </xf>
    <xf numFmtId="0" fontId="18" fillId="3" borderId="4" xfId="4" applyFont="1" applyFill="1" applyBorder="1" applyAlignment="1">
      <alignment horizontal="center" vertical="center"/>
    </xf>
    <xf numFmtId="0" fontId="13" fillId="3" borderId="0" xfId="4" applyFont="1" applyFill="1" applyAlignment="1">
      <alignment horizontal="right"/>
    </xf>
    <xf numFmtId="0" fontId="13" fillId="3" borderId="0" xfId="4" applyFont="1" applyFill="1"/>
    <xf numFmtId="0" fontId="15" fillId="3" borderId="0" xfId="4" applyFont="1" applyFill="1"/>
    <xf numFmtId="0" fontId="22" fillId="3" borderId="0" xfId="4" applyFont="1" applyFill="1"/>
    <xf numFmtId="0" fontId="22" fillId="3" borderId="0" xfId="4" applyFont="1" applyFill="1" applyAlignment="1">
      <alignment horizontal="right"/>
    </xf>
    <xf numFmtId="0" fontId="17" fillId="4" borderId="0" xfId="4" applyFont="1" applyFill="1"/>
    <xf numFmtId="0" fontId="19" fillId="3" borderId="0" xfId="4" applyFont="1" applyFill="1"/>
    <xf numFmtId="0" fontId="19" fillId="3" borderId="0" xfId="4" applyFont="1" applyFill="1" applyAlignment="1">
      <alignment horizontal="left"/>
    </xf>
    <xf numFmtId="3" fontId="19" fillId="3" borderId="0" xfId="4" applyNumberFormat="1" applyFont="1" applyFill="1" applyAlignment="1">
      <alignment horizontal="right"/>
    </xf>
    <xf numFmtId="0" fontId="19" fillId="0" borderId="0" xfId="4" applyFont="1" applyAlignment="1">
      <alignment horizontal="left"/>
    </xf>
    <xf numFmtId="3" fontId="19" fillId="0" borderId="0" xfId="4" applyNumberFormat="1" applyFont="1" applyAlignment="1">
      <alignment horizontal="right"/>
    </xf>
    <xf numFmtId="166" fontId="19" fillId="3" borderId="0" xfId="8" applyNumberFormat="1" applyFont="1" applyFill="1" applyBorder="1"/>
    <xf numFmtId="1" fontId="19" fillId="3" borderId="0" xfId="4" applyNumberFormat="1" applyFont="1" applyFill="1"/>
    <xf numFmtId="3" fontId="19" fillId="3" borderId="0" xfId="4" applyNumberFormat="1" applyFont="1" applyFill="1"/>
    <xf numFmtId="0" fontId="25" fillId="3" borderId="2" xfId="4" applyFont="1" applyFill="1" applyBorder="1" applyAlignment="1">
      <alignment horizontal="left"/>
    </xf>
    <xf numFmtId="3" fontId="25" fillId="3" borderId="2" xfId="4" applyNumberFormat="1" applyFont="1" applyFill="1" applyBorder="1" applyAlignment="1">
      <alignment horizontal="right"/>
    </xf>
    <xf numFmtId="166" fontId="22" fillId="3" borderId="0" xfId="8" applyNumberFormat="1" applyFont="1" applyFill="1" applyBorder="1"/>
    <xf numFmtId="0" fontId="20" fillId="3" borderId="10" xfId="4" applyFont="1" applyFill="1" applyBorder="1"/>
    <xf numFmtId="0" fontId="20" fillId="3" borderId="10" xfId="4" applyFont="1" applyFill="1" applyBorder="1" applyAlignment="1">
      <alignment horizontal="right"/>
    </xf>
    <xf numFmtId="0" fontId="20" fillId="3" borderId="0" xfId="4" applyFont="1" applyFill="1"/>
    <xf numFmtId="0" fontId="20" fillId="3" borderId="0" xfId="4" applyFont="1" applyFill="1" applyAlignment="1">
      <alignment horizontal="right"/>
    </xf>
    <xf numFmtId="0" fontId="20" fillId="3" borderId="8" xfId="4" applyFont="1" applyFill="1" applyBorder="1"/>
    <xf numFmtId="0" fontId="20" fillId="3" borderId="8" xfId="4" applyFont="1" applyFill="1" applyBorder="1" applyAlignment="1">
      <alignment horizontal="right"/>
    </xf>
    <xf numFmtId="169" fontId="22" fillId="3" borderId="0" xfId="11" applyNumberFormat="1" applyFont="1" applyFill="1" applyBorder="1" applyAlignment="1">
      <alignment horizontal="right"/>
    </xf>
    <xf numFmtId="0" fontId="55" fillId="3" borderId="0" xfId="4" applyFont="1" applyFill="1" applyAlignment="1">
      <alignment horizontal="left" vertical="center"/>
    </xf>
    <xf numFmtId="0" fontId="17" fillId="4" borderId="0" xfId="4" applyFont="1" applyFill="1" applyAlignment="1">
      <alignment horizontal="left"/>
    </xf>
    <xf numFmtId="0" fontId="25" fillId="12" borderId="2" xfId="4" applyFont="1" applyFill="1" applyBorder="1" applyAlignment="1">
      <alignment vertical="center"/>
    </xf>
    <xf numFmtId="174" fontId="25" fillId="12" borderId="2" xfId="4" applyNumberFormat="1" applyFont="1" applyFill="1" applyBorder="1" applyAlignment="1">
      <alignment horizontal="right" vertical="center"/>
    </xf>
    <xf numFmtId="0" fontId="19" fillId="3" borderId="0" xfId="4" applyFont="1" applyFill="1" applyAlignment="1">
      <alignment horizontal="left" readingOrder="1"/>
    </xf>
    <xf numFmtId="174" fontId="19" fillId="3" borderId="0" xfId="4" applyNumberFormat="1" applyFont="1" applyFill="1" applyAlignment="1">
      <alignment horizontal="right" vertical="center"/>
    </xf>
    <xf numFmtId="174" fontId="34" fillId="3" borderId="0" xfId="4" applyNumberFormat="1" applyFont="1" applyFill="1" applyAlignment="1">
      <alignment horizontal="right" vertical="center"/>
    </xf>
    <xf numFmtId="0" fontId="25" fillId="12" borderId="2" xfId="4" applyFont="1" applyFill="1" applyBorder="1" applyAlignment="1">
      <alignment horizontal="left" vertical="center"/>
    </xf>
    <xf numFmtId="0" fontId="25" fillId="12" borderId="2" xfId="4" applyFont="1" applyFill="1" applyBorder="1" applyAlignment="1">
      <alignment horizontal="left" vertical="center" wrapText="1"/>
    </xf>
    <xf numFmtId="174" fontId="19" fillId="3" borderId="4" xfId="4" applyNumberFormat="1" applyFont="1" applyFill="1" applyBorder="1" applyAlignment="1">
      <alignment horizontal="right" vertical="center"/>
    </xf>
    <xf numFmtId="0" fontId="20" fillId="3" borderId="3" xfId="4" applyFont="1" applyFill="1" applyBorder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41" fillId="3" borderId="0" xfId="4" applyFont="1" applyFill="1" applyAlignment="1">
      <alignment vertical="center"/>
    </xf>
    <xf numFmtId="0" fontId="56" fillId="3" borderId="0" xfId="4" applyFont="1" applyFill="1" applyAlignment="1">
      <alignment vertical="center"/>
    </xf>
    <xf numFmtId="0" fontId="28" fillId="3" borderId="32" xfId="4" applyFont="1" applyFill="1" applyBorder="1" applyAlignment="1">
      <alignment horizontal="center" vertical="center"/>
    </xf>
    <xf numFmtId="0" fontId="28" fillId="3" borderId="3" xfId="4" applyFont="1" applyFill="1" applyBorder="1" applyAlignment="1">
      <alignment vertical="center"/>
    </xf>
    <xf numFmtId="43" fontId="28" fillId="3" borderId="33" xfId="1" applyFont="1" applyFill="1" applyBorder="1" applyAlignment="1">
      <alignment vertical="center"/>
    </xf>
    <xf numFmtId="43" fontId="28" fillId="3" borderId="34" xfId="1" applyFont="1" applyFill="1" applyBorder="1" applyAlignment="1">
      <alignment vertical="center"/>
    </xf>
    <xf numFmtId="173" fontId="28" fillId="3" borderId="3" xfId="4" applyNumberFormat="1" applyFont="1" applyFill="1" applyBorder="1" applyAlignment="1">
      <alignment horizontal="center" vertical="center"/>
    </xf>
    <xf numFmtId="189" fontId="28" fillId="3" borderId="3" xfId="4" applyNumberFormat="1" applyFont="1" applyFill="1" applyBorder="1" applyAlignment="1">
      <alignment horizontal="center" vertical="center"/>
    </xf>
    <xf numFmtId="173" fontId="28" fillId="3" borderId="34" xfId="4" applyNumberFormat="1" applyFont="1" applyFill="1" applyBorder="1" applyAlignment="1">
      <alignment horizontal="center" vertical="center"/>
    </xf>
    <xf numFmtId="173" fontId="28" fillId="3" borderId="35" xfId="4" applyNumberFormat="1" applyFont="1" applyFill="1" applyBorder="1" applyAlignment="1">
      <alignment horizontal="center" vertical="center"/>
    </xf>
    <xf numFmtId="0" fontId="28" fillId="3" borderId="36" xfId="4" applyFont="1" applyFill="1" applyBorder="1" applyAlignment="1">
      <alignment horizontal="center" vertical="center"/>
    </xf>
    <xf numFmtId="43" fontId="28" fillId="3" borderId="37" xfId="1" applyFont="1" applyFill="1" applyBorder="1" applyAlignment="1">
      <alignment vertical="center"/>
    </xf>
    <xf numFmtId="43" fontId="28" fillId="3" borderId="38" xfId="1" applyFont="1" applyFill="1" applyBorder="1" applyAlignment="1">
      <alignment vertical="center"/>
    </xf>
    <xf numFmtId="173" fontId="28" fillId="3" borderId="0" xfId="4" applyNumberFormat="1" applyFont="1" applyFill="1" applyAlignment="1">
      <alignment horizontal="center" vertical="center"/>
    </xf>
    <xf numFmtId="173" fontId="28" fillId="3" borderId="38" xfId="4" applyNumberFormat="1" applyFont="1" applyFill="1" applyBorder="1" applyAlignment="1">
      <alignment horizontal="center" vertical="center"/>
    </xf>
    <xf numFmtId="173" fontId="28" fillId="3" borderId="39" xfId="4" applyNumberFormat="1" applyFont="1" applyFill="1" applyBorder="1" applyAlignment="1">
      <alignment horizontal="center" vertical="center"/>
    </xf>
    <xf numFmtId="190" fontId="28" fillId="3" borderId="38" xfId="4" applyNumberFormat="1" applyFont="1" applyFill="1" applyBorder="1" applyAlignment="1">
      <alignment horizontal="center" vertical="center"/>
    </xf>
    <xf numFmtId="0" fontId="28" fillId="3" borderId="4" xfId="4" applyFont="1" applyFill="1" applyBorder="1" applyAlignment="1">
      <alignment vertical="center"/>
    </xf>
    <xf numFmtId="43" fontId="28" fillId="3" borderId="40" xfId="1" applyFont="1" applyFill="1" applyBorder="1" applyAlignment="1">
      <alignment vertical="center"/>
    </xf>
    <xf numFmtId="43" fontId="28" fillId="3" borderId="41" xfId="1" applyFont="1" applyFill="1" applyBorder="1" applyAlignment="1">
      <alignment vertical="center"/>
    </xf>
    <xf numFmtId="173" fontId="28" fillId="3" borderId="4" xfId="4" applyNumberFormat="1" applyFont="1" applyFill="1" applyBorder="1" applyAlignment="1">
      <alignment horizontal="center" vertical="center"/>
    </xf>
    <xf numFmtId="173" fontId="28" fillId="3" borderId="41" xfId="4" applyNumberFormat="1" applyFont="1" applyFill="1" applyBorder="1" applyAlignment="1">
      <alignment horizontal="center" vertical="center"/>
    </xf>
    <xf numFmtId="0" fontId="27" fillId="3" borderId="27" xfId="4" applyFont="1" applyFill="1" applyBorder="1" applyAlignment="1">
      <alignment horizontal="center" vertical="center"/>
    </xf>
    <xf numFmtId="0" fontId="27" fillId="3" borderId="2" xfId="4" applyFont="1" applyFill="1" applyBorder="1" applyAlignment="1">
      <alignment vertical="center"/>
    </xf>
    <xf numFmtId="43" fontId="27" fillId="3" borderId="42" xfId="1" applyFont="1" applyFill="1" applyBorder="1" applyAlignment="1">
      <alignment vertical="center"/>
    </xf>
    <xf numFmtId="43" fontId="27" fillId="3" borderId="43" xfId="1" applyFont="1" applyFill="1" applyBorder="1" applyAlignment="1">
      <alignment vertical="center"/>
    </xf>
    <xf numFmtId="173" fontId="27" fillId="3" borderId="2" xfId="4" applyNumberFormat="1" applyFont="1" applyFill="1" applyBorder="1" applyAlignment="1">
      <alignment horizontal="center" vertical="center"/>
    </xf>
    <xf numFmtId="173" fontId="27" fillId="3" borderId="43" xfId="4" applyNumberFormat="1" applyFont="1" applyFill="1" applyBorder="1" applyAlignment="1">
      <alignment horizontal="center" vertical="center"/>
    </xf>
    <xf numFmtId="175" fontId="28" fillId="3" borderId="34" xfId="4" applyNumberFormat="1" applyFont="1" applyFill="1" applyBorder="1" applyAlignment="1">
      <alignment horizontal="center" vertical="center"/>
    </xf>
    <xf numFmtId="0" fontId="25" fillId="3" borderId="44" xfId="4" applyFont="1" applyFill="1" applyBorder="1"/>
    <xf numFmtId="191" fontId="28" fillId="3" borderId="38" xfId="4" applyNumberFormat="1" applyFont="1" applyFill="1" applyBorder="1" applyAlignment="1">
      <alignment horizontal="center" vertical="center"/>
    </xf>
    <xf numFmtId="173" fontId="28" fillId="0" borderId="18" xfId="4" applyNumberFormat="1" applyFont="1" applyBorder="1" applyAlignment="1">
      <alignment horizontal="center" vertical="center"/>
    </xf>
    <xf numFmtId="189" fontId="28" fillId="3" borderId="34" xfId="4" applyNumberFormat="1" applyFont="1" applyFill="1" applyBorder="1" applyAlignment="1">
      <alignment horizontal="center" vertical="center"/>
    </xf>
    <xf numFmtId="164" fontId="19" fillId="3" borderId="0" xfId="4" applyNumberFormat="1" applyFont="1" applyFill="1"/>
    <xf numFmtId="189" fontId="28" fillId="3" borderId="38" xfId="4" applyNumberFormat="1" applyFont="1" applyFill="1" applyBorder="1" applyAlignment="1">
      <alignment horizontal="center" vertical="center"/>
    </xf>
    <xf numFmtId="173" fontId="19" fillId="3" borderId="0" xfId="4" applyNumberFormat="1" applyFont="1" applyFill="1"/>
    <xf numFmtId="175" fontId="28" fillId="3" borderId="38" xfId="4" applyNumberFormat="1" applyFont="1" applyFill="1" applyBorder="1" applyAlignment="1">
      <alignment horizontal="center" vertical="center"/>
    </xf>
    <xf numFmtId="0" fontId="25" fillId="3" borderId="32" xfId="4" applyFont="1" applyFill="1" applyBorder="1"/>
    <xf numFmtId="0" fontId="27" fillId="3" borderId="3" xfId="4" applyFont="1" applyFill="1" applyBorder="1" applyAlignment="1">
      <alignment vertical="center"/>
    </xf>
    <xf numFmtId="173" fontId="27" fillId="3" borderId="3" xfId="4" applyNumberFormat="1" applyFont="1" applyFill="1" applyBorder="1" applyAlignment="1">
      <alignment horizontal="center" vertical="center"/>
    </xf>
    <xf numFmtId="173" fontId="27" fillId="3" borderId="34" xfId="4" applyNumberFormat="1" applyFont="1" applyFill="1" applyBorder="1" applyAlignment="1">
      <alignment horizontal="center" vertical="center"/>
    </xf>
    <xf numFmtId="0" fontId="25" fillId="3" borderId="5" xfId="4" applyFont="1" applyFill="1" applyBorder="1"/>
    <xf numFmtId="0" fontId="27" fillId="3" borderId="6" xfId="4" applyFont="1" applyFill="1" applyBorder="1" applyAlignment="1">
      <alignment vertical="center"/>
    </xf>
    <xf numFmtId="173" fontId="27" fillId="3" borderId="6" xfId="4" applyNumberFormat="1" applyFont="1" applyFill="1" applyBorder="1" applyAlignment="1">
      <alignment horizontal="center" vertical="center"/>
    </xf>
    <xf numFmtId="173" fontId="27" fillId="3" borderId="7" xfId="4" applyNumberFormat="1" applyFont="1" applyFill="1" applyBorder="1" applyAlignment="1">
      <alignment horizontal="center" vertical="center"/>
    </xf>
    <xf numFmtId="166" fontId="28" fillId="3" borderId="0" xfId="2" applyNumberFormat="1" applyFont="1" applyFill="1" applyAlignment="1">
      <alignment vertical="center"/>
    </xf>
    <xf numFmtId="192" fontId="28" fillId="3" borderId="0" xfId="4" applyNumberFormat="1" applyFont="1" applyFill="1" applyAlignment="1">
      <alignment horizontal="center" vertical="center"/>
    </xf>
    <xf numFmtId="0" fontId="26" fillId="2" borderId="10" xfId="18" applyFont="1" applyFill="1" applyBorder="1" applyAlignment="1">
      <alignment horizontal="left" vertical="center"/>
    </xf>
    <xf numFmtId="0" fontId="28" fillId="2" borderId="10" xfId="18" applyFont="1" applyFill="1" applyBorder="1" applyAlignment="1">
      <alignment vertical="center"/>
    </xf>
    <xf numFmtId="0" fontId="28" fillId="2" borderId="10" xfId="18" applyFont="1" applyFill="1" applyBorder="1" applyAlignment="1">
      <alignment horizontal="center" vertical="center"/>
    </xf>
    <xf numFmtId="0" fontId="26" fillId="2" borderId="0" xfId="18" applyFont="1" applyFill="1" applyAlignment="1">
      <alignment horizontal="left" vertical="center"/>
    </xf>
    <xf numFmtId="0" fontId="28" fillId="2" borderId="0" xfId="18" applyFont="1" applyFill="1" applyAlignment="1">
      <alignment vertical="center"/>
    </xf>
    <xf numFmtId="0" fontId="28" fillId="2" borderId="0" xfId="18" applyFont="1" applyFill="1" applyAlignment="1">
      <alignment horizontal="center" vertical="center"/>
    </xf>
    <xf numFmtId="0" fontId="39" fillId="2" borderId="8" xfId="19" applyFont="1" applyFill="1" applyBorder="1"/>
    <xf numFmtId="0" fontId="21" fillId="2" borderId="8" xfId="19" applyFont="1" applyFill="1" applyBorder="1"/>
    <xf numFmtId="193" fontId="21" fillId="2" borderId="0" xfId="20" applyNumberFormat="1" applyFont="1" applyFill="1" applyAlignment="1">
      <alignment horizontal="right"/>
    </xf>
    <xf numFmtId="0" fontId="19" fillId="2" borderId="0" xfId="4" applyFont="1" applyFill="1"/>
    <xf numFmtId="0" fontId="12" fillId="3" borderId="0" xfId="6" applyFont="1" applyFill="1"/>
    <xf numFmtId="0" fontId="19" fillId="3" borderId="0" xfId="6" applyFont="1" applyFill="1" applyAlignment="1">
      <alignment horizontal="center"/>
    </xf>
    <xf numFmtId="0" fontId="15" fillId="3" borderId="0" xfId="6" applyFont="1" applyFill="1"/>
    <xf numFmtId="0" fontId="19" fillId="3" borderId="0" xfId="6" applyFont="1" applyFill="1"/>
    <xf numFmtId="0" fontId="17" fillId="4" borderId="0" xfId="6" applyFont="1" applyFill="1"/>
    <xf numFmtId="0" fontId="17" fillId="4" borderId="0" xfId="6" applyFont="1" applyFill="1" applyAlignment="1">
      <alignment horizontal="center"/>
    </xf>
    <xf numFmtId="172" fontId="19" fillId="3" borderId="0" xfId="6" applyNumberFormat="1" applyFont="1" applyFill="1" applyAlignment="1">
      <alignment horizontal="center"/>
    </xf>
    <xf numFmtId="0" fontId="18" fillId="3" borderId="0" xfId="6" applyFont="1" applyFill="1"/>
    <xf numFmtId="10" fontId="19" fillId="3" borderId="0" xfId="6" applyNumberFormat="1" applyFont="1" applyFill="1" applyAlignment="1">
      <alignment horizontal="center"/>
    </xf>
    <xf numFmtId="0" fontId="19" fillId="3" borderId="3" xfId="6" applyFont="1" applyFill="1" applyBorder="1"/>
    <xf numFmtId="172" fontId="19" fillId="3" borderId="3" xfId="6" applyNumberFormat="1" applyFont="1" applyFill="1" applyBorder="1" applyAlignment="1">
      <alignment horizontal="center"/>
    </xf>
    <xf numFmtId="0" fontId="18" fillId="3" borderId="4" xfId="6" applyFont="1" applyFill="1" applyBorder="1"/>
    <xf numFmtId="166" fontId="19" fillId="3" borderId="4" xfId="6" applyNumberFormat="1" applyFont="1" applyFill="1" applyBorder="1" applyAlignment="1">
      <alignment horizontal="center"/>
    </xf>
    <xf numFmtId="166" fontId="19" fillId="3" borderId="0" xfId="6" applyNumberFormat="1" applyFont="1" applyFill="1" applyAlignment="1">
      <alignment horizontal="center"/>
    </xf>
    <xf numFmtId="0" fontId="20" fillId="3" borderId="3" xfId="6" applyFont="1" applyFill="1" applyBorder="1"/>
    <xf numFmtId="0" fontId="19" fillId="3" borderId="3" xfId="6" applyFont="1" applyFill="1" applyBorder="1" applyAlignment="1">
      <alignment horizontal="center"/>
    </xf>
    <xf numFmtId="0" fontId="20" fillId="3" borderId="4" xfId="6" applyFont="1" applyFill="1" applyBorder="1"/>
    <xf numFmtId="0" fontId="19" fillId="3" borderId="4" xfId="6" applyFont="1" applyFill="1" applyBorder="1"/>
    <xf numFmtId="0" fontId="19" fillId="3" borderId="4" xfId="6" applyFont="1" applyFill="1" applyBorder="1" applyAlignment="1">
      <alignment horizontal="center"/>
    </xf>
    <xf numFmtId="0" fontId="23" fillId="0" borderId="0" xfId="6" applyFont="1"/>
    <xf numFmtId="0" fontId="17" fillId="4" borderId="0" xfId="6" applyFont="1" applyFill="1" applyAlignment="1">
      <alignment horizontal="right" vertical="center"/>
    </xf>
    <xf numFmtId="43" fontId="21" fillId="0" borderId="0" xfId="1" applyFont="1" applyBorder="1" applyAlignment="1">
      <alignment horizontal="left"/>
    </xf>
    <xf numFmtId="43" fontId="21" fillId="0" borderId="0" xfId="1" applyFont="1" applyBorder="1" applyAlignment="1">
      <alignment horizontal="right"/>
    </xf>
    <xf numFmtId="0" fontId="18" fillId="3" borderId="0" xfId="6" applyFont="1" applyFill="1" applyAlignment="1">
      <alignment vertical="center"/>
    </xf>
    <xf numFmtId="0" fontId="19" fillId="3" borderId="8" xfId="6" applyFont="1" applyFill="1" applyBorder="1" applyAlignment="1">
      <alignment vertical="center"/>
    </xf>
    <xf numFmtId="43" fontId="19" fillId="3" borderId="8" xfId="6" applyNumberFormat="1" applyFont="1" applyFill="1" applyBorder="1" applyAlignment="1">
      <alignment horizontal="right" vertical="center"/>
    </xf>
    <xf numFmtId="0" fontId="19" fillId="3" borderId="3" xfId="6" applyFont="1" applyFill="1" applyBorder="1" applyAlignment="1">
      <alignment vertical="center"/>
    </xf>
    <xf numFmtId="167" fontId="19" fillId="3" borderId="0" xfId="7" applyNumberFormat="1" applyFont="1" applyFill="1" applyAlignment="1">
      <alignment horizontal="center" vertical="center"/>
    </xf>
    <xf numFmtId="0" fontId="18" fillId="3" borderId="4" xfId="6" applyFont="1" applyFill="1" applyBorder="1" applyAlignment="1">
      <alignment vertical="center"/>
    </xf>
    <xf numFmtId="0" fontId="19" fillId="3" borderId="4" xfId="6" applyFont="1" applyFill="1" applyBorder="1" applyAlignment="1">
      <alignment vertical="center"/>
    </xf>
    <xf numFmtId="43" fontId="19" fillId="3" borderId="4" xfId="6" applyNumberFormat="1" applyFont="1" applyFill="1" applyBorder="1" applyAlignment="1">
      <alignment horizontal="right" vertical="center"/>
    </xf>
    <xf numFmtId="0" fontId="19" fillId="0" borderId="3" xfId="6" applyFont="1" applyBorder="1" applyAlignment="1">
      <alignment vertical="center"/>
    </xf>
    <xf numFmtId="43" fontId="19" fillId="3" borderId="3" xfId="6" applyNumberFormat="1" applyFont="1" applyFill="1" applyBorder="1" applyAlignment="1">
      <alignment horizontal="right" vertical="center"/>
    </xf>
    <xf numFmtId="164" fontId="19" fillId="3" borderId="3" xfId="6" applyNumberFormat="1" applyFont="1" applyFill="1" applyBorder="1" applyAlignment="1">
      <alignment horizontal="center" vertical="center"/>
    </xf>
    <xf numFmtId="164" fontId="19" fillId="3" borderId="4" xfId="6" applyNumberFormat="1" applyFont="1" applyFill="1" applyBorder="1" applyAlignment="1">
      <alignment horizontal="center" vertical="center"/>
    </xf>
    <xf numFmtId="169" fontId="23" fillId="0" borderId="0" xfId="1" applyNumberFormat="1" applyFont="1"/>
    <xf numFmtId="10" fontId="22" fillId="3" borderId="0" xfId="6" applyNumberFormat="1" applyFont="1" applyFill="1" applyAlignment="1">
      <alignment horizontal="center" vertical="center"/>
    </xf>
    <xf numFmtId="0" fontId="22" fillId="3" borderId="3" xfId="6" applyFont="1" applyFill="1" applyBorder="1" applyAlignment="1">
      <alignment vertical="center"/>
    </xf>
    <xf numFmtId="0" fontId="22" fillId="3" borderId="4" xfId="6" applyFont="1" applyFill="1" applyBorder="1" applyAlignment="1">
      <alignment vertical="center"/>
    </xf>
    <xf numFmtId="3" fontId="22" fillId="3" borderId="0" xfId="6" applyNumberFormat="1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0" fontId="18" fillId="3" borderId="0" xfId="6" applyFont="1" applyFill="1" applyAlignment="1">
      <alignment horizontal="right" vertical="center"/>
    </xf>
    <xf numFmtId="164" fontId="19" fillId="0" borderId="0" xfId="6" applyNumberFormat="1" applyFont="1" applyAlignment="1">
      <alignment horizontal="center" vertical="center"/>
    </xf>
    <xf numFmtId="10" fontId="13" fillId="3" borderId="0" xfId="6" applyNumberFormat="1" applyFont="1" applyFill="1" applyAlignment="1">
      <alignment vertical="center"/>
    </xf>
    <xf numFmtId="171" fontId="19" fillId="3" borderId="0" xfId="6" applyNumberFormat="1" applyFont="1" applyFill="1" applyAlignment="1">
      <alignment horizontal="center" vertical="center"/>
    </xf>
    <xf numFmtId="0" fontId="59" fillId="4" borderId="0" xfId="6" applyFont="1" applyFill="1" applyAlignment="1">
      <alignment horizontal="center" vertical="center"/>
    </xf>
    <xf numFmtId="0" fontId="17" fillId="0" borderId="18" xfId="6" applyFont="1" applyBorder="1" applyAlignment="1">
      <alignment vertical="center"/>
    </xf>
    <xf numFmtId="0" fontId="59" fillId="0" borderId="30" xfId="6" applyFont="1" applyBorder="1" applyAlignment="1">
      <alignment horizontal="center" vertical="center"/>
    </xf>
    <xf numFmtId="0" fontId="59" fillId="0" borderId="21" xfId="6" applyFont="1" applyBorder="1" applyAlignment="1">
      <alignment horizontal="center" vertical="center"/>
    </xf>
    <xf numFmtId="0" fontId="59" fillId="0" borderId="15" xfId="6" applyFont="1" applyBorder="1" applyAlignment="1">
      <alignment horizontal="center" vertical="center"/>
    </xf>
    <xf numFmtId="0" fontId="13" fillId="0" borderId="18" xfId="6" applyFont="1" applyBorder="1" applyAlignment="1">
      <alignment vertical="center"/>
    </xf>
    <xf numFmtId="0" fontId="18" fillId="3" borderId="0" xfId="6" applyFont="1" applyFill="1" applyAlignment="1">
      <alignment horizontal="center" vertical="center"/>
    </xf>
    <xf numFmtId="3" fontId="25" fillId="3" borderId="45" xfId="6" applyNumberFormat="1" applyFont="1" applyFill="1" applyBorder="1" applyAlignment="1">
      <alignment horizontal="right" vertical="center"/>
    </xf>
    <xf numFmtId="0" fontId="25" fillId="3" borderId="46" xfId="6" applyFont="1" applyFill="1" applyBorder="1" applyAlignment="1">
      <alignment horizontal="center" vertical="center" wrapText="1"/>
    </xf>
    <xf numFmtId="3" fontId="25" fillId="3" borderId="46" xfId="6" applyNumberFormat="1" applyFont="1" applyFill="1" applyBorder="1" applyAlignment="1">
      <alignment horizontal="center" vertical="center"/>
    </xf>
    <xf numFmtId="0" fontId="25" fillId="3" borderId="46" xfId="6" applyFont="1" applyFill="1" applyBorder="1" applyAlignment="1">
      <alignment horizontal="center" vertical="center"/>
    </xf>
    <xf numFmtId="10" fontId="25" fillId="3" borderId="47" xfId="6" applyNumberFormat="1" applyFont="1" applyFill="1" applyBorder="1" applyAlignment="1">
      <alignment horizontal="center" vertical="center"/>
    </xf>
    <xf numFmtId="0" fontId="25" fillId="3" borderId="48" xfId="6" applyFont="1" applyFill="1" applyBorder="1" applyAlignment="1">
      <alignment vertical="center"/>
    </xf>
    <xf numFmtId="0" fontId="60" fillId="3" borderId="49" xfId="6" applyFont="1" applyFill="1" applyBorder="1" applyAlignment="1">
      <alignment horizontal="center" vertical="center" wrapText="1"/>
    </xf>
    <xf numFmtId="0" fontId="25" fillId="3" borderId="49" xfId="6" applyFont="1" applyFill="1" applyBorder="1" applyAlignment="1">
      <alignment horizontal="center" vertical="center"/>
    </xf>
    <xf numFmtId="0" fontId="25" fillId="3" borderId="50" xfId="6" applyFont="1" applyFill="1" applyBorder="1" applyAlignment="1">
      <alignment horizontal="center" vertical="center"/>
    </xf>
    <xf numFmtId="0" fontId="61" fillId="3" borderId="0" xfId="6" applyFont="1" applyFill="1" applyAlignment="1">
      <alignment vertical="center"/>
    </xf>
    <xf numFmtId="0" fontId="17" fillId="4" borderId="0" xfId="6" applyFont="1" applyFill="1" applyAlignment="1">
      <alignment horizontal="center" vertical="center" wrapText="1"/>
    </xf>
    <xf numFmtId="3" fontId="19" fillId="3" borderId="0" xfId="6" applyNumberFormat="1" applyFont="1" applyFill="1" applyAlignment="1">
      <alignment horizontal="left" vertical="center"/>
    </xf>
    <xf numFmtId="164" fontId="19" fillId="3" borderId="0" xfId="6" applyNumberFormat="1" applyFont="1" applyFill="1" applyAlignment="1">
      <alignment horizontal="right" vertical="center"/>
    </xf>
    <xf numFmtId="3" fontId="19" fillId="3" borderId="0" xfId="6" applyNumberFormat="1" applyFont="1" applyFill="1" applyAlignment="1">
      <alignment horizontal="right" vertical="center"/>
    </xf>
    <xf numFmtId="0" fontId="62" fillId="3" borderId="0" xfId="6" applyFont="1" applyFill="1" applyAlignment="1">
      <alignment vertical="center"/>
    </xf>
    <xf numFmtId="164" fontId="19" fillId="0" borderId="0" xfId="6" applyNumberFormat="1" applyFont="1" applyAlignment="1">
      <alignment horizontal="right" vertical="center"/>
    </xf>
    <xf numFmtId="170" fontId="19" fillId="3" borderId="0" xfId="6" applyNumberFormat="1" applyFont="1" applyFill="1" applyAlignment="1">
      <alignment horizontal="center" vertical="center"/>
    </xf>
    <xf numFmtId="0" fontId="25" fillId="3" borderId="2" xfId="6" applyFont="1" applyFill="1" applyBorder="1" applyAlignment="1">
      <alignment horizontal="center" vertical="center"/>
    </xf>
    <xf numFmtId="3" fontId="25" fillId="3" borderId="2" xfId="6" applyNumberFormat="1" applyFont="1" applyFill="1" applyBorder="1" applyAlignment="1">
      <alignment horizontal="right" vertical="center"/>
    </xf>
    <xf numFmtId="10" fontId="25" fillId="3" borderId="2" xfId="6" applyNumberFormat="1" applyFont="1" applyFill="1" applyBorder="1" applyAlignment="1">
      <alignment horizontal="center" vertical="center"/>
    </xf>
    <xf numFmtId="0" fontId="20" fillId="3" borderId="3" xfId="6" applyFont="1" applyFill="1" applyBorder="1" applyAlignment="1">
      <alignment horizontal="center" vertical="center"/>
    </xf>
    <xf numFmtId="0" fontId="20" fillId="3" borderId="4" xfId="6" applyFont="1" applyFill="1" applyBorder="1" applyAlignment="1">
      <alignment horizontal="center" vertical="center"/>
    </xf>
    <xf numFmtId="0" fontId="19" fillId="0" borderId="0" xfId="4" applyFont="1" applyAlignment="1">
      <alignment horizontal="center"/>
    </xf>
    <xf numFmtId="3" fontId="19" fillId="0" borderId="0" xfId="4" applyNumberFormat="1" applyFont="1" applyAlignment="1">
      <alignment horizontal="center"/>
    </xf>
    <xf numFmtId="3" fontId="17" fillId="4" borderId="0" xfId="6" applyNumberFormat="1" applyFont="1" applyFill="1" applyAlignment="1">
      <alignment horizontal="center" vertical="center"/>
    </xf>
    <xf numFmtId="0" fontId="22" fillId="0" borderId="0" xfId="4" applyFont="1"/>
    <xf numFmtId="0" fontId="22" fillId="0" borderId="0" xfId="6" applyFont="1"/>
    <xf numFmtId="0" fontId="20" fillId="0" borderId="0" xfId="0" applyFont="1"/>
    <xf numFmtId="0" fontId="12" fillId="3" borderId="0" xfId="7" applyFont="1" applyFill="1" applyAlignment="1">
      <alignment horizontal="left"/>
    </xf>
    <xf numFmtId="0" fontId="19" fillId="3" borderId="0" xfId="7" applyFont="1" applyFill="1" applyAlignment="1">
      <alignment horizontal="center"/>
    </xf>
    <xf numFmtId="0" fontId="15" fillId="3" borderId="0" xfId="7" applyFont="1" applyFill="1" applyAlignment="1">
      <alignment horizontal="left" vertical="center"/>
    </xf>
    <xf numFmtId="0" fontId="22" fillId="3" borderId="0" xfId="7" applyFont="1" applyFill="1" applyAlignment="1">
      <alignment horizontal="center"/>
    </xf>
    <xf numFmtId="3" fontId="22" fillId="3" borderId="0" xfId="7" applyNumberFormat="1" applyFont="1" applyFill="1" applyAlignment="1">
      <alignment horizontal="center"/>
    </xf>
    <xf numFmtId="10" fontId="22" fillId="3" borderId="0" xfId="7" applyNumberFormat="1" applyFont="1" applyFill="1" applyAlignment="1">
      <alignment horizontal="center"/>
    </xf>
    <xf numFmtId="4" fontId="19" fillId="3" borderId="0" xfId="7" applyNumberFormat="1" applyFont="1" applyFill="1" applyAlignment="1">
      <alignment horizontal="center"/>
    </xf>
    <xf numFmtId="4" fontId="28" fillId="3" borderId="0" xfId="7" applyNumberFormat="1" applyFont="1" applyFill="1" applyAlignment="1">
      <alignment horizontal="center"/>
    </xf>
    <xf numFmtId="0" fontId="19" fillId="3" borderId="0" xfId="7" applyFont="1" applyFill="1" applyAlignment="1">
      <alignment horizontal="left"/>
    </xf>
    <xf numFmtId="0" fontId="25" fillId="3" borderId="2" xfId="7" applyFont="1" applyFill="1" applyBorder="1" applyAlignment="1">
      <alignment horizontal="center"/>
    </xf>
    <xf numFmtId="4" fontId="27" fillId="3" borderId="2" xfId="7" applyNumberFormat="1" applyFont="1" applyFill="1" applyBorder="1" applyAlignment="1">
      <alignment horizontal="center"/>
    </xf>
    <xf numFmtId="194" fontId="27" fillId="3" borderId="2" xfId="7" applyNumberFormat="1" applyFont="1" applyFill="1" applyBorder="1" applyAlignment="1">
      <alignment horizontal="center"/>
    </xf>
    <xf numFmtId="4" fontId="27" fillId="7" borderId="2" xfId="7" applyNumberFormat="1" applyFont="1" applyFill="1" applyBorder="1" applyAlignment="1">
      <alignment horizontal="center"/>
    </xf>
    <xf numFmtId="0" fontId="25" fillId="3" borderId="0" xfId="7" applyFont="1" applyFill="1" applyAlignment="1">
      <alignment horizontal="center"/>
    </xf>
    <xf numFmtId="0" fontId="19" fillId="0" borderId="0" xfId="21" applyFont="1" applyAlignment="1">
      <alignment horizontal="center" vertical="center"/>
    </xf>
    <xf numFmtId="4" fontId="25" fillId="3" borderId="0" xfId="7" applyNumberFormat="1" applyFont="1" applyFill="1" applyAlignment="1">
      <alignment horizontal="center"/>
    </xf>
    <xf numFmtId="4" fontId="19" fillId="3" borderId="0" xfId="7" applyNumberFormat="1" applyFont="1" applyFill="1"/>
    <xf numFmtId="0" fontId="22" fillId="3" borderId="3" xfId="7" applyFont="1" applyFill="1" applyBorder="1" applyAlignment="1">
      <alignment horizontal="left"/>
    </xf>
    <xf numFmtId="0" fontId="22" fillId="3" borderId="0" xfId="7" applyFont="1" applyFill="1" applyAlignment="1">
      <alignment horizontal="left"/>
    </xf>
    <xf numFmtId="0" fontId="43" fillId="3" borderId="0" xfId="7" applyFont="1" applyFill="1" applyAlignment="1">
      <alignment horizontal="left"/>
    </xf>
    <xf numFmtId="0" fontId="20" fillId="3" borderId="4" xfId="7" applyFont="1" applyFill="1" applyBorder="1" applyAlignment="1">
      <alignment horizontal="left"/>
    </xf>
    <xf numFmtId="0" fontId="22" fillId="3" borderId="4" xfId="7" applyFont="1" applyFill="1" applyBorder="1" applyAlignment="1">
      <alignment horizontal="left"/>
    </xf>
    <xf numFmtId="164" fontId="0" fillId="0" borderId="0" xfId="7" applyNumberFormat="1" applyFont="1" applyAlignment="1">
      <alignment vertical="center"/>
    </xf>
    <xf numFmtId="189" fontId="28" fillId="3" borderId="0" xfId="4" applyNumberFormat="1" applyFont="1" applyFill="1" applyAlignment="1">
      <alignment horizontal="center" vertical="center"/>
    </xf>
    <xf numFmtId="0" fontId="17" fillId="4" borderId="51" xfId="4" applyFont="1" applyFill="1" applyBorder="1" applyAlignment="1">
      <alignment horizontal="center" vertical="center" wrapText="1"/>
    </xf>
    <xf numFmtId="0" fontId="58" fillId="13" borderId="51" xfId="18" applyFont="1" applyFill="1" applyBorder="1" applyAlignment="1">
      <alignment horizontal="center" vertical="center" wrapText="1"/>
    </xf>
    <xf numFmtId="0" fontId="63" fillId="2" borderId="0" xfId="3" quotePrefix="1" applyFont="1" applyFill="1"/>
    <xf numFmtId="49" fontId="6" fillId="2" borderId="0" xfId="5" applyNumberFormat="1" applyFont="1" applyFill="1" applyAlignment="1">
      <alignment horizontal="center" vertical="center" wrapText="1"/>
    </xf>
    <xf numFmtId="49" fontId="7" fillId="2" borderId="0" xfId="5" applyNumberFormat="1" applyFont="1" applyFill="1" applyAlignment="1">
      <alignment horizontal="center" vertical="center" wrapText="1"/>
    </xf>
    <xf numFmtId="0" fontId="20" fillId="3" borderId="2" xfId="6" applyFont="1" applyFill="1" applyBorder="1" applyAlignment="1">
      <alignment horizontal="left" vertical="center" wrapText="1"/>
    </xf>
    <xf numFmtId="0" fontId="26" fillId="0" borderId="2" xfId="6" applyFont="1" applyBorder="1"/>
    <xf numFmtId="0" fontId="20" fillId="3" borderId="0" xfId="7" applyFont="1" applyFill="1" applyAlignment="1">
      <alignment horizontal="left" vertical="center"/>
    </xf>
    <xf numFmtId="0" fontId="20" fillId="3" borderId="3" xfId="7" applyFont="1" applyFill="1" applyBorder="1" applyAlignment="1">
      <alignment horizontal="left" vertical="center" wrapText="1"/>
    </xf>
    <xf numFmtId="0" fontId="26" fillId="0" borderId="3" xfId="7" applyFont="1" applyBorder="1" applyAlignment="1">
      <alignment vertical="center"/>
    </xf>
    <xf numFmtId="0" fontId="20" fillId="3" borderId="0" xfId="4" applyFont="1" applyFill="1" applyAlignment="1">
      <alignment horizontal="left" vertical="center" wrapText="1"/>
    </xf>
    <xf numFmtId="0" fontId="20" fillId="3" borderId="0" xfId="7" applyFont="1" applyFill="1" applyAlignment="1">
      <alignment horizontal="left" vertical="center" wrapText="1"/>
    </xf>
    <xf numFmtId="0" fontId="20" fillId="3" borderId="10" xfId="4" applyFont="1" applyFill="1" applyBorder="1" applyAlignment="1">
      <alignment horizontal="left" vertical="center" wrapText="1"/>
    </xf>
    <xf numFmtId="0" fontId="20" fillId="3" borderId="8" xfId="4" applyFont="1" applyFill="1" applyBorder="1" applyAlignment="1">
      <alignment horizontal="left" vertical="center" wrapText="1"/>
    </xf>
    <xf numFmtId="0" fontId="25" fillId="14" borderId="0" xfId="7" applyFont="1" applyFill="1" applyAlignment="1">
      <alignment horizontal="center" vertical="center"/>
    </xf>
    <xf numFmtId="0" fontId="28" fillId="0" borderId="0" xfId="7" applyFont="1"/>
    <xf numFmtId="0" fontId="20" fillId="3" borderId="3" xfId="4" applyFont="1" applyFill="1" applyBorder="1" applyAlignment="1">
      <alignment horizontal="left" vertical="center" wrapText="1"/>
    </xf>
    <xf numFmtId="0" fontId="26" fillId="0" borderId="3" xfId="4" applyFont="1" applyBorder="1"/>
    <xf numFmtId="0" fontId="12" fillId="3" borderId="0" xfId="4" applyFont="1" applyFill="1" applyAlignment="1">
      <alignment horizontal="left" vertical="center" wrapText="1"/>
    </xf>
    <xf numFmtId="0" fontId="15" fillId="3" borderId="0" xfId="4" applyFont="1" applyFill="1" applyAlignment="1">
      <alignment horizontal="left" vertical="center" wrapText="1"/>
    </xf>
    <xf numFmtId="0" fontId="17" fillId="4" borderId="51" xfId="4" applyFont="1" applyFill="1" applyBorder="1" applyAlignment="1">
      <alignment horizontal="center" vertical="center" wrapText="1"/>
    </xf>
    <xf numFmtId="166" fontId="34" fillId="3" borderId="0" xfId="8" applyNumberFormat="1" applyFont="1" applyFill="1" applyBorder="1" applyAlignment="1">
      <alignment horizontal="right" vertical="center"/>
    </xf>
    <xf numFmtId="0" fontId="1" fillId="0" borderId="0" xfId="22"/>
    <xf numFmtId="169" fontId="19" fillId="3" borderId="0" xfId="12" applyNumberFormat="1" applyFont="1" applyFill="1" applyAlignment="1">
      <alignment vertical="center"/>
    </xf>
    <xf numFmtId="165" fontId="1" fillId="0" borderId="0" xfId="11" applyNumberFormat="1" applyFont="1" applyBorder="1"/>
    <xf numFmtId="166" fontId="1" fillId="0" borderId="0" xfId="8" applyNumberFormat="1" applyFont="1" applyBorder="1"/>
    <xf numFmtId="169" fontId="1" fillId="0" borderId="0" xfId="22" applyNumberFormat="1"/>
    <xf numFmtId="0" fontId="19" fillId="3" borderId="18" xfId="4" applyFont="1" applyFill="1" applyBorder="1" applyAlignment="1">
      <alignment vertical="center"/>
    </xf>
    <xf numFmtId="164" fontId="19" fillId="3" borderId="18" xfId="4" applyNumberFormat="1" applyFont="1" applyFill="1" applyBorder="1" applyAlignment="1">
      <alignment horizontal="center" vertical="center"/>
    </xf>
    <xf numFmtId="0" fontId="25" fillId="3" borderId="52" xfId="4" applyFont="1" applyFill="1" applyBorder="1" applyAlignment="1">
      <alignment vertical="center"/>
    </xf>
    <xf numFmtId="164" fontId="25" fillId="3" borderId="53" xfId="4" applyNumberFormat="1" applyFont="1" applyFill="1" applyBorder="1" applyAlignment="1">
      <alignment vertical="center"/>
    </xf>
    <xf numFmtId="164" fontId="64" fillId="3" borderId="0" xfId="4" applyNumberFormat="1" applyFont="1" applyFill="1" applyAlignment="1">
      <alignment horizontal="right" vertical="center"/>
    </xf>
    <xf numFmtId="164" fontId="34" fillId="3" borderId="0" xfId="4" applyNumberFormat="1" applyFont="1" applyFill="1" applyAlignment="1">
      <alignment vertical="center"/>
    </xf>
    <xf numFmtId="166" fontId="34" fillId="3" borderId="0" xfId="8" applyNumberFormat="1" applyFont="1" applyFill="1" applyBorder="1" applyAlignment="1">
      <alignment vertical="center"/>
    </xf>
    <xf numFmtId="165" fontId="34" fillId="3" borderId="8" xfId="4" applyNumberFormat="1" applyFont="1" applyFill="1" applyBorder="1" applyAlignment="1">
      <alignment vertical="center"/>
    </xf>
    <xf numFmtId="165" fontId="34" fillId="3" borderId="0" xfId="4" applyNumberFormat="1" applyFont="1" applyFill="1" applyAlignment="1">
      <alignment vertical="center"/>
    </xf>
    <xf numFmtId="1" fontId="21" fillId="0" borderId="0" xfId="0" applyNumberFormat="1" applyFont="1"/>
    <xf numFmtId="166" fontId="53" fillId="0" borderId="0" xfId="8" applyNumberFormat="1" applyFont="1" applyBorder="1"/>
    <xf numFmtId="0" fontId="53" fillId="0" borderId="0" xfId="4" applyFont="1"/>
    <xf numFmtId="1" fontId="0" fillId="0" borderId="0" xfId="0" applyNumberFormat="1"/>
    <xf numFmtId="43" fontId="3" fillId="0" borderId="0" xfId="1" applyFont="1"/>
    <xf numFmtId="0" fontId="12" fillId="0" borderId="0" xfId="4" applyFont="1"/>
    <xf numFmtId="3" fontId="34" fillId="0" borderId="0" xfId="4" applyNumberFormat="1" applyFont="1" applyAlignment="1">
      <alignment horizontal="center"/>
    </xf>
    <xf numFmtId="3" fontId="34" fillId="3" borderId="0" xfId="4" applyNumberFormat="1" applyFont="1" applyFill="1" applyAlignment="1">
      <alignment horizontal="center"/>
    </xf>
    <xf numFmtId="0" fontId="34" fillId="3" borderId="0" xfId="4" applyFont="1" applyFill="1"/>
    <xf numFmtId="3" fontId="17" fillId="4" borderId="0" xfId="4" applyNumberFormat="1" applyFont="1" applyFill="1" applyAlignment="1">
      <alignment horizontal="center" vertical="center"/>
    </xf>
    <xf numFmtId="164" fontId="19" fillId="3" borderId="4" xfId="4" applyNumberFormat="1" applyFont="1" applyFill="1" applyBorder="1" applyAlignment="1">
      <alignment horizontal="center"/>
    </xf>
    <xf numFmtId="0" fontId="19" fillId="3" borderId="2" xfId="4" applyFont="1" applyFill="1" applyBorder="1" applyAlignment="1">
      <alignment horizontal="left" vertical="center"/>
    </xf>
    <xf numFmtId="164" fontId="19" fillId="3" borderId="2" xfId="4" applyNumberFormat="1" applyFont="1" applyFill="1" applyBorder="1" applyAlignment="1">
      <alignment horizontal="center"/>
    </xf>
    <xf numFmtId="164" fontId="19" fillId="3" borderId="0" xfId="4" applyNumberFormat="1" applyFont="1" applyFill="1" applyAlignment="1">
      <alignment horizontal="center"/>
    </xf>
    <xf numFmtId="0" fontId="25" fillId="0" borderId="52" xfId="4" applyFont="1" applyBorder="1" applyAlignment="1">
      <alignment horizontal="center"/>
    </xf>
    <xf numFmtId="164" fontId="25" fillId="0" borderId="53" xfId="4" applyNumberFormat="1" applyFont="1" applyBorder="1" applyAlignment="1">
      <alignment horizontal="center"/>
    </xf>
    <xf numFmtId="0" fontId="20" fillId="3" borderId="3" xfId="4" applyFont="1" applyFill="1" applyBorder="1" applyAlignment="1">
      <alignment horizontal="left"/>
    </xf>
    <xf numFmtId="0" fontId="20" fillId="3" borderId="3" xfId="4" applyFont="1" applyFill="1" applyBorder="1" applyAlignment="1">
      <alignment horizontal="right"/>
    </xf>
    <xf numFmtId="0" fontId="34" fillId="3" borderId="3" xfId="4" applyFont="1" applyFill="1" applyBorder="1" applyAlignment="1">
      <alignment horizontal="right"/>
    </xf>
    <xf numFmtId="3" fontId="34" fillId="3" borderId="3" xfId="4" applyNumberFormat="1" applyFont="1" applyFill="1" applyBorder="1" applyAlignment="1">
      <alignment horizontal="right"/>
    </xf>
    <xf numFmtId="0" fontId="34" fillId="3" borderId="3" xfId="4" applyFont="1" applyFill="1" applyBorder="1"/>
    <xf numFmtId="0" fontId="20" fillId="3" borderId="4" xfId="4" applyFont="1" applyFill="1" applyBorder="1"/>
    <xf numFmtId="0" fontId="20" fillId="3" borderId="4" xfId="4" applyFont="1" applyFill="1" applyBorder="1" applyAlignment="1">
      <alignment horizontal="right"/>
    </xf>
    <xf numFmtId="0" fontId="34" fillId="3" borderId="4" xfId="4" applyFont="1" applyFill="1" applyBorder="1" applyAlignment="1">
      <alignment horizontal="right"/>
    </xf>
    <xf numFmtId="0" fontId="34" fillId="3" borderId="4" xfId="4" applyFont="1" applyFill="1" applyBorder="1"/>
    <xf numFmtId="0" fontId="65" fillId="4" borderId="0" xfId="7" applyFont="1" applyFill="1" applyAlignment="1">
      <alignment horizontal="left" vertical="center" indent="1"/>
    </xf>
    <xf numFmtId="0" fontId="65" fillId="4" borderId="0" xfId="7" applyFont="1" applyFill="1" applyAlignment="1">
      <alignment horizontal="right" vertical="center"/>
    </xf>
    <xf numFmtId="0" fontId="67" fillId="4" borderId="0" xfId="7" applyFont="1" applyFill="1" applyAlignment="1">
      <alignment horizontal="center" vertical="center"/>
    </xf>
    <xf numFmtId="0" fontId="22" fillId="4" borderId="0" xfId="7" applyFont="1" applyFill="1" applyAlignment="1">
      <alignment horizontal="center" vertical="center"/>
    </xf>
    <xf numFmtId="0" fontId="22" fillId="3" borderId="0" xfId="7" applyFont="1" applyFill="1" applyAlignment="1">
      <alignment horizontal="left" vertical="center" indent="1"/>
    </xf>
    <xf numFmtId="3" fontId="20" fillId="3" borderId="0" xfId="7" applyNumberFormat="1" applyFont="1" applyFill="1" applyAlignment="1">
      <alignment horizontal="left" vertical="center" indent="1"/>
    </xf>
    <xf numFmtId="166" fontId="22" fillId="3" borderId="0" xfId="23" applyNumberFormat="1" applyFont="1" applyFill="1" applyAlignment="1">
      <alignment vertical="center"/>
    </xf>
    <xf numFmtId="0" fontId="45" fillId="3" borderId="2" xfId="7" applyFont="1" applyFill="1" applyBorder="1" applyAlignment="1">
      <alignment horizontal="left" vertical="center" indent="1"/>
    </xf>
    <xf numFmtId="3" fontId="45" fillId="3" borderId="2" xfId="7" applyNumberFormat="1" applyFont="1" applyFill="1" applyBorder="1" applyAlignment="1">
      <alignment horizontal="right" vertical="center"/>
    </xf>
    <xf numFmtId="3" fontId="69" fillId="3" borderId="2" xfId="7" applyNumberFormat="1" applyFont="1" applyFill="1" applyBorder="1" applyAlignment="1">
      <alignment horizontal="left" vertical="center" indent="1"/>
    </xf>
    <xf numFmtId="0" fontId="45" fillId="3" borderId="2" xfId="7" applyFont="1" applyFill="1" applyBorder="1" applyAlignment="1">
      <alignment horizontal="center" vertical="center"/>
    </xf>
    <xf numFmtId="3" fontId="22" fillId="3" borderId="0" xfId="7" applyNumberFormat="1" applyFont="1" applyFill="1" applyAlignment="1">
      <alignment vertical="center"/>
    </xf>
    <xf numFmtId="9" fontId="22" fillId="3" borderId="0" xfId="7" applyNumberFormat="1" applyFont="1" applyFill="1" applyAlignment="1">
      <alignment horizontal="center" vertical="center"/>
    </xf>
    <xf numFmtId="10" fontId="22" fillId="3" borderId="0" xfId="7" applyNumberFormat="1" applyFont="1" applyFill="1" applyAlignment="1">
      <alignment horizontal="center" vertical="center"/>
    </xf>
    <xf numFmtId="3" fontId="22" fillId="3" borderId="3" xfId="7" applyNumberFormat="1" applyFont="1" applyFill="1" applyBorder="1" applyAlignment="1">
      <alignment horizontal="center" vertical="center"/>
    </xf>
    <xf numFmtId="3" fontId="22" fillId="3" borderId="0" xfId="7" applyNumberFormat="1" applyFont="1" applyFill="1" applyAlignment="1">
      <alignment horizontal="center" vertical="center"/>
    </xf>
    <xf numFmtId="9" fontId="22" fillId="3" borderId="4" xfId="7" applyNumberFormat="1" applyFont="1" applyFill="1" applyBorder="1" applyAlignment="1">
      <alignment horizontal="center" vertical="center"/>
    </xf>
    <xf numFmtId="173" fontId="31" fillId="0" borderId="0" xfId="7" applyNumberFormat="1" applyFont="1" applyAlignment="1">
      <alignment vertical="center"/>
    </xf>
    <xf numFmtId="169" fontId="71" fillId="0" borderId="0" xfId="24" applyNumberFormat="1" applyFont="1" applyAlignment="1">
      <alignment vertical="center"/>
    </xf>
    <xf numFmtId="166" fontId="71" fillId="0" borderId="0" xfId="8" applyNumberFormat="1" applyFont="1" applyFill="1" applyBorder="1" applyAlignment="1">
      <alignment vertical="center"/>
    </xf>
    <xf numFmtId="3" fontId="21" fillId="2" borderId="0" xfId="22" applyNumberFormat="1" applyFont="1" applyFill="1" applyAlignment="1">
      <alignment vertical="center"/>
    </xf>
    <xf numFmtId="169" fontId="31" fillId="0" borderId="0" xfId="7" applyNumberFormat="1" applyFont="1" applyAlignment="1">
      <alignment vertical="center"/>
    </xf>
    <xf numFmtId="169" fontId="71" fillId="0" borderId="0" xfId="25" applyNumberFormat="1" applyFont="1" applyFill="1" applyBorder="1" applyAlignment="1">
      <alignment vertical="center"/>
    </xf>
    <xf numFmtId="3" fontId="31" fillId="0" borderId="0" xfId="7" applyNumberFormat="1" applyFont="1" applyAlignment="1">
      <alignment vertical="center"/>
    </xf>
    <xf numFmtId="43" fontId="22" fillId="3" borderId="0" xfId="12" applyFont="1" applyFill="1" applyAlignment="1">
      <alignment horizontal="center" vertical="center"/>
    </xf>
    <xf numFmtId="0" fontId="31" fillId="2" borderId="0" xfId="7" applyFont="1" applyFill="1" applyAlignment="1">
      <alignment vertical="center"/>
    </xf>
    <xf numFmtId="0" fontId="17" fillId="4" borderId="0" xfId="7" applyFont="1" applyFill="1" applyAlignment="1">
      <alignment horizontal="left" vertical="center" wrapText="1" indent="1"/>
    </xf>
    <xf numFmtId="0" fontId="19" fillId="3" borderId="0" xfId="7" applyFont="1" applyFill="1" applyAlignment="1">
      <alignment horizontal="left" vertical="center" indent="1"/>
    </xf>
    <xf numFmtId="3" fontId="19" fillId="3" borderId="0" xfId="7" applyNumberFormat="1" applyFont="1" applyFill="1" applyAlignment="1">
      <alignment horizontal="left" vertical="center" wrapText="1"/>
    </xf>
    <xf numFmtId="0" fontId="19" fillId="3" borderId="0" xfId="7" applyFont="1" applyFill="1" applyAlignment="1">
      <alignment horizontal="left" vertical="center" wrapText="1"/>
    </xf>
    <xf numFmtId="0" fontId="25" fillId="3" borderId="2" xfId="7" applyFont="1" applyFill="1" applyBorder="1" applyAlignment="1">
      <alignment horizontal="center" vertical="center"/>
    </xf>
    <xf numFmtId="3" fontId="25" fillId="3" borderId="2" xfId="7" applyNumberFormat="1" applyFont="1" applyFill="1" applyBorder="1" applyAlignment="1">
      <alignment horizontal="center" vertical="center"/>
    </xf>
    <xf numFmtId="169" fontId="71" fillId="2" borderId="0" xfId="24" applyNumberFormat="1" applyFont="1" applyFill="1" applyAlignment="1">
      <alignment vertical="center"/>
    </xf>
    <xf numFmtId="169" fontId="22" fillId="3" borderId="0" xfId="7" applyNumberFormat="1" applyFont="1" applyFill="1" applyAlignment="1">
      <alignment vertical="center"/>
    </xf>
    <xf numFmtId="0" fontId="72" fillId="3" borderId="0" xfId="7" applyFont="1" applyFill="1" applyAlignment="1">
      <alignment vertical="center"/>
    </xf>
    <xf numFmtId="0" fontId="73" fillId="3" borderId="0" xfId="7" applyFont="1" applyFill="1" applyAlignment="1">
      <alignment vertical="center"/>
    </xf>
    <xf numFmtId="0" fontId="13" fillId="0" borderId="0" xfId="7" applyFont="1" applyAlignment="1">
      <alignment vertical="center"/>
    </xf>
    <xf numFmtId="174" fontId="73" fillId="3" borderId="0" xfId="7" applyNumberFormat="1" applyFont="1" applyFill="1" applyAlignment="1">
      <alignment horizontal="center" vertical="center"/>
    </xf>
    <xf numFmtId="0" fontId="73" fillId="3" borderId="0" xfId="7" applyFont="1" applyFill="1" applyAlignment="1">
      <alignment horizontal="center" vertical="center"/>
    </xf>
    <xf numFmtId="0" fontId="62" fillId="3" borderId="0" xfId="7" applyFont="1" applyFill="1" applyAlignment="1">
      <alignment vertical="center"/>
    </xf>
    <xf numFmtId="174" fontId="43" fillId="3" borderId="0" xfId="7" applyNumberFormat="1" applyFont="1" applyFill="1" applyAlignment="1">
      <alignment horizontal="center" vertical="center"/>
    </xf>
    <xf numFmtId="0" fontId="44" fillId="3" borderId="0" xfId="7" applyFont="1" applyFill="1" applyAlignment="1">
      <alignment vertical="center"/>
    </xf>
    <xf numFmtId="0" fontId="27" fillId="3" borderId="0" xfId="7" applyFont="1" applyFill="1" applyAlignment="1">
      <alignment horizontal="center" vertical="center"/>
    </xf>
    <xf numFmtId="0" fontId="28" fillId="0" borderId="0" xfId="7" applyFont="1" applyAlignment="1">
      <alignment vertical="center"/>
    </xf>
    <xf numFmtId="0" fontId="17" fillId="4" borderId="0" xfId="7" quotePrefix="1" applyFont="1" applyFill="1" applyAlignment="1">
      <alignment horizontal="center" vertical="center"/>
    </xf>
    <xf numFmtId="0" fontId="17" fillId="4" borderId="0" xfId="7" quotePrefix="1" applyFont="1" applyFill="1" applyAlignment="1">
      <alignment horizontal="center"/>
    </xf>
    <xf numFmtId="17" fontId="17" fillId="4" borderId="0" xfId="7" applyNumberFormat="1" applyFont="1" applyFill="1" applyAlignment="1">
      <alignment horizontal="center" vertical="center"/>
    </xf>
    <xf numFmtId="195" fontId="31" fillId="0" borderId="0" xfId="12" applyNumberFormat="1" applyFont="1" applyAlignment="1">
      <alignment vertical="center"/>
    </xf>
    <xf numFmtId="0" fontId="28" fillId="3" borderId="0" xfId="7" applyFont="1" applyFill="1" applyAlignment="1">
      <alignment horizontal="left" vertical="center" wrapText="1" indent="1"/>
    </xf>
    <xf numFmtId="174" fontId="28" fillId="3" borderId="0" xfId="7" applyNumberFormat="1" applyFont="1" applyFill="1" applyAlignment="1">
      <alignment horizontal="center" vertical="center"/>
    </xf>
    <xf numFmtId="166" fontId="25" fillId="3" borderId="0" xfId="7" applyNumberFormat="1" applyFont="1" applyFill="1" applyAlignment="1">
      <alignment horizontal="center" vertical="center"/>
    </xf>
    <xf numFmtId="43" fontId="31" fillId="0" borderId="0" xfId="12" applyFont="1" applyAlignment="1">
      <alignment vertical="center"/>
    </xf>
    <xf numFmtId="166" fontId="31" fillId="0" borderId="0" xfId="23" applyNumberFormat="1" applyFont="1" applyAlignment="1">
      <alignment vertical="center"/>
    </xf>
    <xf numFmtId="0" fontId="27" fillId="3" borderId="2" xfId="7" applyFont="1" applyFill="1" applyBorder="1" applyAlignment="1">
      <alignment horizontal="left" vertical="center" wrapText="1" indent="1"/>
    </xf>
    <xf numFmtId="174" fontId="27" fillId="3" borderId="2" xfId="7" applyNumberFormat="1" applyFont="1" applyFill="1" applyBorder="1" applyAlignment="1">
      <alignment horizontal="center" vertical="center"/>
    </xf>
    <xf numFmtId="0" fontId="65" fillId="3" borderId="0" xfId="7" applyFont="1" applyFill="1" applyAlignment="1">
      <alignment vertical="center"/>
    </xf>
    <xf numFmtId="174" fontId="75" fillId="3" borderId="0" xfId="7" applyNumberFormat="1" applyFont="1" applyFill="1" applyAlignment="1">
      <alignment horizontal="center" vertical="center"/>
    </xf>
    <xf numFmtId="0" fontId="43" fillId="3" borderId="0" xfId="7" applyFont="1" applyFill="1" applyAlignment="1">
      <alignment vertical="center"/>
    </xf>
    <xf numFmtId="191" fontId="22" fillId="3" borderId="0" xfId="7" applyNumberFormat="1" applyFont="1" applyFill="1" applyAlignment="1">
      <alignment vertical="center"/>
    </xf>
    <xf numFmtId="196" fontId="22" fillId="3" borderId="0" xfId="7" applyNumberFormat="1" applyFont="1" applyFill="1" applyAlignment="1">
      <alignment vertical="center"/>
    </xf>
    <xf numFmtId="174" fontId="45" fillId="3" borderId="0" xfId="7" applyNumberFormat="1" applyFont="1" applyFill="1" applyAlignment="1">
      <alignment horizontal="center" vertical="center"/>
    </xf>
    <xf numFmtId="174" fontId="76" fillId="3" borderId="0" xfId="7" applyNumberFormat="1" applyFont="1" applyFill="1" applyAlignment="1">
      <alignment horizontal="center" vertical="center"/>
    </xf>
    <xf numFmtId="0" fontId="77" fillId="3" borderId="0" xfId="7" applyFont="1" applyFill="1" applyAlignment="1">
      <alignment horizontal="center" vertical="center"/>
    </xf>
    <xf numFmtId="3" fontId="76" fillId="3" borderId="0" xfId="7" applyNumberFormat="1" applyFont="1" applyFill="1" applyAlignment="1">
      <alignment horizontal="center" vertical="center"/>
    </xf>
    <xf numFmtId="174" fontId="19" fillId="3" borderId="0" xfId="7" applyNumberFormat="1" applyFont="1" applyFill="1" applyAlignment="1">
      <alignment horizontal="center" vertical="center"/>
    </xf>
    <xf numFmtId="0" fontId="75" fillId="3" borderId="0" xfId="7" applyFont="1" applyFill="1" applyAlignment="1">
      <alignment horizontal="left" vertical="center"/>
    </xf>
    <xf numFmtId="197" fontId="22" fillId="3" borderId="0" xfId="7" applyNumberFormat="1" applyFont="1" applyFill="1" applyAlignment="1">
      <alignment horizontal="center" vertical="center"/>
    </xf>
    <xf numFmtId="0" fontId="20" fillId="3" borderId="10" xfId="7" applyFont="1" applyFill="1" applyBorder="1" applyAlignment="1">
      <alignment vertical="center"/>
    </xf>
    <xf numFmtId="0" fontId="22" fillId="3" borderId="10" xfId="7" applyFont="1" applyFill="1" applyBorder="1" applyAlignment="1">
      <alignment horizontal="left" vertical="center"/>
    </xf>
    <xf numFmtId="174" fontId="31" fillId="0" borderId="10" xfId="7" applyNumberFormat="1" applyFont="1" applyBorder="1" applyAlignment="1">
      <alignment vertical="center"/>
    </xf>
    <xf numFmtId="0" fontId="31" fillId="0" borderId="10" xfId="7" applyFont="1" applyBorder="1" applyAlignment="1">
      <alignment vertical="center"/>
    </xf>
    <xf numFmtId="0" fontId="20" fillId="3" borderId="8" xfId="7" applyFont="1" applyFill="1" applyBorder="1" applyAlignment="1">
      <alignment vertical="center"/>
    </xf>
    <xf numFmtId="0" fontId="31" fillId="0" borderId="8" xfId="7" applyFont="1" applyBorder="1" applyAlignment="1">
      <alignment vertical="center"/>
    </xf>
    <xf numFmtId="0" fontId="17" fillId="4" borderId="0" xfId="7" applyFont="1" applyFill="1" applyAlignment="1">
      <alignment horizontal="left" vertical="center" wrapText="1" indent="1"/>
    </xf>
    <xf numFmtId="0" fontId="19" fillId="3" borderId="0" xfId="7" applyFont="1" applyFill="1" applyAlignment="1">
      <alignment horizontal="left" vertical="center" wrapText="1" indent="1"/>
    </xf>
    <xf numFmtId="166" fontId="22" fillId="3" borderId="0" xfId="7" applyNumberFormat="1" applyFont="1" applyFill="1" applyAlignment="1">
      <alignment vertical="center"/>
    </xf>
    <xf numFmtId="0" fontId="25" fillId="3" borderId="2" xfId="7" applyFont="1" applyFill="1" applyBorder="1" applyAlignment="1">
      <alignment horizontal="left" vertical="center" wrapText="1" indent="1"/>
    </xf>
    <xf numFmtId="0" fontId="20" fillId="3" borderId="3" xfId="7" applyFont="1" applyFill="1" applyBorder="1" applyAlignment="1">
      <alignment horizontal="left" vertical="center"/>
    </xf>
    <xf numFmtId="0" fontId="78" fillId="0" borderId="3" xfId="7" applyFont="1" applyBorder="1" applyAlignment="1">
      <alignment vertical="center"/>
    </xf>
    <xf numFmtId="0" fontId="78" fillId="0" borderId="0" xfId="7" applyFont="1" applyAlignment="1">
      <alignment vertical="center"/>
    </xf>
    <xf numFmtId="0" fontId="17" fillId="4" borderId="0" xfId="1" applyNumberFormat="1" applyFont="1" applyFill="1" applyAlignment="1">
      <alignment horizontal="center" vertical="center"/>
    </xf>
    <xf numFmtId="0" fontId="17" fillId="4" borderId="0" xfId="7" applyFont="1" applyFill="1" applyAlignment="1">
      <alignment horizontal="center" vertical="top"/>
    </xf>
    <xf numFmtId="198" fontId="19" fillId="3" borderId="0" xfId="7" applyNumberFormat="1" applyFont="1" applyFill="1" applyAlignment="1">
      <alignment horizontal="center" vertical="center"/>
    </xf>
    <xf numFmtId="174" fontId="19" fillId="3" borderId="0" xfId="7" applyNumberFormat="1" applyFont="1" applyFill="1" applyAlignment="1">
      <alignment vertical="center"/>
    </xf>
    <xf numFmtId="164" fontId="28" fillId="3" borderId="0" xfId="7" applyNumberFormat="1" applyFont="1" applyFill="1" applyAlignment="1">
      <alignment horizontal="center" vertical="center"/>
    </xf>
    <xf numFmtId="173" fontId="19" fillId="3" borderId="0" xfId="7" applyNumberFormat="1" applyFont="1" applyFill="1" applyAlignment="1">
      <alignment horizontal="center" vertical="center"/>
    </xf>
    <xf numFmtId="173" fontId="19" fillId="3" borderId="0" xfId="7" applyNumberFormat="1" applyFont="1" applyFill="1" applyAlignment="1">
      <alignment vertical="center"/>
    </xf>
    <xf numFmtId="175" fontId="19" fillId="3" borderId="0" xfId="7" applyNumberFormat="1" applyFont="1" applyFill="1" applyAlignment="1">
      <alignment horizontal="center" vertical="center"/>
    </xf>
    <xf numFmtId="198" fontId="19" fillId="3" borderId="0" xfId="7" applyNumberFormat="1" applyFont="1" applyFill="1" applyAlignment="1">
      <alignment vertical="center"/>
    </xf>
    <xf numFmtId="189" fontId="19" fillId="3" borderId="0" xfId="7" applyNumberFormat="1" applyFont="1" applyFill="1" applyAlignment="1">
      <alignment horizontal="center" vertical="center"/>
    </xf>
    <xf numFmtId="189" fontId="19" fillId="0" borderId="0" xfId="7" applyNumberFormat="1" applyFont="1" applyAlignment="1">
      <alignment horizontal="center" vertical="center"/>
    </xf>
    <xf numFmtId="189" fontId="19" fillId="3" borderId="0" xfId="7" applyNumberFormat="1" applyFont="1" applyFill="1" applyAlignment="1">
      <alignment vertical="center"/>
    </xf>
    <xf numFmtId="190" fontId="19" fillId="3" borderId="0" xfId="7" applyNumberFormat="1" applyFont="1" applyFill="1" applyAlignment="1">
      <alignment horizontal="center" vertical="center"/>
    </xf>
    <xf numFmtId="169" fontId="25" fillId="3" borderId="2" xfId="1" applyNumberFormat="1" applyFont="1" applyFill="1" applyBorder="1" applyAlignment="1">
      <alignment horizontal="center" vertical="center"/>
    </xf>
    <xf numFmtId="0" fontId="18" fillId="3" borderId="0" xfId="7" applyFont="1" applyFill="1" applyAlignment="1">
      <alignment horizontal="center" vertical="center"/>
    </xf>
    <xf numFmtId="167" fontId="22" fillId="3" borderId="0" xfId="7" applyNumberFormat="1" applyFont="1" applyFill="1" applyAlignment="1">
      <alignment vertical="center"/>
    </xf>
    <xf numFmtId="3" fontId="22" fillId="3" borderId="4" xfId="7" applyNumberFormat="1" applyFont="1" applyFill="1" applyBorder="1" applyAlignment="1">
      <alignment horizontal="center" vertical="center"/>
    </xf>
    <xf numFmtId="3" fontId="20" fillId="3" borderId="3" xfId="7" applyNumberFormat="1" applyFont="1" applyFill="1" applyBorder="1" applyAlignment="1">
      <alignment vertical="center"/>
    </xf>
    <xf numFmtId="3" fontId="22" fillId="3" borderId="3" xfId="7" applyNumberFormat="1" applyFont="1" applyFill="1" applyBorder="1" applyAlignment="1">
      <alignment vertical="center"/>
    </xf>
    <xf numFmtId="169" fontId="22" fillId="3" borderId="0" xfId="12" applyNumberFormat="1" applyFont="1" applyFill="1" applyAlignment="1">
      <alignment horizontal="center" vertical="center"/>
    </xf>
    <xf numFmtId="169" fontId="22" fillId="3" borderId="0" xfId="7" applyNumberFormat="1" applyFont="1" applyFill="1" applyAlignment="1">
      <alignment horizontal="center" vertical="center"/>
    </xf>
    <xf numFmtId="3" fontId="25" fillId="3" borderId="2" xfId="7" applyNumberFormat="1" applyFont="1" applyFill="1" applyBorder="1" applyAlignment="1">
      <alignment horizontal="right" vertical="center"/>
    </xf>
    <xf numFmtId="3" fontId="20" fillId="3" borderId="10" xfId="7" applyNumberFormat="1" applyFont="1" applyFill="1" applyBorder="1" applyAlignment="1">
      <alignment vertical="center"/>
    </xf>
    <xf numFmtId="0" fontId="22" fillId="3" borderId="10" xfId="7" applyFont="1" applyFill="1" applyBorder="1" applyAlignment="1">
      <alignment vertical="center"/>
    </xf>
    <xf numFmtId="199" fontId="19" fillId="3" borderId="0" xfId="7" applyNumberFormat="1" applyFont="1" applyFill="1" applyAlignment="1">
      <alignment horizontal="center" vertical="center"/>
    </xf>
    <xf numFmtId="43" fontId="22" fillId="3" borderId="0" xfId="12" applyFont="1" applyFill="1" applyAlignment="1">
      <alignment vertical="center"/>
    </xf>
    <xf numFmtId="170" fontId="19" fillId="3" borderId="0" xfId="7" applyNumberFormat="1" applyFont="1" applyFill="1" applyAlignment="1">
      <alignment horizontal="center" vertical="center"/>
    </xf>
    <xf numFmtId="9" fontId="25" fillId="3" borderId="2" xfId="7" applyNumberFormat="1" applyFont="1" applyFill="1" applyBorder="1" applyAlignment="1">
      <alignment horizontal="left" vertical="center"/>
    </xf>
    <xf numFmtId="9" fontId="25" fillId="3" borderId="2" xfId="7" applyNumberFormat="1" applyFont="1" applyFill="1" applyBorder="1" applyAlignment="1">
      <alignment horizontal="center" vertical="center"/>
    </xf>
    <xf numFmtId="199" fontId="22" fillId="3" borderId="0" xfId="7" applyNumberFormat="1" applyFont="1" applyFill="1" applyAlignment="1">
      <alignment vertical="center"/>
    </xf>
    <xf numFmtId="0" fontId="22" fillId="3" borderId="0" xfId="26" applyFont="1" applyFill="1" applyAlignment="1">
      <alignment vertical="center"/>
    </xf>
    <xf numFmtId="0" fontId="22" fillId="3" borderId="0" xfId="26" applyFont="1" applyFill="1" applyAlignment="1">
      <alignment horizontal="center" vertical="center"/>
    </xf>
    <xf numFmtId="0" fontId="23" fillId="0" borderId="0" xfId="26" applyFont="1" applyAlignment="1">
      <alignment vertical="center"/>
    </xf>
    <xf numFmtId="9" fontId="19" fillId="3" borderId="0" xfId="7" applyNumberFormat="1" applyFont="1" applyFill="1" applyAlignment="1">
      <alignment horizontal="center" vertical="center"/>
    </xf>
    <xf numFmtId="9" fontId="22" fillId="3" borderId="0" xfId="7" applyNumberFormat="1" applyFont="1" applyFill="1" applyAlignment="1">
      <alignment vertical="center"/>
    </xf>
    <xf numFmtId="0" fontId="19" fillId="3" borderId="36" xfId="26" applyFont="1" applyFill="1" applyBorder="1" applyAlignment="1">
      <alignment horizontal="left" vertical="center"/>
    </xf>
    <xf numFmtId="9" fontId="19" fillId="3" borderId="0" xfId="26" applyNumberFormat="1" applyFont="1" applyFill="1" applyAlignment="1">
      <alignment horizontal="center" vertical="center"/>
    </xf>
    <xf numFmtId="0" fontId="25" fillId="3" borderId="44" xfId="26" applyFont="1" applyFill="1" applyBorder="1" applyAlignment="1">
      <alignment horizontal="left" vertical="center"/>
    </xf>
    <xf numFmtId="9" fontId="25" fillId="3" borderId="2" xfId="26" applyNumberFormat="1" applyFont="1" applyFill="1" applyBorder="1" applyAlignment="1">
      <alignment horizontal="center" vertical="center"/>
    </xf>
    <xf numFmtId="0" fontId="22" fillId="3" borderId="3" xfId="26" applyFont="1" applyFill="1" applyBorder="1" applyAlignment="1">
      <alignment horizontal="left" vertical="center"/>
    </xf>
    <xf numFmtId="3" fontId="22" fillId="3" borderId="3" xfId="26" applyNumberFormat="1" applyFont="1" applyFill="1" applyBorder="1" applyAlignment="1">
      <alignment horizontal="center" vertical="center"/>
    </xf>
    <xf numFmtId="0" fontId="22" fillId="3" borderId="4" xfId="26" applyFont="1" applyFill="1" applyBorder="1" applyAlignment="1">
      <alignment vertical="center"/>
    </xf>
    <xf numFmtId="0" fontId="22" fillId="3" borderId="4" xfId="26" applyFont="1" applyFill="1" applyBorder="1" applyAlignment="1">
      <alignment horizontal="center" vertical="center"/>
    </xf>
    <xf numFmtId="0" fontId="17" fillId="4" borderId="0" xfId="7" applyFont="1" applyFill="1" applyAlignment="1">
      <alignment horizontal="center" vertical="center"/>
    </xf>
    <xf numFmtId="1" fontId="28" fillId="2" borderId="0" xfId="12" applyNumberFormat="1" applyFont="1" applyFill="1" applyAlignment="1">
      <alignment horizontal="center" vertical="center" wrapText="1"/>
    </xf>
    <xf numFmtId="1" fontId="21" fillId="2" borderId="0" xfId="12" applyNumberFormat="1" applyFont="1" applyFill="1" applyAlignment="1">
      <alignment horizontal="center" vertical="center"/>
    </xf>
    <xf numFmtId="1" fontId="24" fillId="2" borderId="0" xfId="12" applyNumberFormat="1" applyFont="1" applyFill="1" applyAlignment="1">
      <alignment horizontal="center" vertical="center"/>
    </xf>
    <xf numFmtId="1" fontId="28" fillId="2" borderId="0" xfId="12" applyNumberFormat="1" applyFont="1" applyFill="1" applyBorder="1" applyAlignment="1">
      <alignment horizontal="center" vertical="center" wrapText="1"/>
    </xf>
    <xf numFmtId="1" fontId="21" fillId="2" borderId="0" xfId="12" applyNumberFormat="1" applyFont="1" applyFill="1" applyBorder="1" applyAlignment="1">
      <alignment horizontal="center" vertical="center"/>
    </xf>
    <xf numFmtId="0" fontId="19" fillId="3" borderId="8" xfId="7" applyFont="1" applyFill="1" applyBorder="1" applyAlignment="1">
      <alignment horizontal="center" vertical="center"/>
    </xf>
    <xf numFmtId="1" fontId="24" fillId="2" borderId="8" xfId="12" applyNumberFormat="1" applyFont="1" applyFill="1" applyBorder="1" applyAlignment="1">
      <alignment horizontal="center" vertical="center"/>
    </xf>
    <xf numFmtId="0" fontId="20" fillId="3" borderId="2" xfId="7" applyFont="1" applyFill="1" applyBorder="1" applyAlignment="1">
      <alignment vertical="center"/>
    </xf>
    <xf numFmtId="0" fontId="22" fillId="3" borderId="2" xfId="7" applyFont="1" applyFill="1" applyBorder="1" applyAlignment="1">
      <alignment horizontal="center" vertical="center"/>
    </xf>
    <xf numFmtId="0" fontId="22" fillId="3" borderId="2" xfId="7" applyFont="1" applyFill="1" applyBorder="1" applyAlignment="1">
      <alignment vertical="center"/>
    </xf>
  </cellXfs>
  <cellStyles count="27">
    <cellStyle name="Hipervínculo" xfId="3" builtinId="8"/>
    <cellStyle name="Millares" xfId="1" builtinId="3"/>
    <cellStyle name="Millares 2" xfId="11" xr:uid="{A1D50DDB-5223-4DC5-A1AF-358E976FA850}"/>
    <cellStyle name="Millares 2 2" xfId="25" xr:uid="{D1A2B6A2-1C5A-47F3-80D5-A0D3381663AE}"/>
    <cellStyle name="Millares 2 2 2" xfId="14" xr:uid="{3260E7EF-2BF0-4FE3-9ED2-E79DD34237CF}"/>
    <cellStyle name="Millares 4 2 2 2" xfId="15" xr:uid="{5190D5CA-0816-4449-A1DB-5A4224C475CC}"/>
    <cellStyle name="Millares 5 2" xfId="12" xr:uid="{F7B3B927-F524-4803-ABBF-BAFE2270AA06}"/>
    <cellStyle name="Millares 6" xfId="20" xr:uid="{3849C154-965B-4FE9-A76C-9723B3670103}"/>
    <cellStyle name="Millares 7 2 2" xfId="9" xr:uid="{74E1891D-342B-4BD9-AC0B-7F8A80B5C8F9}"/>
    <cellStyle name="Normal" xfId="0" builtinId="0"/>
    <cellStyle name="Normal 2" xfId="4" xr:uid="{712EA9BD-1D18-49E6-A3C7-0982D262FC02}"/>
    <cellStyle name="Normal 2 2" xfId="24" xr:uid="{B27FDE7C-39EE-4610-92B2-5A1226CDCB6F}"/>
    <cellStyle name="Normal 2 2 2" xfId="18" xr:uid="{BC0F0C4B-E1F5-4029-A918-30E806D6F3DB}"/>
    <cellStyle name="Normal 2 2 4" xfId="16" xr:uid="{98B25B53-E1F1-4CBB-BB6E-8FC5ACC3F2B3}"/>
    <cellStyle name="Normal 2 2 4 2" xfId="21" xr:uid="{D7E9D897-6011-478D-B0FA-22EC0E393E77}"/>
    <cellStyle name="Normal 2 3" xfId="19" xr:uid="{54BD4ABE-F805-49A5-864A-C06CB15F3984}"/>
    <cellStyle name="Normal 3" xfId="6" xr:uid="{8773F5C5-CDD7-4D63-AFF8-CA5A5D7BBCFB}"/>
    <cellStyle name="Normal 3 2" xfId="7" xr:uid="{A4D56D5D-3EE6-4496-8588-76AEB12292A5}"/>
    <cellStyle name="Normal 4 2" xfId="22" xr:uid="{77C1C824-E3AA-4C38-B922-0B6A0299B682}"/>
    <cellStyle name="Normal 65 3 4" xfId="5" xr:uid="{03BD788A-824B-4C7E-BA91-C3C9A93C1851}"/>
    <cellStyle name="Normal 8 2 2" xfId="26" xr:uid="{B028A218-7DF4-4E64-B0D5-9D7E0F6138AA}"/>
    <cellStyle name="Porcentaje" xfId="2" builtinId="5"/>
    <cellStyle name="Porcentaje 2 2" xfId="8" xr:uid="{98577CC6-2785-47B6-B637-56742015DEF5}"/>
    <cellStyle name="Porcentaje 3" xfId="13" xr:uid="{51695EEF-3A86-442B-8C26-4E40FE31210E}"/>
    <cellStyle name="Porcentaje 4 2 2 2" xfId="17" xr:uid="{3B695811-B2AF-4358-A8BD-1D883C558DEF}"/>
    <cellStyle name="Porcentaje 5" xfId="23" xr:uid="{D5F9A6CD-BA3F-4CE6-A88B-160EBE7253FD}"/>
    <cellStyle name="Porcentaje 6 2 2" xfId="10" xr:uid="{98C3DF55-4F9B-403C-81FE-DA092DAAD793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14</xdr:col>
      <xdr:colOff>304800</xdr:colOff>
      <xdr:row>5</xdr:row>
      <xdr:rowOff>95250</xdr:rowOff>
    </xdr:to>
    <xdr:sp macro="" textlink="">
      <xdr:nvSpPr>
        <xdr:cNvPr id="2" name="AutoShape 1" descr="blob:https://web.whatsapp.com/432b454a-1d2e-430b-b723-1963f9d4c074">
          <a:extLst>
            <a:ext uri="{FF2B5EF4-FFF2-40B4-BE49-F238E27FC236}">
              <a16:creationId xmlns:a16="http://schemas.microsoft.com/office/drawing/2014/main" id="{FCCC3979-264B-46C8-A404-4E93D85A27B8}"/>
            </a:ext>
          </a:extLst>
        </xdr:cNvPr>
        <xdr:cNvSpPr>
          <a:spLocks noChangeAspect="1" noChangeArrowheads="1"/>
        </xdr:cNvSpPr>
      </xdr:nvSpPr>
      <xdr:spPr bwMode="auto">
        <a:xfrm>
          <a:off x="10858500" y="84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752476</xdr:colOff>
      <xdr:row>1</xdr:row>
      <xdr:rowOff>66676</xdr:rowOff>
    </xdr:from>
    <xdr:to>
      <xdr:col>11</xdr:col>
      <xdr:colOff>30935</xdr:colOff>
      <xdr:row>8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C6B95-7C4F-4560-9236-E84351AE2E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557" b="-1"/>
        <a:stretch/>
      </xdr:blipFill>
      <xdr:spPr>
        <a:xfrm>
          <a:off x="1104901" y="285751"/>
          <a:ext cx="7498534" cy="15335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0</xdr:row>
      <xdr:rowOff>66675</xdr:rowOff>
    </xdr:from>
    <xdr:to>
      <xdr:col>11</xdr:col>
      <xdr:colOff>818589</xdr:colOff>
      <xdr:row>1</xdr:row>
      <xdr:rowOff>200025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BFCF4F-5AC6-4004-9A0D-48AB71164C62}"/>
            </a:ext>
          </a:extLst>
        </xdr:cNvPr>
        <xdr:cNvSpPr/>
      </xdr:nvSpPr>
      <xdr:spPr>
        <a:xfrm>
          <a:off x="8639175" y="6667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0</xdr:row>
      <xdr:rowOff>66675</xdr:rowOff>
    </xdr:from>
    <xdr:to>
      <xdr:col>11</xdr:col>
      <xdr:colOff>8964</xdr:colOff>
      <xdr:row>1</xdr:row>
      <xdr:rowOff>200025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33B91F-D94F-4CCE-9A29-1F0682026225}"/>
            </a:ext>
          </a:extLst>
        </xdr:cNvPr>
        <xdr:cNvSpPr/>
      </xdr:nvSpPr>
      <xdr:spPr>
        <a:xfrm>
          <a:off x="8905875" y="6667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0</xdr:row>
      <xdr:rowOff>76200</xdr:rowOff>
    </xdr:from>
    <xdr:to>
      <xdr:col>11</xdr:col>
      <xdr:colOff>761439</xdr:colOff>
      <xdr:row>2</xdr:row>
      <xdr:rowOff>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6E4313-36DD-4C8B-BDF8-08A82F908D65}"/>
            </a:ext>
          </a:extLst>
        </xdr:cNvPr>
        <xdr:cNvSpPr/>
      </xdr:nvSpPr>
      <xdr:spPr>
        <a:xfrm>
          <a:off x="9744075" y="76200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57150</xdr:rowOff>
    </xdr:from>
    <xdr:to>
      <xdr:col>7</xdr:col>
      <xdr:colOff>532839</xdr:colOff>
      <xdr:row>1</xdr:row>
      <xdr:rowOff>190500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BC82F-9CCA-4678-99AF-7BCF00891643}"/>
            </a:ext>
          </a:extLst>
        </xdr:cNvPr>
        <xdr:cNvSpPr/>
      </xdr:nvSpPr>
      <xdr:spPr>
        <a:xfrm>
          <a:off x="7791450" y="57150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1533525</xdr:colOff>
      <xdr:row>0</xdr:row>
      <xdr:rowOff>104775</xdr:rowOff>
    </xdr:from>
    <xdr:to>
      <xdr:col>10</xdr:col>
      <xdr:colOff>690681</xdr:colOff>
      <xdr:row>2</xdr:row>
      <xdr:rowOff>98612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080E-5312-47E4-9412-D88EDD95AA21}"/>
            </a:ext>
          </a:extLst>
        </xdr:cNvPr>
        <xdr:cNvSpPr/>
      </xdr:nvSpPr>
      <xdr:spPr>
        <a:xfrm>
          <a:off x="8391525" y="104775"/>
          <a:ext cx="1452681" cy="355787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0</xdr:row>
      <xdr:rowOff>142875</xdr:rowOff>
    </xdr:from>
    <xdr:to>
      <xdr:col>10</xdr:col>
      <xdr:colOff>432435</xdr:colOff>
      <xdr:row>2</xdr:row>
      <xdr:rowOff>76199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D8AFDD-C920-4DB4-BC1B-222F6D2A5C88}"/>
            </a:ext>
          </a:extLst>
        </xdr:cNvPr>
        <xdr:cNvSpPr/>
      </xdr:nvSpPr>
      <xdr:spPr>
        <a:xfrm>
          <a:off x="5895975" y="142875"/>
          <a:ext cx="1442085" cy="409574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3933825</xdr:colOff>
      <xdr:row>0</xdr:row>
      <xdr:rowOff>104775</xdr:rowOff>
    </xdr:from>
    <xdr:to>
      <xdr:col>3</xdr:col>
      <xdr:colOff>641985</xdr:colOff>
      <xdr:row>3</xdr:row>
      <xdr:rowOff>9524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2503C-D347-46DA-A63F-492DE82C8034}"/>
            </a:ext>
          </a:extLst>
        </xdr:cNvPr>
        <xdr:cNvSpPr/>
      </xdr:nvSpPr>
      <xdr:spPr>
        <a:xfrm>
          <a:off x="5867400" y="104775"/>
          <a:ext cx="1442085" cy="409574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0</xdr:row>
      <xdr:rowOff>76200</xdr:rowOff>
    </xdr:from>
    <xdr:to>
      <xdr:col>11</xdr:col>
      <xdr:colOff>670560</xdr:colOff>
      <xdr:row>2</xdr:row>
      <xdr:rowOff>66674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5FEA89-C36B-484E-853E-A32C2E901EBD}"/>
            </a:ext>
          </a:extLst>
        </xdr:cNvPr>
        <xdr:cNvSpPr/>
      </xdr:nvSpPr>
      <xdr:spPr>
        <a:xfrm>
          <a:off x="7172325" y="76200"/>
          <a:ext cx="1442085" cy="409574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0</xdr:row>
      <xdr:rowOff>142875</xdr:rowOff>
    </xdr:from>
    <xdr:to>
      <xdr:col>10</xdr:col>
      <xdr:colOff>41910</xdr:colOff>
      <xdr:row>2</xdr:row>
      <xdr:rowOff>76199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9D454-6ED4-4FD6-9180-0E2A74C6B63A}"/>
            </a:ext>
          </a:extLst>
        </xdr:cNvPr>
        <xdr:cNvSpPr/>
      </xdr:nvSpPr>
      <xdr:spPr>
        <a:xfrm>
          <a:off x="8220075" y="142875"/>
          <a:ext cx="1442085" cy="409574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57150</xdr:rowOff>
    </xdr:from>
    <xdr:to>
      <xdr:col>10</xdr:col>
      <xdr:colOff>570939</xdr:colOff>
      <xdr:row>1</xdr:row>
      <xdr:rowOff>190500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6FF429-0D42-441F-86EF-374874D7FF7D}"/>
            </a:ext>
          </a:extLst>
        </xdr:cNvPr>
        <xdr:cNvSpPr/>
      </xdr:nvSpPr>
      <xdr:spPr>
        <a:xfrm>
          <a:off x="5705475" y="57150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95250</xdr:rowOff>
    </xdr:from>
    <xdr:to>
      <xdr:col>12</xdr:col>
      <xdr:colOff>470535</xdr:colOff>
      <xdr:row>2</xdr:row>
      <xdr:rowOff>47624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614503-65A1-402D-89FF-D1D973C8019A}"/>
            </a:ext>
          </a:extLst>
        </xdr:cNvPr>
        <xdr:cNvSpPr/>
      </xdr:nvSpPr>
      <xdr:spPr>
        <a:xfrm>
          <a:off x="5810250" y="95250"/>
          <a:ext cx="1442085" cy="409574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85725</xdr:rowOff>
    </xdr:from>
    <xdr:to>
      <xdr:col>10</xdr:col>
      <xdr:colOff>18489</xdr:colOff>
      <xdr:row>2</xdr:row>
      <xdr:rowOff>9525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CFDA0F-A236-488E-A54F-846E0F72112D}"/>
            </a:ext>
          </a:extLst>
        </xdr:cNvPr>
        <xdr:cNvSpPr/>
      </xdr:nvSpPr>
      <xdr:spPr>
        <a:xfrm>
          <a:off x="8153400" y="8572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485236</xdr:colOff>
      <xdr:row>0</xdr:row>
      <xdr:rowOff>62902</xdr:rowOff>
    </xdr:from>
    <xdr:to>
      <xdr:col>11</xdr:col>
      <xdr:colOff>10581</xdr:colOff>
      <xdr:row>1</xdr:row>
      <xdr:rowOff>199127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7B43BA-CB38-4EBC-AEA9-669824EC3C7A}"/>
            </a:ext>
          </a:extLst>
        </xdr:cNvPr>
        <xdr:cNvSpPr/>
      </xdr:nvSpPr>
      <xdr:spPr>
        <a:xfrm>
          <a:off x="6971761" y="62902"/>
          <a:ext cx="1468445" cy="3457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66675</xdr:rowOff>
    </xdr:from>
    <xdr:to>
      <xdr:col>10</xdr:col>
      <xdr:colOff>732864</xdr:colOff>
      <xdr:row>1</xdr:row>
      <xdr:rowOff>200025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B86702-AB94-40A0-A45F-BDFEF0CAB41C}"/>
            </a:ext>
          </a:extLst>
        </xdr:cNvPr>
        <xdr:cNvSpPr/>
      </xdr:nvSpPr>
      <xdr:spPr>
        <a:xfrm>
          <a:off x="8039100" y="6667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647700</xdr:colOff>
      <xdr:row>0</xdr:row>
      <xdr:rowOff>57150</xdr:rowOff>
    </xdr:from>
    <xdr:to>
      <xdr:col>11</xdr:col>
      <xdr:colOff>685239</xdr:colOff>
      <xdr:row>1</xdr:row>
      <xdr:rowOff>190500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E9A650-CC93-47A8-B151-A8BCFF8B3115}"/>
            </a:ext>
          </a:extLst>
        </xdr:cNvPr>
        <xdr:cNvSpPr/>
      </xdr:nvSpPr>
      <xdr:spPr>
        <a:xfrm>
          <a:off x="7753350" y="57150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</xdr:row>
      <xdr:rowOff>66675</xdr:rowOff>
    </xdr:from>
    <xdr:to>
      <xdr:col>3</xdr:col>
      <xdr:colOff>628089</xdr:colOff>
      <xdr:row>3</xdr:row>
      <xdr:rowOff>200025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8ABE1F-9E0B-448D-9492-D99F16938F9E}"/>
            </a:ext>
          </a:extLst>
        </xdr:cNvPr>
        <xdr:cNvSpPr/>
      </xdr:nvSpPr>
      <xdr:spPr>
        <a:xfrm>
          <a:off x="4152900" y="48577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57150</xdr:rowOff>
    </xdr:from>
    <xdr:to>
      <xdr:col>11</xdr:col>
      <xdr:colOff>8964</xdr:colOff>
      <xdr:row>1</xdr:row>
      <xdr:rowOff>190500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C5315F-B824-464D-A177-BC97C3EC8246}"/>
            </a:ext>
          </a:extLst>
        </xdr:cNvPr>
        <xdr:cNvSpPr/>
      </xdr:nvSpPr>
      <xdr:spPr>
        <a:xfrm>
          <a:off x="5543550" y="57150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0</xdr:row>
      <xdr:rowOff>66675</xdr:rowOff>
    </xdr:from>
    <xdr:to>
      <xdr:col>10</xdr:col>
      <xdr:colOff>704289</xdr:colOff>
      <xdr:row>1</xdr:row>
      <xdr:rowOff>200025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7FD100-65D9-4AE8-8CAB-F323F897B794}"/>
            </a:ext>
          </a:extLst>
        </xdr:cNvPr>
        <xdr:cNvSpPr/>
      </xdr:nvSpPr>
      <xdr:spPr>
        <a:xfrm>
          <a:off x="8324850" y="6667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0</xdr:row>
      <xdr:rowOff>66675</xdr:rowOff>
    </xdr:from>
    <xdr:to>
      <xdr:col>11</xdr:col>
      <xdr:colOff>8964</xdr:colOff>
      <xdr:row>1</xdr:row>
      <xdr:rowOff>200025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4DB045-EE2E-46AB-9A05-379C22167979}"/>
            </a:ext>
          </a:extLst>
        </xdr:cNvPr>
        <xdr:cNvSpPr/>
      </xdr:nvSpPr>
      <xdr:spPr>
        <a:xfrm>
          <a:off x="7305675" y="6667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704850</xdr:colOff>
      <xdr:row>0</xdr:row>
      <xdr:rowOff>66675</xdr:rowOff>
    </xdr:from>
    <xdr:to>
      <xdr:col>11</xdr:col>
      <xdr:colOff>28014</xdr:colOff>
      <xdr:row>1</xdr:row>
      <xdr:rowOff>200025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B6F6EB-42F5-4C04-B0E2-AFE26C7733C7}"/>
            </a:ext>
          </a:extLst>
        </xdr:cNvPr>
        <xdr:cNvSpPr/>
      </xdr:nvSpPr>
      <xdr:spPr>
        <a:xfrm>
          <a:off x="8515350" y="6667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57150</xdr:rowOff>
    </xdr:from>
    <xdr:to>
      <xdr:col>11</xdr:col>
      <xdr:colOff>570939</xdr:colOff>
      <xdr:row>1</xdr:row>
      <xdr:rowOff>190500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006632-6D03-4EA0-984C-453A66466C37}"/>
            </a:ext>
          </a:extLst>
        </xdr:cNvPr>
        <xdr:cNvSpPr/>
      </xdr:nvSpPr>
      <xdr:spPr>
        <a:xfrm>
          <a:off x="6372225" y="57150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0</xdr:row>
      <xdr:rowOff>123825</xdr:rowOff>
    </xdr:from>
    <xdr:to>
      <xdr:col>11</xdr:col>
      <xdr:colOff>556260</xdr:colOff>
      <xdr:row>2</xdr:row>
      <xdr:rowOff>76199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A334ED-250D-45C3-97C7-26FAED969C9B}"/>
            </a:ext>
          </a:extLst>
        </xdr:cNvPr>
        <xdr:cNvSpPr/>
      </xdr:nvSpPr>
      <xdr:spPr>
        <a:xfrm>
          <a:off x="6429375" y="123825"/>
          <a:ext cx="1442085" cy="409574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</xdr:row>
      <xdr:rowOff>47625</xdr:rowOff>
    </xdr:from>
    <xdr:to>
      <xdr:col>3</xdr:col>
      <xdr:colOff>685239</xdr:colOff>
      <xdr:row>3</xdr:row>
      <xdr:rowOff>180975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5BEAC-A504-4A86-AE1D-B93434E07323}"/>
            </a:ext>
          </a:extLst>
        </xdr:cNvPr>
        <xdr:cNvSpPr/>
      </xdr:nvSpPr>
      <xdr:spPr>
        <a:xfrm>
          <a:off x="4105275" y="46672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57150</xdr:rowOff>
    </xdr:from>
    <xdr:to>
      <xdr:col>10</xdr:col>
      <xdr:colOff>570939</xdr:colOff>
      <xdr:row>1</xdr:row>
      <xdr:rowOff>176530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A20C76-99AA-4E68-858C-24AAF0D9C6F5}"/>
            </a:ext>
          </a:extLst>
        </xdr:cNvPr>
        <xdr:cNvSpPr/>
      </xdr:nvSpPr>
      <xdr:spPr>
        <a:xfrm>
          <a:off x="5724525" y="5715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0</xdr:row>
      <xdr:rowOff>57150</xdr:rowOff>
    </xdr:from>
    <xdr:to>
      <xdr:col>10</xdr:col>
      <xdr:colOff>694764</xdr:colOff>
      <xdr:row>1</xdr:row>
      <xdr:rowOff>195580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6729C3-3F34-4CF0-BCB9-B023F71AE083}"/>
            </a:ext>
          </a:extLst>
        </xdr:cNvPr>
        <xdr:cNvSpPr/>
      </xdr:nvSpPr>
      <xdr:spPr>
        <a:xfrm>
          <a:off x="8610600" y="57150"/>
          <a:ext cx="1599639" cy="34798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0</xdr:row>
      <xdr:rowOff>133350</xdr:rowOff>
    </xdr:from>
    <xdr:to>
      <xdr:col>10</xdr:col>
      <xdr:colOff>495300</xdr:colOff>
      <xdr:row>2</xdr:row>
      <xdr:rowOff>62230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D97E3-81BA-4464-91BE-F89573E7F3AF}"/>
            </a:ext>
          </a:extLst>
        </xdr:cNvPr>
        <xdr:cNvSpPr/>
      </xdr:nvSpPr>
      <xdr:spPr>
        <a:xfrm>
          <a:off x="6296025" y="133350"/>
          <a:ext cx="1400175" cy="34798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0</xdr:row>
      <xdr:rowOff>76200</xdr:rowOff>
    </xdr:from>
    <xdr:to>
      <xdr:col>11</xdr:col>
      <xdr:colOff>0</xdr:colOff>
      <xdr:row>2</xdr:row>
      <xdr:rowOff>5080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D9685-3007-49F9-B8FB-10F8FCFF138D}"/>
            </a:ext>
          </a:extLst>
        </xdr:cNvPr>
        <xdr:cNvSpPr/>
      </xdr:nvSpPr>
      <xdr:spPr>
        <a:xfrm>
          <a:off x="7315200" y="76200"/>
          <a:ext cx="1409139" cy="34798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0</xdr:row>
      <xdr:rowOff>76200</xdr:rowOff>
    </xdr:from>
    <xdr:to>
      <xdr:col>11</xdr:col>
      <xdr:colOff>580464</xdr:colOff>
      <xdr:row>2</xdr:row>
      <xdr:rowOff>5080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E1DCD4-4E27-48A2-B2AE-52934C0DE998}"/>
            </a:ext>
          </a:extLst>
        </xdr:cNvPr>
        <xdr:cNvSpPr/>
      </xdr:nvSpPr>
      <xdr:spPr>
        <a:xfrm>
          <a:off x="6581775" y="76200"/>
          <a:ext cx="1371039" cy="34798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</xdr:row>
      <xdr:rowOff>76200</xdr:rowOff>
    </xdr:from>
    <xdr:to>
      <xdr:col>3</xdr:col>
      <xdr:colOff>685239</xdr:colOff>
      <xdr:row>4</xdr:row>
      <xdr:rowOff>5080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98AC34-341E-40DD-94B6-49A277AF1193}"/>
            </a:ext>
          </a:extLst>
        </xdr:cNvPr>
        <xdr:cNvSpPr/>
      </xdr:nvSpPr>
      <xdr:spPr>
        <a:xfrm>
          <a:off x="4048125" y="495300"/>
          <a:ext cx="1371039" cy="34798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57150</xdr:rowOff>
    </xdr:from>
    <xdr:to>
      <xdr:col>10</xdr:col>
      <xdr:colOff>466164</xdr:colOff>
      <xdr:row>1</xdr:row>
      <xdr:rowOff>176530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261796-EA94-4AB8-A3D3-53BCA34323FD}"/>
            </a:ext>
          </a:extLst>
        </xdr:cNvPr>
        <xdr:cNvSpPr/>
      </xdr:nvSpPr>
      <xdr:spPr>
        <a:xfrm>
          <a:off x="5362575" y="5715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0</xdr:row>
      <xdr:rowOff>57150</xdr:rowOff>
    </xdr:from>
    <xdr:to>
      <xdr:col>11</xdr:col>
      <xdr:colOff>8964</xdr:colOff>
      <xdr:row>1</xdr:row>
      <xdr:rowOff>176530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1E3CB2-530B-4C62-99CC-EBBB1708E191}"/>
            </a:ext>
          </a:extLst>
        </xdr:cNvPr>
        <xdr:cNvSpPr/>
      </xdr:nvSpPr>
      <xdr:spPr>
        <a:xfrm>
          <a:off x="9086850" y="5715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0</xdr:row>
      <xdr:rowOff>66675</xdr:rowOff>
    </xdr:from>
    <xdr:to>
      <xdr:col>10</xdr:col>
      <xdr:colOff>713814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B7C394-1CBF-498C-9811-8D2F0F34F47B}"/>
            </a:ext>
          </a:extLst>
        </xdr:cNvPr>
        <xdr:cNvSpPr/>
      </xdr:nvSpPr>
      <xdr:spPr>
        <a:xfrm>
          <a:off x="7372350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1463040</xdr:colOff>
      <xdr:row>0</xdr:row>
      <xdr:rowOff>47626</xdr:rowOff>
    </xdr:from>
    <xdr:to>
      <xdr:col>3</xdr:col>
      <xdr:colOff>1438275</xdr:colOff>
      <xdr:row>2</xdr:row>
      <xdr:rowOff>76200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5BF9E4-145F-42F2-BCDE-0CFFC414B9EB}"/>
            </a:ext>
          </a:extLst>
        </xdr:cNvPr>
        <xdr:cNvSpPr/>
      </xdr:nvSpPr>
      <xdr:spPr>
        <a:xfrm>
          <a:off x="4606290" y="47626"/>
          <a:ext cx="1442085" cy="409574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85725</xdr:rowOff>
    </xdr:from>
    <xdr:to>
      <xdr:col>10</xdr:col>
      <xdr:colOff>780489</xdr:colOff>
      <xdr:row>1</xdr:row>
      <xdr:rowOff>205105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E7E8A4-67AE-4882-899A-1DF74E1ABF5A}"/>
            </a:ext>
          </a:extLst>
        </xdr:cNvPr>
        <xdr:cNvSpPr/>
      </xdr:nvSpPr>
      <xdr:spPr>
        <a:xfrm>
          <a:off x="7134225" y="8572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12</xdr:col>
      <xdr:colOff>8964</xdr:colOff>
      <xdr:row>2</xdr:row>
      <xdr:rowOff>5080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5721C0-89E4-4E8C-8386-3C02D263181F}"/>
            </a:ext>
          </a:extLst>
        </xdr:cNvPr>
        <xdr:cNvSpPr/>
      </xdr:nvSpPr>
      <xdr:spPr>
        <a:xfrm>
          <a:off x="6657975" y="7620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133350</xdr:rowOff>
    </xdr:from>
    <xdr:to>
      <xdr:col>3</xdr:col>
      <xdr:colOff>675714</xdr:colOff>
      <xdr:row>4</xdr:row>
      <xdr:rowOff>43180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02234D-6414-4C7A-A745-A7EE94A4453F}"/>
            </a:ext>
          </a:extLst>
        </xdr:cNvPr>
        <xdr:cNvSpPr/>
      </xdr:nvSpPr>
      <xdr:spPr>
        <a:xfrm>
          <a:off x="4067175" y="55245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0</xdr:row>
      <xdr:rowOff>47625</xdr:rowOff>
    </xdr:from>
    <xdr:to>
      <xdr:col>11</xdr:col>
      <xdr:colOff>18489</xdr:colOff>
      <xdr:row>1</xdr:row>
      <xdr:rowOff>167005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F9DCAE-93D0-44C0-8EB5-C87874D79D4A}"/>
            </a:ext>
          </a:extLst>
        </xdr:cNvPr>
        <xdr:cNvSpPr/>
      </xdr:nvSpPr>
      <xdr:spPr>
        <a:xfrm>
          <a:off x="5743575" y="4762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647700</xdr:colOff>
      <xdr:row>0</xdr:row>
      <xdr:rowOff>66675</xdr:rowOff>
    </xdr:from>
    <xdr:to>
      <xdr:col>11</xdr:col>
      <xdr:colOff>18489</xdr:colOff>
      <xdr:row>1</xdr:row>
      <xdr:rowOff>195580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9F9DE7-564E-4846-8139-3A27EFFC4D56}"/>
            </a:ext>
          </a:extLst>
        </xdr:cNvPr>
        <xdr:cNvSpPr/>
      </xdr:nvSpPr>
      <xdr:spPr>
        <a:xfrm>
          <a:off x="8524875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695325</xdr:colOff>
      <xdr:row>0</xdr:row>
      <xdr:rowOff>66675</xdr:rowOff>
    </xdr:from>
    <xdr:to>
      <xdr:col>11</xdr:col>
      <xdr:colOff>8964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DCABDE-CA69-4EC2-A6D4-48D158FEB153}"/>
            </a:ext>
          </a:extLst>
        </xdr:cNvPr>
        <xdr:cNvSpPr/>
      </xdr:nvSpPr>
      <xdr:spPr>
        <a:xfrm>
          <a:off x="7667625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0</xdr:row>
      <xdr:rowOff>66675</xdr:rowOff>
    </xdr:from>
    <xdr:to>
      <xdr:col>10</xdr:col>
      <xdr:colOff>713814</xdr:colOff>
      <xdr:row>1</xdr:row>
      <xdr:rowOff>195580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33AF47-C6A5-4A4E-89EE-22B13FF54537}"/>
            </a:ext>
          </a:extLst>
        </xdr:cNvPr>
        <xdr:cNvSpPr/>
      </xdr:nvSpPr>
      <xdr:spPr>
        <a:xfrm>
          <a:off x="7553325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57150</xdr:rowOff>
    </xdr:from>
    <xdr:to>
      <xdr:col>11</xdr:col>
      <xdr:colOff>570939</xdr:colOff>
      <xdr:row>1</xdr:row>
      <xdr:rowOff>176530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E707AD-F464-4506-A145-97242B144F95}"/>
            </a:ext>
          </a:extLst>
        </xdr:cNvPr>
        <xdr:cNvSpPr/>
      </xdr:nvSpPr>
      <xdr:spPr>
        <a:xfrm>
          <a:off x="6524625" y="5715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</xdr:row>
      <xdr:rowOff>114300</xdr:rowOff>
    </xdr:from>
    <xdr:to>
      <xdr:col>3</xdr:col>
      <xdr:colOff>647139</xdr:colOff>
      <xdr:row>4</xdr:row>
      <xdr:rowOff>24130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286A10-61E1-47B6-9265-3DA6609FFC68}"/>
            </a:ext>
          </a:extLst>
        </xdr:cNvPr>
        <xdr:cNvSpPr/>
      </xdr:nvSpPr>
      <xdr:spPr>
        <a:xfrm>
          <a:off x="4152900" y="53340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0</xdr:row>
      <xdr:rowOff>66675</xdr:rowOff>
    </xdr:from>
    <xdr:to>
      <xdr:col>11</xdr:col>
      <xdr:colOff>8964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3BB951-A121-4C69-9E5D-20ABA5B17111}"/>
            </a:ext>
          </a:extLst>
        </xdr:cNvPr>
        <xdr:cNvSpPr/>
      </xdr:nvSpPr>
      <xdr:spPr>
        <a:xfrm>
          <a:off x="6696075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53341</xdr:rowOff>
    </xdr:from>
    <xdr:to>
      <xdr:col>5</xdr:col>
      <xdr:colOff>19124</xdr:colOff>
      <xdr:row>1</xdr:row>
      <xdr:rowOff>200025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07361E-D1B5-44F4-9E98-3D44BA1AAA65}"/>
            </a:ext>
          </a:extLst>
        </xdr:cNvPr>
        <xdr:cNvSpPr/>
      </xdr:nvSpPr>
      <xdr:spPr>
        <a:xfrm>
          <a:off x="3590925" y="53341"/>
          <a:ext cx="1600274" cy="375284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0</xdr:row>
      <xdr:rowOff>66675</xdr:rowOff>
    </xdr:from>
    <xdr:to>
      <xdr:col>12</xdr:col>
      <xdr:colOff>18489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39D2F9-381D-41C5-90E8-FC003A435B41}"/>
            </a:ext>
          </a:extLst>
        </xdr:cNvPr>
        <xdr:cNvSpPr/>
      </xdr:nvSpPr>
      <xdr:spPr>
        <a:xfrm>
          <a:off x="6753225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76200</xdr:rowOff>
    </xdr:from>
    <xdr:to>
      <xdr:col>3</xdr:col>
      <xdr:colOff>732864</xdr:colOff>
      <xdr:row>1</xdr:row>
      <xdr:rowOff>195580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0CFA01-42FB-4548-B534-9A14597E1385}"/>
            </a:ext>
          </a:extLst>
        </xdr:cNvPr>
        <xdr:cNvSpPr/>
      </xdr:nvSpPr>
      <xdr:spPr>
        <a:xfrm>
          <a:off x="4953000" y="7620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0</xdr:row>
      <xdr:rowOff>57150</xdr:rowOff>
    </xdr:from>
    <xdr:to>
      <xdr:col>10</xdr:col>
      <xdr:colOff>580464</xdr:colOff>
      <xdr:row>1</xdr:row>
      <xdr:rowOff>176530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828A8-3DAE-402A-81BD-47519BEBF658}"/>
            </a:ext>
          </a:extLst>
        </xdr:cNvPr>
        <xdr:cNvSpPr/>
      </xdr:nvSpPr>
      <xdr:spPr>
        <a:xfrm>
          <a:off x="5619750" y="5715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0</xdr:row>
      <xdr:rowOff>66675</xdr:rowOff>
    </xdr:from>
    <xdr:to>
      <xdr:col>10</xdr:col>
      <xdr:colOff>542364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139BE-7D4C-438A-BB8E-38D66F658F83}"/>
            </a:ext>
          </a:extLst>
        </xdr:cNvPr>
        <xdr:cNvSpPr/>
      </xdr:nvSpPr>
      <xdr:spPr>
        <a:xfrm>
          <a:off x="5781675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66675</xdr:rowOff>
    </xdr:from>
    <xdr:to>
      <xdr:col>12</xdr:col>
      <xdr:colOff>8964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030EA-5FC0-4ABF-9358-BA05E722A2D0}"/>
            </a:ext>
          </a:extLst>
        </xdr:cNvPr>
        <xdr:cNvSpPr/>
      </xdr:nvSpPr>
      <xdr:spPr>
        <a:xfrm>
          <a:off x="6353175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0</xdr:row>
      <xdr:rowOff>57150</xdr:rowOff>
    </xdr:from>
    <xdr:to>
      <xdr:col>3</xdr:col>
      <xdr:colOff>770964</xdr:colOff>
      <xdr:row>1</xdr:row>
      <xdr:rowOff>176530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F3365-CC20-4CFF-A35C-79D201DF8860}"/>
            </a:ext>
          </a:extLst>
        </xdr:cNvPr>
        <xdr:cNvSpPr/>
      </xdr:nvSpPr>
      <xdr:spPr>
        <a:xfrm>
          <a:off x="4991100" y="5715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0</xdr:row>
      <xdr:rowOff>85725</xdr:rowOff>
    </xdr:from>
    <xdr:to>
      <xdr:col>11</xdr:col>
      <xdr:colOff>18489</xdr:colOff>
      <xdr:row>1</xdr:row>
      <xdr:rowOff>205105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14EE1A-A425-4B75-A10C-30688FE1524B}"/>
            </a:ext>
          </a:extLst>
        </xdr:cNvPr>
        <xdr:cNvSpPr/>
      </xdr:nvSpPr>
      <xdr:spPr>
        <a:xfrm>
          <a:off x="5743575" y="8572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0</xdr:row>
      <xdr:rowOff>76200</xdr:rowOff>
    </xdr:from>
    <xdr:to>
      <xdr:col>11</xdr:col>
      <xdr:colOff>18489</xdr:colOff>
      <xdr:row>1</xdr:row>
      <xdr:rowOff>195580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96C64F-4DD4-4852-B859-6EFD042232CD}"/>
            </a:ext>
          </a:extLst>
        </xdr:cNvPr>
        <xdr:cNvSpPr/>
      </xdr:nvSpPr>
      <xdr:spPr>
        <a:xfrm>
          <a:off x="7753350" y="7620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47625</xdr:rowOff>
    </xdr:from>
    <xdr:to>
      <xdr:col>10</xdr:col>
      <xdr:colOff>609039</xdr:colOff>
      <xdr:row>1</xdr:row>
      <xdr:rowOff>167005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59EC9C-D31D-4196-9D59-AE94B9088E1A}"/>
            </a:ext>
          </a:extLst>
        </xdr:cNvPr>
        <xdr:cNvSpPr/>
      </xdr:nvSpPr>
      <xdr:spPr>
        <a:xfrm>
          <a:off x="6677025" y="4762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0</xdr:row>
      <xdr:rowOff>66675</xdr:rowOff>
    </xdr:from>
    <xdr:to>
      <xdr:col>11</xdr:col>
      <xdr:colOff>494739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02E568-1227-458E-979C-1803A6D96F79}"/>
            </a:ext>
          </a:extLst>
        </xdr:cNvPr>
        <xdr:cNvSpPr/>
      </xdr:nvSpPr>
      <xdr:spPr>
        <a:xfrm>
          <a:off x="5791200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370205</xdr:colOff>
      <xdr:row>0</xdr:row>
      <xdr:rowOff>62231</xdr:rowOff>
    </xdr:from>
    <xdr:to>
      <xdr:col>4</xdr:col>
      <xdr:colOff>734769</xdr:colOff>
      <xdr:row>2</xdr:row>
      <xdr:rowOff>76201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02504D-4480-4582-B4E3-BCEEC597C7A9}"/>
            </a:ext>
          </a:extLst>
        </xdr:cNvPr>
        <xdr:cNvSpPr/>
      </xdr:nvSpPr>
      <xdr:spPr>
        <a:xfrm>
          <a:off x="4465955" y="62231"/>
          <a:ext cx="1688539" cy="39497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66675</xdr:rowOff>
    </xdr:from>
    <xdr:to>
      <xdr:col>3</xdr:col>
      <xdr:colOff>1018614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E8C68F-12D3-4906-9947-6384D67B740B}"/>
            </a:ext>
          </a:extLst>
        </xdr:cNvPr>
        <xdr:cNvSpPr/>
      </xdr:nvSpPr>
      <xdr:spPr>
        <a:xfrm>
          <a:off x="5238750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66675</xdr:rowOff>
    </xdr:from>
    <xdr:to>
      <xdr:col>10</xdr:col>
      <xdr:colOff>780489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A61016-4D4C-4C0C-8161-71F8C84A19C1}"/>
            </a:ext>
          </a:extLst>
        </xdr:cNvPr>
        <xdr:cNvSpPr/>
      </xdr:nvSpPr>
      <xdr:spPr>
        <a:xfrm>
          <a:off x="8067675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0</xdr:row>
      <xdr:rowOff>57150</xdr:rowOff>
    </xdr:from>
    <xdr:to>
      <xdr:col>11</xdr:col>
      <xdr:colOff>618564</xdr:colOff>
      <xdr:row>1</xdr:row>
      <xdr:rowOff>157480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5FF388-7228-4E84-B227-BA02017EB99E}"/>
            </a:ext>
          </a:extLst>
        </xdr:cNvPr>
        <xdr:cNvSpPr/>
      </xdr:nvSpPr>
      <xdr:spPr>
        <a:xfrm>
          <a:off x="7458075" y="5715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542925</xdr:colOff>
      <xdr:row>0</xdr:row>
      <xdr:rowOff>76200</xdr:rowOff>
    </xdr:from>
    <xdr:to>
      <xdr:col>24</xdr:col>
      <xdr:colOff>37539</xdr:colOff>
      <xdr:row>2</xdr:row>
      <xdr:rowOff>57150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3060B5-56EE-4BEA-AEF8-05B8FF111BD8}"/>
            </a:ext>
          </a:extLst>
        </xdr:cNvPr>
        <xdr:cNvSpPr/>
      </xdr:nvSpPr>
      <xdr:spPr>
        <a:xfrm>
          <a:off x="13935075" y="76200"/>
          <a:ext cx="1732989" cy="40005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676275</xdr:colOff>
      <xdr:row>0</xdr:row>
      <xdr:rowOff>76200</xdr:rowOff>
    </xdr:from>
    <xdr:to>
      <xdr:col>12</xdr:col>
      <xdr:colOff>1114425</xdr:colOff>
      <xdr:row>2</xdr:row>
      <xdr:rowOff>19050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F5890E-EF04-4C49-958A-E30D6299B08F}"/>
            </a:ext>
          </a:extLst>
        </xdr:cNvPr>
        <xdr:cNvSpPr/>
      </xdr:nvSpPr>
      <xdr:spPr>
        <a:xfrm>
          <a:off x="8296275" y="76200"/>
          <a:ext cx="1571625" cy="40005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1162050</xdr:colOff>
      <xdr:row>0</xdr:row>
      <xdr:rowOff>76200</xdr:rowOff>
    </xdr:from>
    <xdr:to>
      <xdr:col>4</xdr:col>
      <xdr:colOff>1362075</xdr:colOff>
      <xdr:row>2</xdr:row>
      <xdr:rowOff>38100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E6FF60-CEB4-44C1-AC7F-4AEABBD3A1D2}"/>
            </a:ext>
          </a:extLst>
        </xdr:cNvPr>
        <xdr:cNvSpPr/>
      </xdr:nvSpPr>
      <xdr:spPr>
        <a:xfrm>
          <a:off x="7277100" y="76200"/>
          <a:ext cx="1571625" cy="40005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66675</xdr:rowOff>
    </xdr:from>
    <xdr:to>
      <xdr:col>4</xdr:col>
      <xdr:colOff>0</xdr:colOff>
      <xdr:row>2</xdr:row>
      <xdr:rowOff>47625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B3BFC1-F298-429A-B3ED-0F266D1BBECC}"/>
            </a:ext>
          </a:extLst>
        </xdr:cNvPr>
        <xdr:cNvSpPr/>
      </xdr:nvSpPr>
      <xdr:spPr>
        <a:xfrm>
          <a:off x="4924425" y="66675"/>
          <a:ext cx="1571625" cy="40005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0</xdr:row>
      <xdr:rowOff>76200</xdr:rowOff>
    </xdr:from>
    <xdr:to>
      <xdr:col>4</xdr:col>
      <xdr:colOff>9525</xdr:colOff>
      <xdr:row>2</xdr:row>
      <xdr:rowOff>57150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9140EC-20FE-48E4-B483-CA97D255836B}"/>
            </a:ext>
          </a:extLst>
        </xdr:cNvPr>
        <xdr:cNvSpPr/>
      </xdr:nvSpPr>
      <xdr:spPr>
        <a:xfrm>
          <a:off x="4924425" y="76200"/>
          <a:ext cx="1571625" cy="40005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66675</xdr:rowOff>
    </xdr:from>
    <xdr:to>
      <xdr:col>11</xdr:col>
      <xdr:colOff>104775</xdr:colOff>
      <xdr:row>2</xdr:row>
      <xdr:rowOff>47625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35A95-CD21-434E-A743-1A6E8E9D1925}"/>
            </a:ext>
          </a:extLst>
        </xdr:cNvPr>
        <xdr:cNvSpPr/>
      </xdr:nvSpPr>
      <xdr:spPr>
        <a:xfrm>
          <a:off x="8058150" y="66675"/>
          <a:ext cx="1571625" cy="40005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1295400</xdr:colOff>
      <xdr:row>0</xdr:row>
      <xdr:rowOff>57150</xdr:rowOff>
    </xdr:from>
    <xdr:to>
      <xdr:col>4</xdr:col>
      <xdr:colOff>1466289</xdr:colOff>
      <xdr:row>1</xdr:row>
      <xdr:rowOff>176530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A57461-DD1E-43BA-8B03-93A4D43DDAC2}"/>
            </a:ext>
          </a:extLst>
        </xdr:cNvPr>
        <xdr:cNvSpPr/>
      </xdr:nvSpPr>
      <xdr:spPr>
        <a:xfrm>
          <a:off x="5324475" y="57150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47625</xdr:rowOff>
    </xdr:from>
    <xdr:to>
      <xdr:col>6</xdr:col>
      <xdr:colOff>1628214</xdr:colOff>
      <xdr:row>1</xdr:row>
      <xdr:rowOff>161925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6104C2-3762-41CF-A63C-119F9316E0F8}"/>
            </a:ext>
          </a:extLst>
        </xdr:cNvPr>
        <xdr:cNvSpPr/>
      </xdr:nvSpPr>
      <xdr:spPr>
        <a:xfrm>
          <a:off x="8991600" y="47625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0</xdr:row>
      <xdr:rowOff>66675</xdr:rowOff>
    </xdr:from>
    <xdr:to>
      <xdr:col>11</xdr:col>
      <xdr:colOff>0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AB8E29-C43E-4D1B-AA8F-5C4D3FBE0743}"/>
            </a:ext>
          </a:extLst>
        </xdr:cNvPr>
        <xdr:cNvSpPr/>
      </xdr:nvSpPr>
      <xdr:spPr>
        <a:xfrm>
          <a:off x="6686550" y="66675"/>
          <a:ext cx="1495425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0</xdr:row>
      <xdr:rowOff>47625</xdr:rowOff>
    </xdr:from>
    <xdr:to>
      <xdr:col>3</xdr:col>
      <xdr:colOff>1228164</xdr:colOff>
      <xdr:row>1</xdr:row>
      <xdr:rowOff>167005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849667-E11A-49B1-95EC-EDED0EA59CA5}"/>
            </a:ext>
          </a:extLst>
        </xdr:cNvPr>
        <xdr:cNvSpPr/>
      </xdr:nvSpPr>
      <xdr:spPr>
        <a:xfrm>
          <a:off x="4457700" y="4762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47625</xdr:rowOff>
    </xdr:from>
    <xdr:to>
      <xdr:col>6</xdr:col>
      <xdr:colOff>1723464</xdr:colOff>
      <xdr:row>1</xdr:row>
      <xdr:rowOff>167005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E3CD1C-512E-4779-A70F-C31A1203A426}"/>
            </a:ext>
          </a:extLst>
        </xdr:cNvPr>
        <xdr:cNvSpPr/>
      </xdr:nvSpPr>
      <xdr:spPr>
        <a:xfrm>
          <a:off x="7277100" y="4762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0</xdr:row>
      <xdr:rowOff>66675</xdr:rowOff>
    </xdr:from>
    <xdr:to>
      <xdr:col>13</xdr:col>
      <xdr:colOff>685239</xdr:colOff>
      <xdr:row>1</xdr:row>
      <xdr:rowOff>186055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7F074B-1CAD-4D2F-9336-B2B0B1837361}"/>
            </a:ext>
          </a:extLst>
        </xdr:cNvPr>
        <xdr:cNvSpPr/>
      </xdr:nvSpPr>
      <xdr:spPr>
        <a:xfrm>
          <a:off x="8239125" y="66675"/>
          <a:ext cx="1485339" cy="32893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1</xdr:row>
      <xdr:rowOff>47625</xdr:rowOff>
    </xdr:from>
    <xdr:to>
      <xdr:col>13</xdr:col>
      <xdr:colOff>533399</xdr:colOff>
      <xdr:row>3</xdr:row>
      <xdr:rowOff>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1B2A3A-8590-439E-B0A7-1625FF3A4DE5}"/>
            </a:ext>
          </a:extLst>
        </xdr:cNvPr>
        <xdr:cNvSpPr/>
      </xdr:nvSpPr>
      <xdr:spPr>
        <a:xfrm>
          <a:off x="10420350" y="276225"/>
          <a:ext cx="1343024" cy="3714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638176</xdr:colOff>
      <xdr:row>1</xdr:row>
      <xdr:rowOff>133350</xdr:rowOff>
    </xdr:from>
    <xdr:to>
      <xdr:col>11</xdr:col>
      <xdr:colOff>0</xdr:colOff>
      <xdr:row>3</xdr:row>
      <xdr:rowOff>47625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8217D-0175-448D-B2A7-B329BE242450}"/>
            </a:ext>
          </a:extLst>
        </xdr:cNvPr>
        <xdr:cNvSpPr/>
      </xdr:nvSpPr>
      <xdr:spPr>
        <a:xfrm>
          <a:off x="10687051" y="361950"/>
          <a:ext cx="1343024" cy="333375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76201</xdr:rowOff>
    </xdr:from>
    <xdr:to>
      <xdr:col>7</xdr:col>
      <xdr:colOff>990600</xdr:colOff>
      <xdr:row>2</xdr:row>
      <xdr:rowOff>47625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D68BBA-B597-493C-8682-3EDD7D268B65}"/>
            </a:ext>
          </a:extLst>
        </xdr:cNvPr>
        <xdr:cNvSpPr/>
      </xdr:nvSpPr>
      <xdr:spPr>
        <a:xfrm>
          <a:off x="5686425" y="76201"/>
          <a:ext cx="1504950" cy="390524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76200</xdr:rowOff>
    </xdr:from>
    <xdr:to>
      <xdr:col>4</xdr:col>
      <xdr:colOff>685239</xdr:colOff>
      <xdr:row>2</xdr:row>
      <xdr:rowOff>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98EBCB-2AFE-46F5-B9CA-511B9D684E41}"/>
            </a:ext>
          </a:extLst>
        </xdr:cNvPr>
        <xdr:cNvSpPr/>
      </xdr:nvSpPr>
      <xdr:spPr>
        <a:xfrm>
          <a:off x="5743575" y="76200"/>
          <a:ext cx="1466289" cy="3429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1535205</xdr:colOff>
      <xdr:row>0</xdr:row>
      <xdr:rowOff>67235</xdr:rowOff>
    </xdr:from>
    <xdr:to>
      <xdr:col>10</xdr:col>
      <xdr:colOff>704288</xdr:colOff>
      <xdr:row>2</xdr:row>
      <xdr:rowOff>49062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69769-22A1-46C2-9EE6-E9A39274A8A5}"/>
            </a:ext>
          </a:extLst>
        </xdr:cNvPr>
        <xdr:cNvSpPr/>
      </xdr:nvSpPr>
      <xdr:spPr>
        <a:xfrm>
          <a:off x="8288430" y="67235"/>
          <a:ext cx="1464608" cy="343777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INEM\ANUARIO%20MINERO\Anuario%20Minero%202023\Archivos%20Estudios%20Econ&#243;micos\AM%202023%20-%20Excel%20de%20Anexos%20(23.05.2024).xlsx" TargetMode="External"/><Relationship Id="rId1" Type="http://schemas.openxmlformats.org/officeDocument/2006/relationships/externalLinkPath" Target="/MINEM/ANUARIO%20MINERO/Anuario%20Minero%202023/Archivos%20Estudios%20Econ&#243;micos/AM%202023%20-%20Excel%20de%20Anexos%20(23.05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ido"/>
      <sheetName val="PBI"/>
      <sheetName val="Macro"/>
      <sheetName val="Catastro"/>
      <sheetName val="Actividad Minera"/>
      <sheetName val="Restringidas"/>
      <sheetName val="Participantes PIM"/>
      <sheetName val="Ránking"/>
      <sheetName val="Producción mundial"/>
      <sheetName val="Producción"/>
      <sheetName val="Variación"/>
      <sheetName val="Reservas"/>
      <sheetName val="Reservas nacionales"/>
      <sheetName val="Reservas mundiales "/>
      <sheetName val="Exportaciones"/>
      <sheetName val="Destino export"/>
      <sheetName val="Export Min"/>
      <sheetName val="Precios"/>
      <sheetName val="Cu-Países"/>
      <sheetName val="Cu-Empresas"/>
      <sheetName val="Cu-Departamento"/>
      <sheetName val="Cu-Estrato"/>
      <sheetName val="Cu-Export"/>
      <sheetName val="Cu-Destino"/>
      <sheetName val="Au-Países"/>
      <sheetName val="Au-Empresas"/>
      <sheetName val="Au-Departamento"/>
      <sheetName val="Au-Estrato"/>
      <sheetName val="Au-Export"/>
      <sheetName val="Au-Destino"/>
      <sheetName val="Zn-Países"/>
      <sheetName val="Zn-Empresas"/>
      <sheetName val="Zn-Departamento"/>
      <sheetName val="Zn-Estrato"/>
      <sheetName val="Zn-Export"/>
      <sheetName val="Zn-Destino"/>
      <sheetName val="Ag-Países"/>
      <sheetName val="Ag-Empresas"/>
      <sheetName val="Ag-Departamento"/>
      <sheetName val="Ag-Estrato"/>
      <sheetName val="Ag-Export"/>
      <sheetName val="Ag-Destino"/>
      <sheetName val="Pb-Países"/>
      <sheetName val="Pb-Empresas"/>
      <sheetName val="Pb-Departamento"/>
      <sheetName val="Pb-Estrato"/>
      <sheetName val="Pb-Export"/>
      <sheetName val="Pb-Destino"/>
      <sheetName val="Fe-Producción"/>
      <sheetName val="Fe-Export"/>
      <sheetName val="Fe-Destino"/>
      <sheetName val="Sn-Países"/>
      <sheetName val="Sn-Producción"/>
      <sheetName val="Sn-Export"/>
      <sheetName val="Sn-Destino"/>
      <sheetName val="Mo-Países"/>
      <sheetName val="Mo-Empresas"/>
      <sheetName val="Mo-Departamento"/>
      <sheetName val="Mo-Export"/>
      <sheetName val="Mo-Destino"/>
      <sheetName val="No Metálico"/>
      <sheetName val="NM-Export"/>
      <sheetName val="NM-Departamento"/>
      <sheetName val="Inversión Minera"/>
      <sheetName val="Inversión-Empresas"/>
      <sheetName val="Inversión-Rubros"/>
      <sheetName val="Inversión-Departamentos"/>
      <sheetName val="Inversión-Departamentos2"/>
      <sheetName val="Empleo"/>
      <sheetName val="Empleo-Género"/>
      <sheetName val="Empleo-Departamentos"/>
      <sheetName val="Empleo-Procedencia"/>
      <sheetName val="Fatales"/>
      <sheetName val="Transferencias"/>
      <sheetName val="Tranferencias2"/>
      <sheetName val="Reg.Fisc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F8C2-C00B-4345-BEDD-F28ADB1C8F03}">
  <dimension ref="B1:Q133"/>
  <sheetViews>
    <sheetView showGridLines="0" tabSelected="1" zoomScaleNormal="100" workbookViewId="0"/>
  </sheetViews>
  <sheetFormatPr baseColWidth="10" defaultColWidth="11.42578125" defaultRowHeight="16.5" x14ac:dyDescent="0.3"/>
  <cols>
    <col min="1" max="1" width="5.28515625" style="1" customWidth="1"/>
    <col min="2" max="8" width="11.42578125" style="1"/>
    <col min="9" max="9" width="20.42578125" style="1" customWidth="1"/>
    <col min="10" max="10" width="11.42578125" style="4"/>
    <col min="11" max="16384" width="11.42578125" style="1"/>
  </cols>
  <sheetData>
    <row r="1" spans="2:17" ht="17.25" thickBot="1" x14ac:dyDescent="0.35">
      <c r="C1" s="2"/>
      <c r="D1" s="2"/>
      <c r="E1" s="2"/>
      <c r="F1" s="2"/>
      <c r="G1" s="2"/>
      <c r="H1" s="2"/>
      <c r="I1" s="2"/>
      <c r="J1" s="3"/>
      <c r="K1" s="2"/>
    </row>
    <row r="5" spans="2:17" x14ac:dyDescent="0.3">
      <c r="O5" s="5"/>
    </row>
    <row r="9" spans="2:17" ht="17.25" thickBot="1" x14ac:dyDescent="0.35">
      <c r="C9" s="2"/>
      <c r="D9" s="2"/>
      <c r="E9" s="2"/>
      <c r="F9" s="2"/>
      <c r="G9" s="2"/>
      <c r="H9" s="2"/>
      <c r="I9" s="2"/>
      <c r="J9" s="3"/>
      <c r="K9" s="2"/>
    </row>
    <row r="10" spans="2:17" ht="7.5" customHeight="1" x14ac:dyDescent="0.3"/>
    <row r="11" spans="2:17" ht="22.5" customHeight="1" x14ac:dyDescent="0.3">
      <c r="B11" s="838" t="s">
        <v>168</v>
      </c>
      <c r="C11" s="838"/>
      <c r="D11" s="838"/>
      <c r="E11" s="838"/>
      <c r="F11" s="838"/>
      <c r="G11" s="838"/>
      <c r="H11" s="838"/>
      <c r="I11" s="838"/>
      <c r="J11" s="838"/>
      <c r="K11" s="838"/>
      <c r="L11" s="838"/>
      <c r="M11" s="6"/>
      <c r="N11" s="6"/>
      <c r="O11" s="6"/>
      <c r="P11" s="6"/>
      <c r="Q11" s="6"/>
    </row>
    <row r="12" spans="2:17" ht="18" customHeight="1" x14ac:dyDescent="0.3">
      <c r="B12" s="839" t="s">
        <v>169</v>
      </c>
      <c r="C12" s="839"/>
      <c r="D12" s="839"/>
      <c r="E12" s="839"/>
      <c r="F12" s="839"/>
      <c r="G12" s="839"/>
      <c r="H12" s="839"/>
      <c r="I12" s="839"/>
      <c r="J12" s="839"/>
      <c r="K12" s="839"/>
      <c r="L12" s="839"/>
      <c r="M12" s="7"/>
      <c r="N12" s="7"/>
      <c r="O12" s="7"/>
      <c r="P12" s="7"/>
      <c r="Q12" s="7"/>
    </row>
    <row r="14" spans="2:17" ht="18" x14ac:dyDescent="0.3">
      <c r="B14" s="8" t="s">
        <v>0</v>
      </c>
    </row>
    <row r="15" spans="2:17" x14ac:dyDescent="0.3">
      <c r="B15" s="9" t="s">
        <v>1</v>
      </c>
      <c r="J15" s="837" t="s">
        <v>2</v>
      </c>
    </row>
    <row r="16" spans="2:17" x14ac:dyDescent="0.3">
      <c r="B16" s="9" t="s">
        <v>3</v>
      </c>
      <c r="J16" s="10" t="s">
        <v>4</v>
      </c>
    </row>
    <row r="17" spans="2:11" x14ac:dyDescent="0.3">
      <c r="J17" s="10"/>
    </row>
    <row r="19" spans="2:11" ht="18" x14ac:dyDescent="0.3">
      <c r="B19" s="8" t="s">
        <v>5</v>
      </c>
    </row>
    <row r="20" spans="2:11" x14ac:dyDescent="0.3">
      <c r="B20" s="9" t="s">
        <v>6</v>
      </c>
      <c r="J20" s="10" t="s">
        <v>7</v>
      </c>
      <c r="K20" s="4"/>
    </row>
    <row r="21" spans="2:11" x14ac:dyDescent="0.3">
      <c r="B21" s="9" t="s">
        <v>8</v>
      </c>
      <c r="J21" s="837" t="s">
        <v>9</v>
      </c>
    </row>
    <row r="22" spans="2:11" x14ac:dyDescent="0.3">
      <c r="B22" s="9" t="s">
        <v>10</v>
      </c>
      <c r="J22" s="837" t="s">
        <v>11</v>
      </c>
    </row>
    <row r="23" spans="2:11" x14ac:dyDescent="0.3">
      <c r="J23" s="10"/>
    </row>
    <row r="24" spans="2:11" x14ac:dyDescent="0.3">
      <c r="J24" s="10"/>
    </row>
    <row r="25" spans="2:11" ht="18" x14ac:dyDescent="0.3">
      <c r="B25" s="8" t="s">
        <v>12</v>
      </c>
      <c r="J25" s="10"/>
    </row>
    <row r="26" spans="2:11" x14ac:dyDescent="0.3">
      <c r="B26" s="11" t="s">
        <v>13</v>
      </c>
      <c r="J26" s="10" t="s">
        <v>14</v>
      </c>
    </row>
    <row r="27" spans="2:11" x14ac:dyDescent="0.3">
      <c r="J27" s="10"/>
    </row>
    <row r="29" spans="2:11" ht="20.25" x14ac:dyDescent="0.3">
      <c r="B29" s="12" t="s">
        <v>15</v>
      </c>
      <c r="J29" s="10"/>
    </row>
    <row r="30" spans="2:11" ht="11.45" customHeight="1" x14ac:dyDescent="0.3">
      <c r="B30" s="8"/>
      <c r="J30" s="10"/>
    </row>
    <row r="31" spans="2:11" ht="18" x14ac:dyDescent="0.3">
      <c r="B31" s="8" t="s">
        <v>16</v>
      </c>
      <c r="J31" s="10"/>
    </row>
    <row r="32" spans="2:11" x14ac:dyDescent="0.3">
      <c r="B32" s="9" t="s">
        <v>17</v>
      </c>
      <c r="J32" s="10" t="s">
        <v>18</v>
      </c>
    </row>
    <row r="33" spans="2:10" x14ac:dyDescent="0.3">
      <c r="B33" s="9" t="s">
        <v>19</v>
      </c>
      <c r="J33" s="10" t="s">
        <v>20</v>
      </c>
    </row>
    <row r="34" spans="2:10" x14ac:dyDescent="0.3">
      <c r="B34" s="9" t="s">
        <v>16</v>
      </c>
      <c r="J34" s="10" t="s">
        <v>21</v>
      </c>
    </row>
    <row r="35" spans="2:10" x14ac:dyDescent="0.3">
      <c r="B35" s="9" t="s">
        <v>22</v>
      </c>
      <c r="J35" s="10" t="s">
        <v>23</v>
      </c>
    </row>
    <row r="36" spans="2:10" x14ac:dyDescent="0.3">
      <c r="J36" s="10"/>
    </row>
    <row r="37" spans="2:10" ht="18" x14ac:dyDescent="0.3">
      <c r="B37" s="8" t="s">
        <v>24</v>
      </c>
      <c r="J37" s="10"/>
    </row>
    <row r="38" spans="2:10" x14ac:dyDescent="0.3">
      <c r="B38" s="9" t="s">
        <v>25</v>
      </c>
      <c r="J38" s="10" t="s">
        <v>26</v>
      </c>
    </row>
    <row r="39" spans="2:10" x14ac:dyDescent="0.3">
      <c r="B39" s="9" t="s">
        <v>27</v>
      </c>
      <c r="J39" s="10" t="s">
        <v>28</v>
      </c>
    </row>
    <row r="40" spans="2:10" x14ac:dyDescent="0.3">
      <c r="B40" s="9" t="s">
        <v>29</v>
      </c>
      <c r="J40" s="837" t="s">
        <v>30</v>
      </c>
    </row>
    <row r="41" spans="2:10" x14ac:dyDescent="0.3">
      <c r="J41" s="10"/>
    </row>
    <row r="42" spans="2:10" ht="18" x14ac:dyDescent="0.3">
      <c r="B42" s="8" t="s">
        <v>31</v>
      </c>
      <c r="J42" s="10"/>
    </row>
    <row r="43" spans="2:10" x14ac:dyDescent="0.3">
      <c r="B43" s="9" t="s">
        <v>32</v>
      </c>
      <c r="J43" s="10" t="s">
        <v>32</v>
      </c>
    </row>
    <row r="44" spans="2:10" x14ac:dyDescent="0.3">
      <c r="B44" s="9" t="s">
        <v>33</v>
      </c>
      <c r="J44" s="10" t="s">
        <v>34</v>
      </c>
    </row>
    <row r="45" spans="2:10" x14ac:dyDescent="0.3">
      <c r="B45" s="9" t="s">
        <v>35</v>
      </c>
      <c r="J45" s="10" t="s">
        <v>36</v>
      </c>
    </row>
    <row r="46" spans="2:10" x14ac:dyDescent="0.3">
      <c r="J46" s="10"/>
    </row>
    <row r="47" spans="2:10" ht="18" x14ac:dyDescent="0.3">
      <c r="B47" s="8" t="s">
        <v>37</v>
      </c>
    </row>
    <row r="48" spans="2:10" x14ac:dyDescent="0.3">
      <c r="B48" s="11" t="s">
        <v>38</v>
      </c>
      <c r="J48" s="10" t="s">
        <v>39</v>
      </c>
    </row>
    <row r="49" spans="2:10" x14ac:dyDescent="0.3">
      <c r="J49" s="10"/>
    </row>
    <row r="51" spans="2:10" ht="20.25" x14ac:dyDescent="0.3">
      <c r="B51" s="12" t="s">
        <v>40</v>
      </c>
    </row>
    <row r="52" spans="2:10" ht="9" customHeight="1" x14ac:dyDescent="0.3">
      <c r="B52" s="13"/>
    </row>
    <row r="53" spans="2:10" ht="18" x14ac:dyDescent="0.3">
      <c r="B53" s="8" t="s">
        <v>41</v>
      </c>
      <c r="J53" s="10"/>
    </row>
    <row r="54" spans="2:10" x14ac:dyDescent="0.3">
      <c r="B54" s="9" t="s">
        <v>42</v>
      </c>
      <c r="J54" s="10" t="s">
        <v>43</v>
      </c>
    </row>
    <row r="55" spans="2:10" x14ac:dyDescent="0.3">
      <c r="B55" s="9" t="s">
        <v>44</v>
      </c>
      <c r="J55" s="10" t="s">
        <v>45</v>
      </c>
    </row>
    <row r="56" spans="2:10" x14ac:dyDescent="0.3">
      <c r="B56" s="9" t="s">
        <v>46</v>
      </c>
      <c r="J56" s="10" t="s">
        <v>47</v>
      </c>
    </row>
    <row r="57" spans="2:10" x14ac:dyDescent="0.3">
      <c r="B57" s="9" t="s">
        <v>48</v>
      </c>
      <c r="J57" s="10" t="s">
        <v>49</v>
      </c>
    </row>
    <row r="58" spans="2:10" x14ac:dyDescent="0.3">
      <c r="B58" s="9" t="s">
        <v>50</v>
      </c>
      <c r="J58" s="10" t="s">
        <v>51</v>
      </c>
    </row>
    <row r="59" spans="2:10" x14ac:dyDescent="0.3">
      <c r="B59" s="9" t="s">
        <v>52</v>
      </c>
      <c r="J59" s="10" t="s">
        <v>53</v>
      </c>
    </row>
    <row r="60" spans="2:10" x14ac:dyDescent="0.3">
      <c r="J60" s="10"/>
    </row>
    <row r="61" spans="2:10" ht="18" x14ac:dyDescent="0.3">
      <c r="B61" s="8" t="s">
        <v>54</v>
      </c>
      <c r="J61" s="10"/>
    </row>
    <row r="62" spans="2:10" x14ac:dyDescent="0.3">
      <c r="B62" s="9" t="s">
        <v>55</v>
      </c>
      <c r="J62" s="10" t="s">
        <v>56</v>
      </c>
    </row>
    <row r="63" spans="2:10" x14ac:dyDescent="0.3">
      <c r="B63" s="9" t="s">
        <v>57</v>
      </c>
      <c r="J63" s="10" t="s">
        <v>58</v>
      </c>
    </row>
    <row r="64" spans="2:10" x14ac:dyDescent="0.3">
      <c r="B64" s="9" t="s">
        <v>59</v>
      </c>
      <c r="J64" s="10" t="s">
        <v>60</v>
      </c>
    </row>
    <row r="65" spans="2:13" x14ac:dyDescent="0.3">
      <c r="B65" s="9" t="s">
        <v>61</v>
      </c>
      <c r="J65" s="10" t="s">
        <v>62</v>
      </c>
    </row>
    <row r="66" spans="2:13" x14ac:dyDescent="0.3">
      <c r="B66" s="9" t="s">
        <v>63</v>
      </c>
      <c r="J66" s="10" t="s">
        <v>64</v>
      </c>
    </row>
    <row r="67" spans="2:13" x14ac:dyDescent="0.3">
      <c r="B67" s="9" t="s">
        <v>65</v>
      </c>
      <c r="J67" s="10" t="s">
        <v>66</v>
      </c>
    </row>
    <row r="68" spans="2:13" x14ac:dyDescent="0.3">
      <c r="B68" s="9"/>
      <c r="J68" s="10"/>
    </row>
    <row r="69" spans="2:13" ht="18" x14ac:dyDescent="0.3">
      <c r="B69" s="8" t="s">
        <v>67</v>
      </c>
      <c r="J69" s="10"/>
    </row>
    <row r="70" spans="2:13" x14ac:dyDescent="0.3">
      <c r="B70" s="9" t="s">
        <v>68</v>
      </c>
      <c r="J70" s="10" t="s">
        <v>69</v>
      </c>
    </row>
    <row r="71" spans="2:13" x14ac:dyDescent="0.3">
      <c r="B71" s="9" t="s">
        <v>70</v>
      </c>
      <c r="J71" s="10" t="s">
        <v>71</v>
      </c>
    </row>
    <row r="72" spans="2:13" x14ac:dyDescent="0.3">
      <c r="B72" s="9" t="s">
        <v>72</v>
      </c>
      <c r="J72" s="10" t="s">
        <v>73</v>
      </c>
    </row>
    <row r="73" spans="2:13" x14ac:dyDescent="0.3">
      <c r="B73" s="9" t="s">
        <v>74</v>
      </c>
      <c r="J73" s="10" t="s">
        <v>75</v>
      </c>
    </row>
    <row r="74" spans="2:13" x14ac:dyDescent="0.3">
      <c r="B74" s="9" t="s">
        <v>76</v>
      </c>
      <c r="J74" s="10" t="s">
        <v>77</v>
      </c>
    </row>
    <row r="75" spans="2:13" x14ac:dyDescent="0.3">
      <c r="B75" s="9" t="s">
        <v>78</v>
      </c>
      <c r="J75" s="10" t="s">
        <v>79</v>
      </c>
    </row>
    <row r="76" spans="2:13" x14ac:dyDescent="0.3">
      <c r="I76" s="14"/>
      <c r="J76" s="15"/>
      <c r="K76" s="14"/>
      <c r="L76" s="14"/>
      <c r="M76" s="14"/>
    </row>
    <row r="77" spans="2:13" ht="18" x14ac:dyDescent="0.3">
      <c r="B77" s="8" t="s">
        <v>80</v>
      </c>
      <c r="I77" s="14"/>
      <c r="J77" s="15"/>
      <c r="K77" s="14"/>
      <c r="L77" s="14"/>
      <c r="M77" s="14"/>
    </row>
    <row r="78" spans="2:13" x14ac:dyDescent="0.3">
      <c r="B78" s="9" t="s">
        <v>81</v>
      </c>
      <c r="J78" s="10" t="s">
        <v>82</v>
      </c>
    </row>
    <row r="79" spans="2:13" x14ac:dyDescent="0.3">
      <c r="B79" s="9" t="s">
        <v>83</v>
      </c>
      <c r="J79" s="10" t="s">
        <v>84</v>
      </c>
    </row>
    <row r="80" spans="2:13" x14ac:dyDescent="0.3">
      <c r="B80" s="9" t="s">
        <v>85</v>
      </c>
      <c r="J80" s="10" t="s">
        <v>86</v>
      </c>
    </row>
    <row r="81" spans="2:10" x14ac:dyDescent="0.3">
      <c r="B81" s="9" t="s">
        <v>87</v>
      </c>
      <c r="J81" s="10" t="s">
        <v>88</v>
      </c>
    </row>
    <row r="82" spans="2:10" x14ac:dyDescent="0.3">
      <c r="B82" s="9" t="s">
        <v>89</v>
      </c>
      <c r="J82" s="10" t="s">
        <v>90</v>
      </c>
    </row>
    <row r="83" spans="2:10" x14ac:dyDescent="0.3">
      <c r="B83" s="9" t="s">
        <v>91</v>
      </c>
      <c r="J83" s="10" t="s">
        <v>92</v>
      </c>
    </row>
    <row r="84" spans="2:10" x14ac:dyDescent="0.3">
      <c r="J84" s="10"/>
    </row>
    <row r="85" spans="2:10" ht="18" x14ac:dyDescent="0.3">
      <c r="B85" s="8" t="s">
        <v>93</v>
      </c>
      <c r="J85" s="10"/>
    </row>
    <row r="86" spans="2:10" x14ac:dyDescent="0.3">
      <c r="B86" s="9" t="s">
        <v>94</v>
      </c>
      <c r="J86" s="10" t="s">
        <v>95</v>
      </c>
    </row>
    <row r="87" spans="2:10" x14ac:dyDescent="0.3">
      <c r="B87" s="9" t="s">
        <v>96</v>
      </c>
      <c r="J87" s="10" t="s">
        <v>97</v>
      </c>
    </row>
    <row r="88" spans="2:10" x14ac:dyDescent="0.3">
      <c r="B88" s="9" t="s">
        <v>98</v>
      </c>
      <c r="J88" s="10" t="s">
        <v>99</v>
      </c>
    </row>
    <row r="89" spans="2:10" x14ac:dyDescent="0.3">
      <c r="B89" s="9" t="s">
        <v>100</v>
      </c>
      <c r="J89" s="10" t="s">
        <v>101</v>
      </c>
    </row>
    <row r="90" spans="2:10" x14ac:dyDescent="0.3">
      <c r="B90" s="9" t="s">
        <v>102</v>
      </c>
      <c r="J90" s="10" t="s">
        <v>103</v>
      </c>
    </row>
    <row r="91" spans="2:10" x14ac:dyDescent="0.3">
      <c r="B91" s="9" t="s">
        <v>104</v>
      </c>
      <c r="J91" s="10" t="s">
        <v>105</v>
      </c>
    </row>
    <row r="92" spans="2:10" x14ac:dyDescent="0.3">
      <c r="J92" s="10"/>
    </row>
    <row r="93" spans="2:10" ht="18" x14ac:dyDescent="0.3">
      <c r="B93" s="8" t="s">
        <v>106</v>
      </c>
      <c r="J93" s="10"/>
    </row>
    <row r="94" spans="2:10" x14ac:dyDescent="0.3">
      <c r="B94" s="9" t="s">
        <v>107</v>
      </c>
      <c r="J94" s="837" t="s">
        <v>108</v>
      </c>
    </row>
    <row r="95" spans="2:10" x14ac:dyDescent="0.3">
      <c r="B95" s="9" t="s">
        <v>109</v>
      </c>
      <c r="J95" s="837" t="s">
        <v>110</v>
      </c>
    </row>
    <row r="96" spans="2:10" x14ac:dyDescent="0.3">
      <c r="B96" s="9" t="s">
        <v>111</v>
      </c>
      <c r="J96" s="837" t="s">
        <v>112</v>
      </c>
    </row>
    <row r="97" spans="2:12" x14ac:dyDescent="0.3">
      <c r="J97" s="10"/>
    </row>
    <row r="98" spans="2:12" ht="18" x14ac:dyDescent="0.3">
      <c r="B98" s="8" t="s">
        <v>113</v>
      </c>
      <c r="I98" s="14"/>
      <c r="J98" s="15"/>
      <c r="K98" s="14"/>
      <c r="L98" s="14"/>
    </row>
    <row r="99" spans="2:12" x14ac:dyDescent="0.3">
      <c r="B99" s="9" t="s">
        <v>114</v>
      </c>
      <c r="J99" s="10" t="s">
        <v>115</v>
      </c>
    </row>
    <row r="100" spans="2:12" x14ac:dyDescent="0.3">
      <c r="B100" s="9" t="s">
        <v>116</v>
      </c>
      <c r="J100" s="10" t="s">
        <v>117</v>
      </c>
    </row>
    <row r="101" spans="2:12" x14ac:dyDescent="0.3">
      <c r="B101" s="9" t="s">
        <v>118</v>
      </c>
      <c r="J101" s="10" t="s">
        <v>119</v>
      </c>
    </row>
    <row r="102" spans="2:12" x14ac:dyDescent="0.3">
      <c r="B102" s="9" t="s">
        <v>120</v>
      </c>
      <c r="J102" s="10" t="s">
        <v>121</v>
      </c>
    </row>
    <row r="103" spans="2:12" x14ac:dyDescent="0.3">
      <c r="J103" s="10"/>
    </row>
    <row r="104" spans="2:12" ht="18" x14ac:dyDescent="0.3">
      <c r="B104" s="8" t="s">
        <v>122</v>
      </c>
      <c r="J104" s="10"/>
    </row>
    <row r="105" spans="2:12" x14ac:dyDescent="0.3">
      <c r="B105" s="9" t="s">
        <v>123</v>
      </c>
      <c r="J105" s="10" t="s">
        <v>124</v>
      </c>
    </row>
    <row r="106" spans="2:12" x14ac:dyDescent="0.3">
      <c r="B106" s="9" t="s">
        <v>125</v>
      </c>
      <c r="J106" s="10" t="s">
        <v>126</v>
      </c>
    </row>
    <row r="107" spans="2:12" x14ac:dyDescent="0.3">
      <c r="B107" s="9" t="s">
        <v>127</v>
      </c>
      <c r="J107" s="10" t="s">
        <v>128</v>
      </c>
    </row>
    <row r="108" spans="2:12" x14ac:dyDescent="0.3">
      <c r="B108" s="9" t="s">
        <v>129</v>
      </c>
      <c r="J108" s="10" t="s">
        <v>130</v>
      </c>
    </row>
    <row r="109" spans="2:12" x14ac:dyDescent="0.3">
      <c r="B109" s="9" t="s">
        <v>131</v>
      </c>
      <c r="J109" s="10" t="s">
        <v>132</v>
      </c>
    </row>
    <row r="110" spans="2:12" x14ac:dyDescent="0.3">
      <c r="J110" s="10"/>
    </row>
    <row r="111" spans="2:12" ht="18" x14ac:dyDescent="0.3">
      <c r="B111" s="8" t="s">
        <v>133</v>
      </c>
      <c r="J111" s="10"/>
    </row>
    <row r="112" spans="2:12" x14ac:dyDescent="0.3">
      <c r="B112" s="9" t="s">
        <v>133</v>
      </c>
      <c r="J112" s="10" t="s">
        <v>134</v>
      </c>
    </row>
    <row r="113" spans="2:10" x14ac:dyDescent="0.3">
      <c r="B113" s="9" t="s">
        <v>135</v>
      </c>
      <c r="J113" s="10" t="s">
        <v>136</v>
      </c>
    </row>
    <row r="114" spans="2:10" x14ac:dyDescent="0.3">
      <c r="B114" s="9" t="s">
        <v>137</v>
      </c>
      <c r="J114" s="10" t="s">
        <v>138</v>
      </c>
    </row>
    <row r="115" spans="2:10" x14ac:dyDescent="0.3">
      <c r="J115" s="10"/>
    </row>
    <row r="116" spans="2:10" ht="18" x14ac:dyDescent="0.3">
      <c r="B116" s="8" t="s">
        <v>139</v>
      </c>
    </row>
    <row r="117" spans="2:10" x14ac:dyDescent="0.3">
      <c r="B117" s="9" t="s">
        <v>140</v>
      </c>
      <c r="J117" s="10" t="s">
        <v>141</v>
      </c>
    </row>
    <row r="118" spans="2:10" x14ac:dyDescent="0.3">
      <c r="B118" s="9" t="s">
        <v>142</v>
      </c>
      <c r="J118" s="10" t="s">
        <v>143</v>
      </c>
    </row>
    <row r="119" spans="2:10" x14ac:dyDescent="0.3">
      <c r="B119" s="9" t="s">
        <v>144</v>
      </c>
      <c r="J119" s="10" t="s">
        <v>145</v>
      </c>
    </row>
    <row r="120" spans="2:10" x14ac:dyDescent="0.3">
      <c r="B120" s="9" t="s">
        <v>146</v>
      </c>
      <c r="J120" s="10" t="s">
        <v>147</v>
      </c>
    </row>
    <row r="121" spans="2:10" x14ac:dyDescent="0.3">
      <c r="B121" s="9" t="s">
        <v>148</v>
      </c>
      <c r="J121" s="10" t="s">
        <v>149</v>
      </c>
    </row>
    <row r="123" spans="2:10" ht="18" x14ac:dyDescent="0.3">
      <c r="B123" s="8" t="s">
        <v>150</v>
      </c>
    </row>
    <row r="124" spans="2:10" x14ac:dyDescent="0.3">
      <c r="B124" s="9" t="s">
        <v>151</v>
      </c>
      <c r="J124" s="10" t="s">
        <v>152</v>
      </c>
    </row>
    <row r="125" spans="2:10" x14ac:dyDescent="0.3">
      <c r="B125" s="9" t="s">
        <v>153</v>
      </c>
      <c r="J125" s="10" t="s">
        <v>154</v>
      </c>
    </row>
    <row r="126" spans="2:10" x14ac:dyDescent="0.3">
      <c r="B126" s="9" t="s">
        <v>155</v>
      </c>
      <c r="J126" s="10" t="s">
        <v>156</v>
      </c>
    </row>
    <row r="127" spans="2:10" x14ac:dyDescent="0.3">
      <c r="B127" s="9" t="s">
        <v>157</v>
      </c>
      <c r="J127" s="10" t="s">
        <v>158</v>
      </c>
    </row>
    <row r="128" spans="2:10" x14ac:dyDescent="0.3">
      <c r="B128" s="9" t="s">
        <v>159</v>
      </c>
      <c r="J128" s="10" t="s">
        <v>160</v>
      </c>
    </row>
    <row r="130" spans="2:10" ht="18" x14ac:dyDescent="0.3">
      <c r="B130" s="8" t="s">
        <v>161</v>
      </c>
    </row>
    <row r="131" spans="2:10" x14ac:dyDescent="0.3">
      <c r="B131" s="9" t="s">
        <v>162</v>
      </c>
      <c r="J131" s="10" t="s">
        <v>163</v>
      </c>
    </row>
    <row r="132" spans="2:10" x14ac:dyDescent="0.3">
      <c r="B132" s="9" t="s">
        <v>164</v>
      </c>
      <c r="C132" s="16"/>
      <c r="D132" s="16"/>
      <c r="E132" s="16"/>
      <c r="F132" s="16"/>
      <c r="G132" s="16"/>
      <c r="H132" s="16"/>
      <c r="J132" s="10" t="s">
        <v>165</v>
      </c>
    </row>
    <row r="133" spans="2:10" x14ac:dyDescent="0.3">
      <c r="B133" s="9" t="s">
        <v>166</v>
      </c>
      <c r="C133" s="16"/>
      <c r="D133" s="16"/>
      <c r="E133" s="16"/>
      <c r="F133" s="16"/>
      <c r="G133" s="16"/>
      <c r="H133" s="16"/>
      <c r="J133" s="10" t="s">
        <v>167</v>
      </c>
    </row>
  </sheetData>
  <mergeCells count="2">
    <mergeCell ref="B11:L11"/>
    <mergeCell ref="B12:L12"/>
  </mergeCells>
  <hyperlinks>
    <hyperlink ref="J20" location="Catastro!A1" display="CATASTRO" xr:uid="{26B51125-1A19-4E91-B1D3-C08CC3FB72C2}"/>
    <hyperlink ref="J54" location="'Cu-Países'!A1" display="PROD COBRE POR PAÍS" xr:uid="{6AEA2753-27CB-4341-A0A9-88040FCA7215}"/>
    <hyperlink ref="J55" location="'Cu-Empresas'!A1" display="PROD COBRE POR EMPRESAS" xr:uid="{A3970256-7D1C-48BB-A22B-AF25E2C4818B}"/>
    <hyperlink ref="J112" location="'No Metálico'!A1" display="EXTRACCIÓN NO METÁLICA" xr:uid="{1EDBF7A1-4B45-4617-AC92-B7ACF43F045B}"/>
    <hyperlink ref="J113" location="'NM-Export'!A1" display="EXPORTACIÓN DE PRODUCTOS NM" xr:uid="{1D9B8A14-FC25-4B4A-873E-FD41645E90C7}"/>
    <hyperlink ref="J114" location="'NM-Departamento'!A1" display="EXTRACCIÓN POR DEPARTAMENTO" xr:uid="{7F7417F3-61A0-4844-8BF7-466AE9EC7E03}"/>
    <hyperlink ref="J56" location="'Cu-Departamento'!A1" display="PROD COBRE POR DEPARTAMENTO" xr:uid="{D9160FEB-BF9E-4BD0-825A-A52F4E4FC099}"/>
    <hyperlink ref="J57" location="'Cu-Estrato'!A1" display="PROD COBRE POR ESTRATO" xr:uid="{917FE233-9EB4-48CB-91C6-ECFD2B73E4DE}"/>
    <hyperlink ref="J58" location="'Cu-Export'!A1" display="EXPORTACIÓN COBRE" xr:uid="{82927FED-6BCB-4449-87FD-AC0F47B1583A}"/>
    <hyperlink ref="J59" location="'Cu-Destino'!A1" display="DESTINO EXPORTACIONES DE COBRE" xr:uid="{04EC6779-3A52-4777-87BF-B1A63EAE2A55}"/>
    <hyperlink ref="J78" location="'Ag-Países'!A1" display="PROD PLATA POR PAÍS" xr:uid="{AD93C907-825C-48F8-A44E-2A15399A51E3}"/>
    <hyperlink ref="J79" location="'Ag-Empresas'!A1" display="PROD PLATA POR EMPRESAS" xr:uid="{B21CE70B-D2A2-488D-A70A-7BAA7DAAF18F}"/>
    <hyperlink ref="J80" location="'Ag-Departamento'!A1" display="PROD PLATA POR DEPARTAMENTO" xr:uid="{D226AFB2-438F-4A8D-8C99-F0726DCEB8EF}"/>
    <hyperlink ref="J81" location="'Ag-Estrato'!A1" display="PROD PLATA POR ESTRATO" xr:uid="{6C92B0A6-4CFE-48D6-A3CD-9730F84B0A36}"/>
    <hyperlink ref="J82" location="'Ag-Export'!A1" display="EXPORTACIÓN PLATA" xr:uid="{EE6CAE7D-104F-4DE4-A49E-E0772017D2C8}"/>
    <hyperlink ref="J83" location="'Ag-Destino'!A1" display="DESTINO EXPORTACIONES DE PLATA" xr:uid="{F0EF6080-2728-4C2F-8AB2-0A032DE29E2D}"/>
    <hyperlink ref="J22" location="'Restringidas '!A1" display="ÁREAS RESTRINGIDAS" xr:uid="{F69D895B-D43A-48D8-AF9D-2D3DA575F0AB}"/>
    <hyperlink ref="J26" location="'Participantes PIM'!A1" display="PARTICIPANTES PIM" xr:uid="{EE2E4E57-3364-483A-85C1-CF0D0ACCB24A}"/>
    <hyperlink ref="J32" location="Ránking!A1" display="RANKING PROD" xr:uid="{6A70BFD7-1AA2-4C14-A0F4-C9D01B52FEFA}"/>
    <hyperlink ref="J34" location="Producción!A1" display="PRODUCCIÓN ANUAL" xr:uid="{96EB09FD-65DA-4715-9B73-FDB15EB0F6A8}"/>
    <hyperlink ref="J35" location="Variación!A1" display="VARIACIÓN DE PROD" xr:uid="{1C35492F-F15F-4831-A86B-5C483ACF6590}"/>
    <hyperlink ref="J38" location="Reservas!A1" display="RESERVAS METÁLICAS" xr:uid="{F3ADC752-CCEC-4473-85BB-C5F91C3F555A}"/>
    <hyperlink ref="J39" location="'Reservas nacionales'!A1" display="RESERVAS NACIONALES" xr:uid="{36B67A74-1E28-4FD3-A564-0BA4288404D4}"/>
    <hyperlink ref="J40" location="'Reservas mundiales'!A1" display="RESERVAS MUNDIALES" xr:uid="{7D24C914-06E0-4EBC-B040-E6CABD46254F}"/>
    <hyperlink ref="J43" location="Exportaciones!A1" display="EXPORTACIONES NACIONALES" xr:uid="{38637F30-2481-4F38-952F-F182BC2B9109}"/>
    <hyperlink ref="J44" location="'Destino export'!A1" display="PRINCIPALES DESTINOS" xr:uid="{8A734582-CB01-47A9-8C9B-29F7CB5843B2}"/>
    <hyperlink ref="J45" location="'Export Min'!A1" display="EXPORTACIONES MINERO METÁLICAS" xr:uid="{57A05DF8-52C3-403F-A1D1-BBB8DFDF831B}"/>
    <hyperlink ref="J48" location="Precios!A1" display="COTIZACIÓN PROMEDIO" xr:uid="{61D03D39-5150-4F03-A036-324E1FF37679}"/>
    <hyperlink ref="J15" location="PBI!A1" display="EVOLUCIÓN PBI Y PBI MINERO" xr:uid="{771FD53C-49A4-402E-8838-249F499B655C}"/>
    <hyperlink ref="J16" location="Macro!A1" display="PRINCIPALES VARIABLES MACRO" xr:uid="{60ABB37D-0B15-407A-B8D2-9BD2EED36151}"/>
    <hyperlink ref="J62" location="'Au-Países'!A1" display="PROD ORO POR PAÍS" xr:uid="{60F4FFE4-10DA-412B-8D6C-9E1FCA375D63}"/>
    <hyperlink ref="J63" location="'Au-Empresas'!A1" display="PROD ORO POR EMPRESAS" xr:uid="{DC219CDE-0C85-42C4-92E6-23A00AF69584}"/>
    <hyperlink ref="J64" location="'Au-Departamento'!A1" display="PROD ORO POR DEPARTAMENTO" xr:uid="{0FEFDD3B-9752-497F-AFB4-0AA4AAA069EE}"/>
    <hyperlink ref="J65" location="'Au-Estrato'!A1" display="PROD ORO POR ESTRATO" xr:uid="{39FA8891-27AB-4E47-811E-6A2151E10B72}"/>
    <hyperlink ref="J66" location="'Au-Export'!A1" display="EXPORTACIÓN ORO" xr:uid="{9578F337-E1BB-4AE4-BFA9-C7829A2AD788}"/>
    <hyperlink ref="J67" location="'Au-Destino'!A1" display="DESTINO EXPORTACIONES DE ORO" xr:uid="{91474F4F-C76A-4E74-8746-8FADBC41E017}"/>
    <hyperlink ref="J117" location="'Inversión Minera'!A1" display="INVERSIÓN MINERA" xr:uid="{3480905C-0990-47C5-91A5-15DFAA65F7E2}"/>
    <hyperlink ref="J118" location="'Inversión-Empresas'!A1" display="INVERSIÓN POR EMPRESAS" xr:uid="{8D6AE257-F569-4199-943A-9F9A9BF2527D}"/>
    <hyperlink ref="J119" location="'Inversión-Rubros'!A1" display="INVERSIÓN POR RUBRO" xr:uid="{A1877C6E-DD7A-415C-96A6-D06E10A58F29}"/>
    <hyperlink ref="J120" location="'Inversión-Departamentos'!A1" display="INVERSIÓN POR DEPARTAMENTO" xr:uid="{BA310574-5ED0-4442-AEC4-C0B50D81ACEC}"/>
    <hyperlink ref="J121" location="'Inversión-Departamentos2'!A1" display="EVOLUCIÓN DE LAS INVERSIONES" xr:uid="{FB0D55A3-610D-434C-A9B2-3F2E4B10CB06}"/>
    <hyperlink ref="J124" location="Empleo!A1" display="EMPLEO SEGÚN TIPO DE EMPLEADOR" xr:uid="{2C6BBEE1-84B1-4D38-B7CD-C5F1B3F5F907}"/>
    <hyperlink ref="J125" location="'Empleo-Género'!A1" display="EMPLEO SEGÚN GÉNERO" xr:uid="{49A2665A-E7C8-49CA-BB99-E5A8067DB05A}"/>
    <hyperlink ref="J126" location="'Empleo-Departamentos'!A1" display="EMPLEO POR DEPARTAMENTO" xr:uid="{0811404E-6B9D-4727-8DB4-5EA2A0155EDF}"/>
    <hyperlink ref="J127" location="'Empleo-Procedencia'!A1" display="EMPLEO SEGÚN PROCEDENCIA" xr:uid="{D054667C-9E72-4B7B-BB71-D25268D4B37F}"/>
    <hyperlink ref="J131" location="Transferencias!A1" display="TRANSFERENCIAS" xr:uid="{D1F3D20F-E040-4360-BF35-012EDE4C39F2}"/>
    <hyperlink ref="J132" location="Tranferencias2!A1" display="TRANSFERENCIAS SEGÚN TIPO" xr:uid="{F36754E8-00D6-4D48-AF37-BADCFB6EE02B}"/>
    <hyperlink ref="J133" location="Reg.Fiscal!A1" display="RECAUDACIÓN FISCAL" xr:uid="{6FE27782-6C22-4251-8BD5-21DA19CFB7EE}"/>
    <hyperlink ref="J70" location="'Zn-Países'!A1" display="PROD ZINC POR PAÍS" xr:uid="{85AC537C-5DC2-4797-B5DD-574F0992BE52}"/>
    <hyperlink ref="J71" location="'Zn-Empresas'!A1" display="PROD ZINC POR EMPRESAS" xr:uid="{073EDD8B-FA0C-43D4-974A-727878CD1490}"/>
    <hyperlink ref="J72" location="'Zn-Departamento'!A1" display="PROD ZINC POR DEPARTAMENTO" xr:uid="{6C79049B-7D86-4A52-9765-BAC82A2C5135}"/>
    <hyperlink ref="J73" location="'Zn-Estrato'!A1" display="PROD ZINC POR ESTRATO" xr:uid="{CB88707D-7F45-47B7-826B-5E1082C0A52E}"/>
    <hyperlink ref="J74" location="'Zn-Export'!A1" display="EXPORTACIÓN ZINC" xr:uid="{364EE8B2-9609-4E35-B942-36A9B0EA6777}"/>
    <hyperlink ref="J75" location="'Zn-Destino'!A1" display="DESTINO EXPORTACIONES DE ZINC" xr:uid="{3E466277-B3C7-47F2-9031-7EA383811792}"/>
    <hyperlink ref="J86" location="'Pb-Países'!A1" display="PROD PLOMO POR PAÍS" xr:uid="{A66E8BD3-A736-4B33-86E4-510A8A127629}"/>
    <hyperlink ref="J87" location="'Pb-Empresas'!A1" display="PROD PLOMO POR EMPRESAS" xr:uid="{2009A1CB-842E-4B5E-BB79-6FAF6C4922DC}"/>
    <hyperlink ref="J88" location="'Pb-Departamento'!A1" display="PROD PLOMO POR DEPARTAMENTO" xr:uid="{98997A31-6195-415F-BEDD-1A5ADE2C8BA1}"/>
    <hyperlink ref="J89" location="'Pb-Estrato'!A1" display="PROD PLOMO POR ESTRATO" xr:uid="{AA0365E1-F933-498C-817A-40BC917FB12F}"/>
    <hyperlink ref="J90" location="'Pb-Export'!A1" display="EXPORTACIÓN PLOMO" xr:uid="{67ADD29A-2A81-42BB-B114-9823C6EC6125}"/>
    <hyperlink ref="J91" location="'Pb-Destino'!A1" display="DESTINO EXPORTACIONES DE PLOMO" xr:uid="{A3B44D30-BB0F-4222-86BE-3C37850A7B07}"/>
    <hyperlink ref="J94" location="'Fe-Producción'!A1" display="PROD HIERRO POR EMPRESAS" xr:uid="{BAAE4894-7DB6-4E0D-8D7F-17EFF574C621}"/>
    <hyperlink ref="J95" location="'Fe-Export'!A1" display="EXPORTACIÓN HIERRO" xr:uid="{012D780F-901F-4D84-9CF7-A1FC95C421F7}"/>
    <hyperlink ref="J96" location="'Fe-Destino'!A1" display="DESTINO EXPORTACIONES DE HIERRO" xr:uid="{C608F737-9B4D-4299-8055-E3B7D689340F}"/>
    <hyperlink ref="J99" location="'Sn-Países'!A1" display="PROD ESTAÑO POR PAÍS" xr:uid="{E926DA12-210F-4F3E-807A-175FBE088901}"/>
    <hyperlink ref="J100" location="'Sn-Producción'!A1" display="PROD ESTAÑO POR EMPRESAS" xr:uid="{CC60E2F7-73BC-452F-8501-3EFCE2F6D4B4}"/>
    <hyperlink ref="J101" location="'Sn-Export'!A1" display="EXPORTACIÓN ESTAÑO" xr:uid="{ACEA0194-D5D9-448B-97A4-4FB1E38BCD47}"/>
    <hyperlink ref="J102" location="'Sn-Destino'!A1" display="DESTINO EXPORTACIONES DE ESTAÑO" xr:uid="{41BA1F43-EC6C-4E52-8250-115E65F95FCB}"/>
    <hyperlink ref="J105" location="'Mo-Países'!A1" display="PROD MOLIBDENO POR PAÍS" xr:uid="{75FAD56D-321A-4C68-A9A3-B9AB9044AC67}"/>
    <hyperlink ref="J106" location="'Mo-Empresas'!A1" display="PROD MOLIBDENO POR EMPRESAS" xr:uid="{4AD5BCE8-C2B4-4FFC-B006-160465364235}"/>
    <hyperlink ref="J107" location="'Mo-Departamento'!A1" display="PROD MOLIBDENO POR DEPARTAMENTO" xr:uid="{6AD03484-36CA-4FEA-9EDA-5A4F8756CC47}"/>
    <hyperlink ref="J108" location="'Mo-Export'!A1" display="EXPORTACIÓN MOLIBDENO" xr:uid="{A36454E9-CA02-4BB9-A945-91AB150A3664}"/>
    <hyperlink ref="J109" location="'Mo-Destino'!A1" display="DESTINO EXPORTACIONES DE MOLIBDENO" xr:uid="{45CF6248-B18A-4256-B807-C6E5D83C70A5}"/>
    <hyperlink ref="J128" location="Fatales!A1" display="FATALES" xr:uid="{1E6B7F56-DE20-407F-B05D-686683617E47}"/>
    <hyperlink ref="J21" location="'Actividad Minera '!A1" display="ACTIVIDAD MINERA" xr:uid="{70FF2AC4-E590-48B6-A4DD-BB46786D9C5B}"/>
    <hyperlink ref="J33" location="'Producción mundial'!A1" display="PRODUCCIÓN MUNDIAL" xr:uid="{07A5A87E-926A-4554-B125-1969464CCEED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4842-03E1-4FCA-A685-2E0C933BE4D1}">
  <sheetPr>
    <tabColor rgb="FF002060"/>
  </sheetPr>
  <dimension ref="A1:AA24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11.7109375" style="117" customWidth="1"/>
    <col min="2" max="2" width="15.7109375" style="117" bestFit="1" customWidth="1"/>
    <col min="3" max="12" width="12.42578125" style="154" customWidth="1"/>
    <col min="13" max="13" width="2.5703125" style="117" customWidth="1"/>
    <col min="14" max="17" width="11.7109375" style="117" customWidth="1"/>
    <col min="18" max="18" width="11.5703125" style="117" customWidth="1"/>
    <col min="19" max="16384" width="14.42578125" style="117"/>
  </cols>
  <sheetData>
    <row r="1" spans="1:27" ht="16.5" customHeight="1" x14ac:dyDescent="0.25">
      <c r="A1" s="114" t="s">
        <v>261</v>
      </c>
      <c r="B1" s="115"/>
      <c r="C1" s="116"/>
      <c r="D1" s="116"/>
      <c r="E1" s="116"/>
      <c r="F1" s="116"/>
      <c r="G1" s="116"/>
      <c r="H1" s="116"/>
      <c r="I1" s="116"/>
      <c r="J1" s="116"/>
      <c r="K1" s="115"/>
      <c r="L1" s="115"/>
      <c r="M1" s="115"/>
      <c r="N1" s="115"/>
      <c r="O1" s="115"/>
      <c r="P1" s="115"/>
      <c r="Q1" s="115"/>
      <c r="R1" s="115"/>
    </row>
    <row r="2" spans="1:27" ht="16.5" customHeight="1" x14ac:dyDescent="0.25">
      <c r="A2" s="47" t="s">
        <v>262</v>
      </c>
      <c r="B2" s="118"/>
      <c r="C2" s="116"/>
      <c r="D2" s="116"/>
      <c r="E2" s="116"/>
      <c r="F2" s="116"/>
      <c r="G2" s="116"/>
      <c r="H2" s="116"/>
      <c r="I2" s="116"/>
      <c r="J2" s="116"/>
      <c r="K2" s="115"/>
      <c r="L2" s="115"/>
      <c r="M2" s="115"/>
      <c r="N2" s="115"/>
      <c r="O2" s="115"/>
      <c r="P2" s="115"/>
      <c r="Q2" s="115"/>
      <c r="R2" s="115"/>
    </row>
    <row r="3" spans="1:27" ht="16.5" customHeight="1" x14ac:dyDescent="0.25">
      <c r="A3" s="115"/>
      <c r="B3" s="118"/>
      <c r="C3" s="119"/>
      <c r="D3" s="120"/>
      <c r="E3" s="119"/>
      <c r="F3" s="119"/>
      <c r="G3" s="119"/>
      <c r="H3" s="121"/>
      <c r="I3" s="119"/>
      <c r="J3" s="119"/>
      <c r="K3" s="119"/>
      <c r="L3" s="115"/>
      <c r="M3" s="115"/>
      <c r="N3" s="115"/>
      <c r="O3" s="115"/>
      <c r="P3" s="115"/>
      <c r="Q3" s="115"/>
      <c r="R3" s="115"/>
    </row>
    <row r="4" spans="1:27" ht="16.5" customHeight="1" x14ac:dyDescent="0.25">
      <c r="A4" s="122" t="s">
        <v>263</v>
      </c>
      <c r="B4" s="48" t="s">
        <v>264</v>
      </c>
      <c r="C4" s="123">
        <v>2015</v>
      </c>
      <c r="D4" s="123">
        <v>2016</v>
      </c>
      <c r="E4" s="123">
        <v>2017</v>
      </c>
      <c r="F4" s="123">
        <v>2018</v>
      </c>
      <c r="G4" s="123">
        <v>2019</v>
      </c>
      <c r="H4" s="123">
        <v>2020</v>
      </c>
      <c r="I4" s="123">
        <v>2021</v>
      </c>
      <c r="J4" s="123">
        <v>2022</v>
      </c>
      <c r="K4" s="123">
        <v>2023</v>
      </c>
      <c r="L4" s="123" t="s">
        <v>265</v>
      </c>
      <c r="M4" s="115"/>
      <c r="N4" s="124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7" ht="16.5" customHeight="1" x14ac:dyDescent="0.25">
      <c r="A5" s="50" t="s">
        <v>41</v>
      </c>
      <c r="B5" s="50" t="s">
        <v>266</v>
      </c>
      <c r="C5" s="126">
        <v>1.6999397432781929</v>
      </c>
      <c r="D5" s="126">
        <v>2.3529595047380636</v>
      </c>
      <c r="E5" s="126">
        <v>2.4450230653354312</v>
      </c>
      <c r="F5" s="126">
        <v>2.4365088357530724</v>
      </c>
      <c r="G5" s="126">
        <v>2.4550079231587727</v>
      </c>
      <c r="H5" s="126">
        <v>2.150125912121962</v>
      </c>
      <c r="I5" s="126">
        <v>2.3260353089323771</v>
      </c>
      <c r="J5" s="126">
        <v>2.4452708303174</v>
      </c>
      <c r="K5" s="126">
        <v>2.7552443167853293</v>
      </c>
      <c r="L5" s="126">
        <v>2.7361654283083445</v>
      </c>
      <c r="M5" s="127"/>
      <c r="N5" s="115"/>
      <c r="O5" s="124"/>
      <c r="P5" s="128"/>
      <c r="Q5" s="128"/>
      <c r="R5" s="129"/>
      <c r="S5" s="129"/>
      <c r="T5" s="129"/>
      <c r="U5" s="129"/>
      <c r="V5" s="129"/>
      <c r="W5" s="129"/>
      <c r="X5" s="129"/>
      <c r="Y5" s="129"/>
      <c r="Z5" s="129"/>
      <c r="AA5" s="129"/>
    </row>
    <row r="6" spans="1:27" ht="16.5" customHeight="1" x14ac:dyDescent="0.25">
      <c r="A6" s="50" t="s">
        <v>54</v>
      </c>
      <c r="B6" s="50" t="s">
        <v>267</v>
      </c>
      <c r="C6" s="130">
        <v>146.82290653713315</v>
      </c>
      <c r="D6" s="130">
        <v>153.00589697612091</v>
      </c>
      <c r="E6" s="130">
        <v>151.96403995640844</v>
      </c>
      <c r="F6" s="130">
        <v>140.21098441591263</v>
      </c>
      <c r="G6" s="130">
        <v>128.413463358733</v>
      </c>
      <c r="H6" s="130">
        <v>88.053944209967128</v>
      </c>
      <c r="I6" s="130">
        <v>97.492951121057402</v>
      </c>
      <c r="J6" s="131">
        <v>96.965977163885626</v>
      </c>
      <c r="K6" s="130">
        <v>100.9856314387322</v>
      </c>
      <c r="L6" s="131">
        <v>108.14834456050137</v>
      </c>
      <c r="M6" s="127"/>
      <c r="N6" s="132"/>
      <c r="O6" s="124"/>
      <c r="P6" s="128"/>
      <c r="Q6" s="128"/>
      <c r="R6" s="129"/>
      <c r="S6" s="129"/>
      <c r="T6" s="129"/>
      <c r="U6" s="129"/>
      <c r="V6" s="129"/>
      <c r="W6" s="129"/>
      <c r="X6" s="129"/>
      <c r="Y6" s="129"/>
      <c r="Z6" s="129"/>
      <c r="AA6" s="129"/>
    </row>
    <row r="7" spans="1:27" ht="16.5" customHeight="1" x14ac:dyDescent="0.25">
      <c r="A7" s="50" t="s">
        <v>67</v>
      </c>
      <c r="B7" s="50" t="s">
        <v>266</v>
      </c>
      <c r="C7" s="130">
        <v>1.4158235863843853</v>
      </c>
      <c r="D7" s="130">
        <v>1.3291780227656402</v>
      </c>
      <c r="E7" s="130">
        <v>1.4665214686713504</v>
      </c>
      <c r="F7" s="130">
        <v>1.4742007064295211</v>
      </c>
      <c r="G7" s="130">
        <v>1.4035076158489712</v>
      </c>
      <c r="H7" s="130">
        <v>1.3345704777680747</v>
      </c>
      <c r="I7" s="130">
        <v>1.5331349989912322</v>
      </c>
      <c r="J7" s="131">
        <v>1.3696491117797944</v>
      </c>
      <c r="K7" s="130">
        <v>1.4691271631768681</v>
      </c>
      <c r="L7" s="131">
        <v>1.270646132794979</v>
      </c>
      <c r="M7" s="127"/>
      <c r="N7" s="132"/>
      <c r="O7" s="124"/>
      <c r="P7" s="128"/>
      <c r="Q7" s="128"/>
      <c r="R7" s="129"/>
      <c r="S7" s="129"/>
      <c r="T7" s="129"/>
      <c r="U7" s="129"/>
      <c r="V7" s="129"/>
      <c r="W7" s="129"/>
      <c r="X7" s="129"/>
      <c r="Y7" s="129"/>
      <c r="Z7" s="129"/>
      <c r="AA7" s="129"/>
    </row>
    <row r="8" spans="1:27" ht="16.5" customHeight="1" x14ac:dyDescent="0.25">
      <c r="A8" s="133" t="s">
        <v>80</v>
      </c>
      <c r="B8" s="50" t="s">
        <v>267</v>
      </c>
      <c r="C8" s="134">
        <v>4071.0949244271401</v>
      </c>
      <c r="D8" s="134">
        <v>4329.1797629066459</v>
      </c>
      <c r="E8" s="134">
        <v>4318.3242784375097</v>
      </c>
      <c r="F8" s="134">
        <v>3999.9901319625715</v>
      </c>
      <c r="G8" s="135">
        <v>3706.7602491151238</v>
      </c>
      <c r="H8" s="135">
        <v>2721.4611368655505</v>
      </c>
      <c r="I8" s="135">
        <v>3333.6324494976607</v>
      </c>
      <c r="J8" s="136">
        <v>3084.0387076613074</v>
      </c>
      <c r="K8" s="135">
        <v>3041.3936459926581</v>
      </c>
      <c r="L8" s="137">
        <v>3511</v>
      </c>
      <c r="M8" s="127"/>
      <c r="N8" s="132"/>
      <c r="O8" s="124"/>
      <c r="P8" s="125"/>
      <c r="Q8" s="125"/>
      <c r="R8" s="129"/>
      <c r="S8" s="129"/>
      <c r="T8" s="129"/>
      <c r="U8" s="129"/>
      <c r="V8" s="129"/>
      <c r="W8" s="129"/>
      <c r="X8" s="129"/>
      <c r="Y8" s="129"/>
      <c r="Z8" s="129"/>
      <c r="AA8" s="129"/>
    </row>
    <row r="9" spans="1:27" ht="16.5" customHeight="1" x14ac:dyDescent="0.25">
      <c r="A9" s="133" t="s">
        <v>93</v>
      </c>
      <c r="B9" s="50" t="s">
        <v>268</v>
      </c>
      <c r="C9" s="134">
        <v>314011.10750861227</v>
      </c>
      <c r="D9" s="134">
        <v>312806.40109177004</v>
      </c>
      <c r="E9" s="134">
        <v>305279.59941444005</v>
      </c>
      <c r="F9" s="134">
        <v>288796.22529555805</v>
      </c>
      <c r="G9" s="137">
        <v>307020.88310454396</v>
      </c>
      <c r="H9" s="137">
        <v>241547.91303966998</v>
      </c>
      <c r="I9" s="137">
        <v>264426.50705023139</v>
      </c>
      <c r="J9" s="137">
        <v>255442.99715858506</v>
      </c>
      <c r="K9" s="137">
        <v>273335.49825697002</v>
      </c>
      <c r="L9" s="137">
        <v>291318.66761629301</v>
      </c>
      <c r="M9" s="127"/>
      <c r="N9" s="132"/>
      <c r="O9" s="124"/>
      <c r="P9" s="125"/>
      <c r="Q9" s="125"/>
      <c r="R9" s="129"/>
      <c r="S9" s="129"/>
      <c r="T9" s="129"/>
      <c r="U9" s="129"/>
      <c r="V9" s="129"/>
      <c r="W9" s="129"/>
      <c r="X9" s="129"/>
      <c r="Y9" s="129"/>
      <c r="Z9" s="129"/>
      <c r="AA9" s="129"/>
    </row>
    <row r="10" spans="1:27" ht="16.5" customHeight="1" x14ac:dyDescent="0.25">
      <c r="A10" s="138" t="s">
        <v>106</v>
      </c>
      <c r="B10" s="66" t="s">
        <v>266</v>
      </c>
      <c r="C10" s="139">
        <v>7.320806847700001</v>
      </c>
      <c r="D10" s="139">
        <v>7.6631239877000006</v>
      </c>
      <c r="E10" s="139">
        <v>8.6680916190000001</v>
      </c>
      <c r="F10" s="139">
        <v>9.0969938719999988</v>
      </c>
      <c r="G10" s="139">
        <v>9.6664118718999976</v>
      </c>
      <c r="H10" s="139">
        <v>8.8939715276179996</v>
      </c>
      <c r="I10" s="139">
        <v>12.149273526026999</v>
      </c>
      <c r="J10" s="140">
        <v>12.936826381838999</v>
      </c>
      <c r="K10" s="139">
        <v>12.986023244491001</v>
      </c>
      <c r="L10" s="131">
        <v>13.309265</v>
      </c>
      <c r="M10" s="127"/>
      <c r="N10" s="132"/>
      <c r="O10" s="124"/>
      <c r="P10" s="128"/>
      <c r="Q10" s="128"/>
      <c r="R10" s="129"/>
      <c r="S10" s="129"/>
      <c r="T10" s="129"/>
      <c r="U10" s="129"/>
      <c r="V10" s="129"/>
      <c r="W10" s="129"/>
      <c r="X10" s="129"/>
      <c r="Y10" s="129"/>
      <c r="Z10" s="129"/>
      <c r="AA10" s="129"/>
    </row>
    <row r="11" spans="1:27" ht="16.5" customHeight="1" x14ac:dyDescent="0.25">
      <c r="A11" s="138" t="s">
        <v>113</v>
      </c>
      <c r="B11" s="66" t="s">
        <v>267</v>
      </c>
      <c r="C11" s="141">
        <v>19510.729779199999</v>
      </c>
      <c r="D11" s="141">
        <v>18789.004761400003</v>
      </c>
      <c r="E11" s="141">
        <v>17790.363566100001</v>
      </c>
      <c r="F11" s="141">
        <v>18601.344508400001</v>
      </c>
      <c r="G11" s="142">
        <v>19853.168399999999</v>
      </c>
      <c r="H11" s="142">
        <v>20646.581029499997</v>
      </c>
      <c r="I11" s="142">
        <v>26995.267700999993</v>
      </c>
      <c r="J11" s="142">
        <v>28231.359913000004</v>
      </c>
      <c r="K11" s="142">
        <v>26230.046979999999</v>
      </c>
      <c r="L11" s="142">
        <v>32317</v>
      </c>
      <c r="M11" s="127"/>
      <c r="N11" s="132"/>
      <c r="O11" s="124"/>
      <c r="P11" s="125"/>
      <c r="Q11" s="125"/>
      <c r="R11" s="129"/>
      <c r="S11" s="129"/>
      <c r="T11" s="129"/>
      <c r="U11" s="129"/>
      <c r="V11" s="129"/>
      <c r="W11" s="129"/>
      <c r="X11" s="129"/>
      <c r="Y11" s="129"/>
      <c r="Z11" s="129"/>
      <c r="AA11" s="129"/>
    </row>
    <row r="12" spans="1:27" ht="16.5" customHeight="1" x14ac:dyDescent="0.25">
      <c r="A12" s="138" t="s">
        <v>122</v>
      </c>
      <c r="B12" s="66" t="s">
        <v>267</v>
      </c>
      <c r="C12" s="141">
        <v>20153.237616000002</v>
      </c>
      <c r="D12" s="141">
        <v>25756.505005499999</v>
      </c>
      <c r="E12" s="141">
        <v>28141.125214200008</v>
      </c>
      <c r="F12" s="141">
        <v>27604.218841510003</v>
      </c>
      <c r="G12" s="142">
        <v>30441.359039579998</v>
      </c>
      <c r="H12" s="142">
        <v>32184.625879069798</v>
      </c>
      <c r="I12" s="142">
        <v>34148.029036759996</v>
      </c>
      <c r="J12" s="142">
        <v>31587.568951759997</v>
      </c>
      <c r="K12" s="142">
        <v>33475.6190292315</v>
      </c>
      <c r="L12" s="142">
        <v>41941.797900007805</v>
      </c>
      <c r="M12" s="127"/>
      <c r="N12" s="132"/>
      <c r="O12" s="124"/>
      <c r="P12" s="125"/>
      <c r="Q12" s="125"/>
      <c r="R12" s="129"/>
      <c r="S12" s="129"/>
      <c r="T12" s="129"/>
      <c r="U12" s="129"/>
      <c r="V12" s="129"/>
      <c r="W12" s="129"/>
      <c r="X12" s="129"/>
      <c r="Y12" s="129"/>
      <c r="Z12" s="129"/>
      <c r="AA12" s="129"/>
    </row>
    <row r="13" spans="1:27" ht="16.5" customHeight="1" x14ac:dyDescent="0.25">
      <c r="A13" s="133"/>
      <c r="B13" s="50"/>
      <c r="C13" s="143"/>
      <c r="D13" s="143"/>
      <c r="E13" s="143"/>
      <c r="F13" s="143"/>
      <c r="G13" s="143"/>
      <c r="H13" s="143"/>
      <c r="I13" s="143"/>
      <c r="J13" s="143"/>
      <c r="K13" s="144"/>
      <c r="L13" s="144"/>
      <c r="M13" s="145"/>
      <c r="N13" s="124"/>
      <c r="P13" s="125"/>
      <c r="Q13" s="125"/>
      <c r="R13" s="125"/>
      <c r="S13" s="125"/>
      <c r="T13" s="125"/>
      <c r="U13" s="125"/>
      <c r="V13" s="125"/>
      <c r="W13" s="125"/>
      <c r="X13" s="125"/>
      <c r="Y13" s="125"/>
    </row>
    <row r="14" spans="1:27" ht="16.5" customHeight="1" x14ac:dyDescent="0.25">
      <c r="A14" s="133"/>
      <c r="B14" s="50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7"/>
      <c r="N14" s="124"/>
      <c r="P14" s="125"/>
      <c r="Q14" s="125"/>
      <c r="R14" s="125"/>
      <c r="S14" s="125"/>
      <c r="T14" s="125"/>
      <c r="U14" s="125"/>
      <c r="V14" s="125"/>
      <c r="W14" s="125"/>
      <c r="X14" s="125"/>
      <c r="Y14" s="125"/>
    </row>
    <row r="15" spans="1:27" ht="16.5" customHeight="1" x14ac:dyDescent="0.25">
      <c r="A15" s="148" t="s">
        <v>269</v>
      </c>
      <c r="B15" s="149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15"/>
      <c r="N15" s="124"/>
      <c r="P15" s="125"/>
      <c r="Q15" s="125"/>
      <c r="R15" s="125"/>
      <c r="S15" s="125"/>
      <c r="T15" s="125"/>
      <c r="U15" s="125"/>
      <c r="V15" s="125"/>
      <c r="W15" s="125"/>
      <c r="X15" s="125"/>
      <c r="Y15" s="125"/>
    </row>
    <row r="16" spans="1:27" ht="16.5" customHeight="1" x14ac:dyDescent="0.25">
      <c r="A16" s="151" t="s">
        <v>270</v>
      </c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15"/>
      <c r="N16" s="124"/>
      <c r="P16" s="125"/>
      <c r="Q16" s="125"/>
      <c r="R16" s="125"/>
      <c r="S16" s="125"/>
      <c r="T16" s="125"/>
      <c r="U16" s="125"/>
      <c r="V16" s="125"/>
      <c r="W16" s="125"/>
      <c r="X16" s="125"/>
      <c r="Y16" s="125"/>
    </row>
    <row r="17" spans="3:12" ht="15" customHeight="1" x14ac:dyDescent="0.25"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9" spans="3:12" ht="15" customHeight="1" x14ac:dyDescent="0.25">
      <c r="D19" s="155"/>
      <c r="E19" s="155"/>
      <c r="F19" s="155"/>
      <c r="G19" s="155"/>
      <c r="H19" s="155"/>
      <c r="I19" s="155"/>
      <c r="J19" s="155"/>
      <c r="K19" s="155"/>
      <c r="L19" s="155"/>
    </row>
    <row r="20" spans="3:12" ht="15" customHeight="1" x14ac:dyDescent="0.25">
      <c r="C20" s="156"/>
      <c r="D20" s="156"/>
      <c r="E20" s="156"/>
      <c r="F20" s="156"/>
      <c r="G20" s="156"/>
      <c r="H20" s="156"/>
      <c r="I20" s="156"/>
      <c r="J20" s="156"/>
      <c r="K20" s="156"/>
      <c r="L20" s="156"/>
    </row>
    <row r="21" spans="3:12" ht="15" customHeight="1" x14ac:dyDescent="0.25">
      <c r="D21" s="155"/>
      <c r="E21" s="155"/>
      <c r="F21" s="155"/>
      <c r="G21" s="155"/>
      <c r="H21" s="155"/>
      <c r="I21" s="155"/>
      <c r="J21" s="155"/>
      <c r="K21" s="155"/>
      <c r="L21" s="155"/>
    </row>
    <row r="22" spans="3:12" ht="15" customHeight="1" x14ac:dyDescent="0.25">
      <c r="D22" s="155"/>
      <c r="E22" s="155"/>
      <c r="F22" s="155"/>
      <c r="G22" s="155"/>
      <c r="H22" s="155"/>
      <c r="I22" s="155"/>
      <c r="J22" s="155"/>
      <c r="K22" s="155"/>
      <c r="L22" s="155"/>
    </row>
    <row r="23" spans="3:12" ht="15" customHeight="1" x14ac:dyDescent="0.25">
      <c r="D23" s="155"/>
      <c r="E23" s="155"/>
      <c r="F23" s="155"/>
      <c r="G23" s="155"/>
      <c r="H23" s="155"/>
      <c r="I23" s="155"/>
      <c r="J23" s="155"/>
      <c r="K23" s="155"/>
      <c r="L23" s="155"/>
    </row>
    <row r="24" spans="3:12" ht="15" customHeight="1" x14ac:dyDescent="0.25">
      <c r="D24" s="155"/>
    </row>
  </sheetData>
  <pageMargins left="0.7" right="0.7" top="0.75" bottom="0.75" header="0" footer="0"/>
  <pageSetup paperSize="9" scale="47" orientation="portrait" r:id="rId1"/>
  <colBreaks count="1" manualBreakCount="1">
    <brk id="13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24884-C4CB-479A-ACA7-36E11B9B3670}">
  <sheetPr>
    <tabColor rgb="FF002060"/>
  </sheetPr>
  <dimension ref="A1:U16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"/>
  <cols>
    <col min="1" max="1" width="22.5703125" style="159" customWidth="1"/>
    <col min="2" max="11" width="13.28515625" style="159" customWidth="1"/>
    <col min="12" max="12" width="2.28515625" style="159" customWidth="1"/>
    <col min="13" max="13" width="13.7109375" style="159" customWidth="1"/>
    <col min="14" max="14" width="11.5703125" style="160" customWidth="1"/>
    <col min="15" max="21" width="11.5703125" style="159" customWidth="1"/>
    <col min="22" max="16384" width="14.42578125" style="159"/>
  </cols>
  <sheetData>
    <row r="1" spans="1:21" ht="16.5" customHeight="1" x14ac:dyDescent="0.2">
      <c r="A1" s="114" t="s">
        <v>271</v>
      </c>
      <c r="B1" s="157"/>
      <c r="C1" s="157"/>
      <c r="D1" s="157"/>
      <c r="E1" s="157"/>
      <c r="F1" s="157"/>
      <c r="G1" s="157"/>
      <c r="H1" s="157"/>
      <c r="I1" s="157"/>
      <c r="J1" s="133"/>
      <c r="K1" s="133"/>
      <c r="L1" s="133"/>
      <c r="M1" s="133"/>
      <c r="N1" s="158"/>
      <c r="O1" s="133"/>
      <c r="P1" s="133"/>
      <c r="Q1" s="133"/>
      <c r="R1" s="133"/>
      <c r="S1" s="133"/>
      <c r="T1" s="133"/>
      <c r="U1" s="133"/>
    </row>
    <row r="2" spans="1:21" ht="16.5" customHeight="1" x14ac:dyDescent="0.2">
      <c r="A2" s="47" t="s">
        <v>272</v>
      </c>
      <c r="B2" s="157"/>
      <c r="C2" s="157"/>
      <c r="D2" s="157"/>
      <c r="E2" s="157"/>
      <c r="F2" s="157"/>
      <c r="G2" s="157"/>
      <c r="H2" s="157"/>
      <c r="I2" s="157"/>
      <c r="J2" s="133"/>
      <c r="K2" s="133"/>
      <c r="L2" s="133"/>
      <c r="M2" s="133"/>
      <c r="N2" s="158"/>
      <c r="O2" s="133"/>
      <c r="P2" s="133"/>
      <c r="Q2" s="133"/>
      <c r="R2" s="133"/>
      <c r="S2" s="133"/>
      <c r="T2" s="133"/>
      <c r="U2" s="133"/>
    </row>
    <row r="3" spans="1:21" ht="16.5" customHeight="1" x14ac:dyDescent="0.2">
      <c r="A3" s="133"/>
      <c r="B3" s="157"/>
      <c r="C3" s="157"/>
      <c r="D3" s="157"/>
      <c r="E3" s="157"/>
      <c r="F3" s="157"/>
      <c r="G3" s="157"/>
      <c r="H3" s="157"/>
      <c r="I3" s="157"/>
      <c r="J3" s="133"/>
      <c r="K3" s="133"/>
      <c r="L3" s="133"/>
      <c r="M3" s="133"/>
      <c r="N3" s="158"/>
      <c r="O3" s="133"/>
      <c r="P3" s="133"/>
      <c r="Q3" s="133"/>
      <c r="R3" s="133"/>
      <c r="S3" s="133"/>
      <c r="T3" s="133"/>
      <c r="U3" s="133"/>
    </row>
    <row r="4" spans="1:21" ht="16.5" customHeight="1" x14ac:dyDescent="0.2">
      <c r="A4" s="122" t="s">
        <v>183</v>
      </c>
      <c r="B4" s="123">
        <v>2015</v>
      </c>
      <c r="C4" s="123">
        <v>2016</v>
      </c>
      <c r="D4" s="123">
        <v>2017</v>
      </c>
      <c r="E4" s="123">
        <v>2018</v>
      </c>
      <c r="F4" s="123">
        <v>2019</v>
      </c>
      <c r="G4" s="123">
        <v>2020</v>
      </c>
      <c r="H4" s="123">
        <v>2021</v>
      </c>
      <c r="I4" s="123">
        <v>2022</v>
      </c>
      <c r="J4" s="123">
        <v>2023</v>
      </c>
      <c r="K4" s="123" t="s">
        <v>265</v>
      </c>
      <c r="L4" s="133"/>
      <c r="O4" s="133"/>
      <c r="P4" s="133"/>
      <c r="Q4" s="133"/>
      <c r="R4" s="133"/>
      <c r="S4" s="133"/>
      <c r="T4" s="133"/>
      <c r="U4" s="133"/>
    </row>
    <row r="5" spans="1:21" ht="16.5" customHeight="1" x14ac:dyDescent="0.2">
      <c r="A5" s="50" t="s">
        <v>273</v>
      </c>
      <c r="B5" s="161">
        <v>0.23418913070385</v>
      </c>
      <c r="C5" s="161">
        <v>0.38414288744174918</v>
      </c>
      <c r="D5" s="161">
        <v>3.9126708475850425E-2</v>
      </c>
      <c r="E5" s="161">
        <v>-3.4822696370722106E-3</v>
      </c>
      <c r="F5" s="161">
        <v>7.5924565239602337E-3</v>
      </c>
      <c r="G5" s="161">
        <v>-0.12418779107015254</v>
      </c>
      <c r="H5" s="161">
        <v>8.1813532788324039E-2</v>
      </c>
      <c r="I5" s="161">
        <v>5.1261268875471444E-2</v>
      </c>
      <c r="J5" s="162">
        <v>0.12672134940094892</v>
      </c>
      <c r="K5" s="163">
        <v>-6.8867126565511638E-3</v>
      </c>
      <c r="L5" s="162"/>
      <c r="M5" s="133"/>
      <c r="N5" s="158"/>
      <c r="O5" s="162"/>
      <c r="P5" s="162"/>
      <c r="Q5" s="162"/>
      <c r="R5" s="162"/>
      <c r="S5" s="162"/>
      <c r="T5" s="162"/>
      <c r="U5" s="162"/>
    </row>
    <row r="6" spans="1:21" ht="16.5" customHeight="1" x14ac:dyDescent="0.2">
      <c r="A6" s="50" t="s">
        <v>274</v>
      </c>
      <c r="B6" s="161">
        <v>4.8008716067304169E-2</v>
      </c>
      <c r="C6" s="161">
        <v>4.2111892379844473E-2</v>
      </c>
      <c r="D6" s="161">
        <v>-6.8092605599054945E-3</v>
      </c>
      <c r="E6" s="161">
        <v>-7.7341031100958024E-2</v>
      </c>
      <c r="F6" s="161">
        <v>-8.4141204102698874E-2</v>
      </c>
      <c r="G6" s="161">
        <v>-0.31429351793135918</v>
      </c>
      <c r="H6" s="161">
        <v>0.107195730932651</v>
      </c>
      <c r="I6" s="161">
        <v>-5.4052518783370695E-3</v>
      </c>
      <c r="J6" s="162">
        <v>4.1454270391361625E-2</v>
      </c>
      <c r="K6" s="163">
        <v>7.092805114026568E-2</v>
      </c>
      <c r="L6" s="162"/>
      <c r="M6" s="144"/>
      <c r="N6" s="158"/>
      <c r="O6" s="162"/>
      <c r="P6" s="162"/>
      <c r="Q6" s="162"/>
      <c r="R6" s="162"/>
      <c r="S6" s="162"/>
      <c r="T6" s="162"/>
      <c r="U6" s="162"/>
    </row>
    <row r="7" spans="1:21" ht="16.5" customHeight="1" x14ac:dyDescent="0.2">
      <c r="A7" s="50" t="s">
        <v>275</v>
      </c>
      <c r="B7" s="161">
        <v>7.6490993966146226E-2</v>
      </c>
      <c r="C7" s="161">
        <v>-6.1197994193622263E-2</v>
      </c>
      <c r="D7" s="161">
        <v>0.10332960939268143</v>
      </c>
      <c r="E7" s="161">
        <v>5.2363623187379194E-3</v>
      </c>
      <c r="F7" s="161">
        <v>-4.7953504751579445E-2</v>
      </c>
      <c r="G7" s="161">
        <v>-4.911775134130425E-2</v>
      </c>
      <c r="H7" s="161">
        <v>0.14878533920159476</v>
      </c>
      <c r="I7" s="161">
        <v>-0.10663502386874457</v>
      </c>
      <c r="J7" s="162">
        <v>7.2630318627962431E-2</v>
      </c>
      <c r="K7" s="163">
        <v>-0.13510141814250276</v>
      </c>
      <c r="L7" s="162"/>
      <c r="M7" s="144"/>
      <c r="N7" s="158"/>
      <c r="O7" s="162"/>
      <c r="P7" s="162"/>
      <c r="Q7" s="162"/>
      <c r="R7" s="162"/>
      <c r="S7" s="162"/>
      <c r="T7" s="162"/>
      <c r="U7" s="162"/>
    </row>
    <row r="8" spans="1:21" ht="16.5" customHeight="1" x14ac:dyDescent="0.2">
      <c r="A8" s="133" t="s">
        <v>276</v>
      </c>
      <c r="B8" s="161">
        <v>8.9028915358774663E-2</v>
      </c>
      <c r="C8" s="161">
        <v>6.3394453647091398E-2</v>
      </c>
      <c r="D8" s="161">
        <v>-2.5075152947328094E-3</v>
      </c>
      <c r="E8" s="161">
        <v>-7.3717054567777995E-2</v>
      </c>
      <c r="F8" s="161">
        <v>-7.3307651562524279E-2</v>
      </c>
      <c r="G8" s="161">
        <v>-0.26581139486557925</v>
      </c>
      <c r="H8" s="161">
        <v>0.22494214756165132</v>
      </c>
      <c r="I8" s="161">
        <v>-7.4871403976753403E-2</v>
      </c>
      <c r="J8" s="162">
        <v>-1.3827667455246662E-2</v>
      </c>
      <c r="K8" s="163">
        <v>0.15440498951067894</v>
      </c>
      <c r="L8" s="162"/>
      <c r="M8" s="144"/>
      <c r="N8" s="158"/>
      <c r="O8" s="162"/>
      <c r="P8" s="162"/>
      <c r="Q8" s="162"/>
      <c r="R8" s="162"/>
      <c r="S8" s="162"/>
      <c r="T8" s="162"/>
      <c r="U8" s="162"/>
    </row>
    <row r="9" spans="1:21" ht="16.5" customHeight="1" x14ac:dyDescent="0.2">
      <c r="A9" s="133" t="s">
        <v>277</v>
      </c>
      <c r="B9" s="161">
        <v>0.13313742323425193</v>
      </c>
      <c r="C9" s="161">
        <v>-3.8365089260712359E-3</v>
      </c>
      <c r="D9" s="161">
        <v>-2.4058975938673788E-2</v>
      </c>
      <c r="E9" s="161">
        <v>-5.3997450707646166E-2</v>
      </c>
      <c r="F9" s="161">
        <v>6.3105595616198107E-2</v>
      </c>
      <c r="G9" s="161">
        <v>-0.2132524973637695</v>
      </c>
      <c r="H9" s="161">
        <v>9.4716587374547023E-2</v>
      </c>
      <c r="I9" s="161">
        <v>-3.3973560335764152E-2</v>
      </c>
      <c r="J9" s="162">
        <v>7.0043035199384374E-2</v>
      </c>
      <c r="K9" s="163">
        <v>6.5794720763897807E-2</v>
      </c>
      <c r="L9" s="162"/>
      <c r="M9" s="144"/>
      <c r="N9" s="158"/>
      <c r="O9" s="162"/>
      <c r="P9" s="162"/>
      <c r="Q9" s="162"/>
      <c r="R9" s="162"/>
      <c r="S9" s="162"/>
      <c r="T9" s="162"/>
      <c r="U9" s="162"/>
    </row>
    <row r="10" spans="1:21" ht="16.5" customHeight="1" x14ac:dyDescent="0.2">
      <c r="A10" s="133" t="s">
        <v>278</v>
      </c>
      <c r="B10" s="163">
        <v>1.7825968459431296E-2</v>
      </c>
      <c r="C10" s="163">
        <v>4.6759482543586861E-2</v>
      </c>
      <c r="D10" s="163">
        <v>0.13114333435202963</v>
      </c>
      <c r="E10" s="163">
        <v>4.9480586021941386E-2</v>
      </c>
      <c r="F10" s="163">
        <v>6.2594084146042173E-2</v>
      </c>
      <c r="G10" s="163">
        <v>-7.9909728089226362E-2</v>
      </c>
      <c r="H10" s="163">
        <v>0.36601219020102271</v>
      </c>
      <c r="I10" s="163">
        <v>6.4823040992932679E-2</v>
      </c>
      <c r="J10" s="162">
        <v>3.8028540539947198E-3</v>
      </c>
      <c r="K10" s="163">
        <v>2.4891512160670537E-2</v>
      </c>
      <c r="L10" s="162"/>
      <c r="M10" s="144"/>
      <c r="N10" s="158"/>
      <c r="O10" s="162"/>
      <c r="P10" s="162"/>
      <c r="Q10" s="162"/>
      <c r="R10" s="162"/>
      <c r="S10" s="162"/>
      <c r="T10" s="162"/>
      <c r="U10" s="162"/>
    </row>
    <row r="11" spans="1:21" ht="16.5" customHeight="1" x14ac:dyDescent="0.2">
      <c r="A11" s="133" t="s">
        <v>279</v>
      </c>
      <c r="B11" s="163">
        <v>-0.15557201252107078</v>
      </c>
      <c r="C11" s="163">
        <v>-3.6991185156457496E-2</v>
      </c>
      <c r="D11" s="163">
        <v>-5.3150297633199006E-2</v>
      </c>
      <c r="E11" s="163">
        <v>4.5585405789308586E-2</v>
      </c>
      <c r="F11" s="163">
        <v>6.729749513723049E-2</v>
      </c>
      <c r="G11" s="163">
        <v>3.9964030602792855E-2</v>
      </c>
      <c r="H11" s="163">
        <v>0.30749336475753264</v>
      </c>
      <c r="I11" s="163">
        <v>4.5789218528631936E-2</v>
      </c>
      <c r="J11" s="162">
        <v>-7.0889710561850672E-2</v>
      </c>
      <c r="K11" s="163">
        <v>0.23206031711041941</v>
      </c>
      <c r="L11" s="162"/>
      <c r="M11" s="144"/>
      <c r="N11" s="158"/>
      <c r="O11" s="162"/>
      <c r="P11" s="162"/>
      <c r="Q11" s="162"/>
      <c r="R11" s="162"/>
      <c r="S11" s="162"/>
      <c r="T11" s="162"/>
      <c r="U11" s="162"/>
    </row>
    <row r="12" spans="1:21" ht="16.5" customHeight="1" x14ac:dyDescent="0.2">
      <c r="A12" s="133" t="s">
        <v>280</v>
      </c>
      <c r="B12" s="163">
        <v>0.18425207515348085</v>
      </c>
      <c r="C12" s="163">
        <v>0.2780331129054654</v>
      </c>
      <c r="D12" s="163">
        <v>9.2583221527563486E-2</v>
      </c>
      <c r="E12" s="163">
        <v>-1.9079065552754737E-2</v>
      </c>
      <c r="F12" s="163">
        <v>0.10277922423233465</v>
      </c>
      <c r="G12" s="163">
        <v>5.7266393304687746E-2</v>
      </c>
      <c r="H12" s="163">
        <v>6.100438032330957E-2</v>
      </c>
      <c r="I12" s="163">
        <v>-7.4981196784262072E-2</v>
      </c>
      <c r="J12" s="162">
        <v>5.9771933798495214E-2</v>
      </c>
      <c r="K12" s="163">
        <v>0.25291185683248507</v>
      </c>
      <c r="L12" s="162"/>
      <c r="M12" s="144"/>
      <c r="N12" s="158"/>
      <c r="O12" s="162"/>
      <c r="P12" s="162"/>
      <c r="Q12" s="162"/>
      <c r="R12" s="162"/>
      <c r="S12" s="162"/>
      <c r="T12" s="162"/>
      <c r="U12" s="162"/>
    </row>
    <row r="13" spans="1:21" ht="16.5" customHeight="1" x14ac:dyDescent="0.2">
      <c r="A13" s="133"/>
      <c r="B13" s="157"/>
      <c r="C13" s="157"/>
      <c r="D13" s="157"/>
      <c r="E13" s="157"/>
      <c r="F13" s="157"/>
      <c r="G13" s="157"/>
      <c r="H13" s="157"/>
      <c r="I13" s="157"/>
      <c r="J13" s="133"/>
      <c r="K13" s="133"/>
      <c r="L13" s="133"/>
      <c r="M13" s="133"/>
      <c r="N13" s="158"/>
      <c r="O13" s="133"/>
      <c r="P13" s="133"/>
      <c r="Q13" s="133"/>
      <c r="R13" s="133"/>
      <c r="S13" s="133"/>
      <c r="T13" s="133"/>
      <c r="U13" s="133"/>
    </row>
    <row r="14" spans="1:21" ht="16.5" customHeight="1" x14ac:dyDescent="0.2">
      <c r="A14" s="133"/>
      <c r="B14" s="157"/>
      <c r="C14" s="157"/>
      <c r="D14" s="157"/>
      <c r="E14" s="157"/>
      <c r="F14" s="157"/>
      <c r="G14" s="157"/>
      <c r="H14" s="157"/>
      <c r="I14" s="157"/>
      <c r="J14" s="133"/>
      <c r="K14" s="133"/>
      <c r="L14" s="133"/>
      <c r="M14" s="133"/>
      <c r="N14" s="158"/>
      <c r="O14" s="133"/>
      <c r="P14" s="133"/>
      <c r="Q14" s="133"/>
      <c r="R14" s="133"/>
      <c r="S14" s="133"/>
      <c r="T14" s="133"/>
      <c r="U14" s="133"/>
    </row>
    <row r="15" spans="1:21" ht="16.5" customHeight="1" x14ac:dyDescent="0.2">
      <c r="A15" s="164" t="s">
        <v>269</v>
      </c>
      <c r="B15" s="165"/>
      <c r="C15" s="165"/>
      <c r="D15" s="165"/>
      <c r="E15" s="165"/>
      <c r="F15" s="165"/>
      <c r="G15" s="165"/>
      <c r="H15" s="165"/>
      <c r="I15" s="165"/>
      <c r="J15" s="166"/>
      <c r="K15" s="166"/>
      <c r="L15" s="133"/>
      <c r="M15" s="133"/>
      <c r="N15" s="158"/>
      <c r="O15" s="133"/>
      <c r="P15" s="133"/>
      <c r="Q15" s="133"/>
      <c r="R15" s="133"/>
      <c r="S15" s="133"/>
      <c r="T15" s="133"/>
      <c r="U15" s="133"/>
    </row>
    <row r="16" spans="1:21" ht="16.5" customHeight="1" x14ac:dyDescent="0.2">
      <c r="A16" s="151" t="s">
        <v>270</v>
      </c>
      <c r="B16" s="153"/>
      <c r="C16" s="153"/>
      <c r="D16" s="153"/>
      <c r="E16" s="153"/>
      <c r="F16" s="153"/>
      <c r="G16" s="153"/>
      <c r="H16" s="153"/>
      <c r="I16" s="153"/>
      <c r="J16" s="167"/>
      <c r="K16" s="167"/>
      <c r="L16" s="133"/>
      <c r="M16" s="133"/>
      <c r="N16" s="158"/>
      <c r="O16" s="133"/>
      <c r="P16" s="133"/>
      <c r="Q16" s="133"/>
      <c r="R16" s="133"/>
      <c r="S16" s="133"/>
      <c r="T16" s="133"/>
      <c r="U16" s="133"/>
    </row>
  </sheetData>
  <pageMargins left="0.7" right="0.7" top="0.75" bottom="0.75" header="0" footer="0"/>
  <pageSetup paperSize="9" scale="50" orientation="portrait" r:id="rId1"/>
  <colBreaks count="1" manualBreakCount="1">
    <brk id="12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4F6B-6AB6-4F3A-A9BA-F0009F091AB4}">
  <sheetPr>
    <tabColor rgb="FF002060"/>
  </sheetPr>
  <dimension ref="A1:Y17"/>
  <sheetViews>
    <sheetView showGridLines="0" view="pageBreakPreview" zoomScaleNormal="100" zoomScaleSheetLayoutView="100" workbookViewId="0"/>
  </sheetViews>
  <sheetFormatPr baseColWidth="10" defaultColWidth="14.42578125" defaultRowHeight="18" x14ac:dyDescent="0.25"/>
  <cols>
    <col min="1" max="1" width="18.7109375" style="117" customWidth="1"/>
    <col min="2" max="2" width="14.42578125" style="117" customWidth="1"/>
    <col min="3" max="10" width="13.85546875" style="117" bestFit="1" customWidth="1"/>
    <col min="11" max="11" width="12.7109375" style="117" customWidth="1"/>
    <col min="12" max="12" width="11.7109375" style="117" customWidth="1"/>
    <col min="13" max="13" width="1.42578125" style="117" customWidth="1"/>
    <col min="14" max="15" width="11.7109375" style="117" customWidth="1"/>
    <col min="16" max="16" width="11.5703125" style="117" customWidth="1"/>
    <col min="17" max="16384" width="14.42578125" style="117"/>
  </cols>
  <sheetData>
    <row r="1" spans="1:25" ht="16.5" customHeight="1" x14ac:dyDescent="0.25">
      <c r="A1" s="168" t="s">
        <v>281</v>
      </c>
      <c r="B1" s="115"/>
      <c r="C1" s="116"/>
      <c r="D1" s="116"/>
      <c r="E1" s="116"/>
      <c r="F1" s="116"/>
      <c r="G1" s="116"/>
      <c r="H1" s="116"/>
      <c r="I1" s="115"/>
      <c r="J1" s="115"/>
      <c r="K1" s="115"/>
      <c r="L1" s="115"/>
      <c r="M1" s="115"/>
      <c r="N1" s="115"/>
      <c r="O1" s="115"/>
      <c r="P1" s="115"/>
    </row>
    <row r="2" spans="1:25" ht="16.5" customHeight="1" x14ac:dyDescent="0.25">
      <c r="A2" s="47" t="s">
        <v>282</v>
      </c>
      <c r="B2" s="118"/>
      <c r="C2" s="119"/>
      <c r="D2" s="119"/>
      <c r="E2" s="119"/>
      <c r="F2" s="121"/>
      <c r="G2" s="119"/>
      <c r="H2" s="119"/>
      <c r="I2" s="119"/>
      <c r="J2" s="115"/>
      <c r="K2" s="115"/>
      <c r="L2" s="115"/>
      <c r="M2" s="115"/>
      <c r="N2" s="115"/>
      <c r="O2" s="115"/>
      <c r="P2" s="115"/>
    </row>
    <row r="3" spans="1:25" ht="16.5" customHeight="1" x14ac:dyDescent="0.25">
      <c r="A3" s="115"/>
      <c r="B3" s="118"/>
      <c r="C3" s="119"/>
      <c r="D3" s="119"/>
      <c r="E3" s="119"/>
      <c r="F3" s="119"/>
      <c r="G3" s="119"/>
      <c r="H3" s="119"/>
      <c r="I3" s="119"/>
      <c r="J3" s="169"/>
      <c r="K3" s="169"/>
      <c r="L3" s="115"/>
      <c r="M3" s="115"/>
      <c r="N3" s="115"/>
      <c r="O3" s="115"/>
      <c r="P3" s="115"/>
    </row>
    <row r="4" spans="1:25" s="170" customFormat="1" ht="16.5" customHeight="1" x14ac:dyDescent="0.25">
      <c r="A4" s="48" t="s">
        <v>183</v>
      </c>
      <c r="B4" s="48" t="s">
        <v>264</v>
      </c>
      <c r="C4" s="123">
        <v>2014</v>
      </c>
      <c r="D4" s="123">
        <v>2015</v>
      </c>
      <c r="E4" s="123">
        <v>2016</v>
      </c>
      <c r="F4" s="123">
        <v>2017</v>
      </c>
      <c r="G4" s="123">
        <v>2018</v>
      </c>
      <c r="H4" s="123">
        <v>2019</v>
      </c>
      <c r="I4" s="123">
        <v>2020</v>
      </c>
      <c r="J4" s="123">
        <v>2021</v>
      </c>
      <c r="K4" s="123">
        <v>2022</v>
      </c>
      <c r="L4" s="123" t="s">
        <v>283</v>
      </c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5" ht="16.5" customHeight="1" x14ac:dyDescent="0.25">
      <c r="A5" s="50" t="s">
        <v>41</v>
      </c>
      <c r="B5" s="50" t="s">
        <v>284</v>
      </c>
      <c r="C5" s="172">
        <v>80744.705331336183</v>
      </c>
      <c r="D5" s="172">
        <v>81218.836460675986</v>
      </c>
      <c r="E5" s="172">
        <v>82833.165829128979</v>
      </c>
      <c r="F5" s="172">
        <v>87338.844937702015</v>
      </c>
      <c r="G5" s="172">
        <v>91720.871923662009</v>
      </c>
      <c r="H5" s="172">
        <v>77100.540069379</v>
      </c>
      <c r="I5" s="172">
        <v>132723.83762373694</v>
      </c>
      <c r="J5" s="172">
        <v>120341.65796736679</v>
      </c>
      <c r="K5" s="172">
        <v>101517.70477629674</v>
      </c>
      <c r="L5" s="172">
        <v>85368.393932618957</v>
      </c>
      <c r="M5" s="124"/>
      <c r="N5" s="128"/>
      <c r="O5" s="128"/>
      <c r="P5" s="129"/>
      <c r="Q5" s="129"/>
      <c r="R5" s="129"/>
      <c r="S5" s="129"/>
      <c r="T5" s="129"/>
      <c r="U5" s="129"/>
      <c r="V5" s="129"/>
      <c r="W5" s="129"/>
      <c r="X5" s="129"/>
      <c r="Y5" s="129"/>
    </row>
    <row r="6" spans="1:25" ht="16.5" customHeight="1" x14ac:dyDescent="0.25">
      <c r="A6" s="50" t="s">
        <v>54</v>
      </c>
      <c r="B6" s="50" t="s">
        <v>267</v>
      </c>
      <c r="C6" s="135">
        <v>2626.9062788627307</v>
      </c>
      <c r="D6" s="135">
        <v>2472.4770404481765</v>
      </c>
      <c r="E6" s="135">
        <v>2574.960145061506</v>
      </c>
      <c r="F6" s="135">
        <v>2136.8220456583763</v>
      </c>
      <c r="G6" s="135">
        <v>2694.2520606399116</v>
      </c>
      <c r="H6" s="136">
        <v>2019.9384306164429</v>
      </c>
      <c r="I6" s="136">
        <v>2298.6981504571877</v>
      </c>
      <c r="J6" s="136">
        <v>2345.6050217527504</v>
      </c>
      <c r="K6" s="136">
        <v>2524.5392998480829</v>
      </c>
      <c r="L6" s="135">
        <v>2242.0959658522711</v>
      </c>
      <c r="M6" s="124"/>
      <c r="N6" s="128"/>
      <c r="O6" s="128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1:25" ht="16.5" customHeight="1" x14ac:dyDescent="0.25">
      <c r="A7" s="50" t="s">
        <v>67</v>
      </c>
      <c r="B7" s="50" t="s">
        <v>284</v>
      </c>
      <c r="C7" s="135">
        <v>24996.755613041005</v>
      </c>
      <c r="D7" s="135">
        <v>28536.172395154004</v>
      </c>
      <c r="E7" s="135">
        <v>20937.704457785007</v>
      </c>
      <c r="F7" s="135">
        <v>19168.071460449719</v>
      </c>
      <c r="G7" s="135">
        <v>20263.746891207004</v>
      </c>
      <c r="H7" s="136">
        <v>18521.287862180001</v>
      </c>
      <c r="I7" s="136">
        <v>20521.132454808012</v>
      </c>
      <c r="J7" s="136">
        <v>21267.281630783164</v>
      </c>
      <c r="K7" s="136">
        <v>20100.772252251252</v>
      </c>
      <c r="L7" s="135">
        <v>17589.886041784092</v>
      </c>
      <c r="M7" s="124"/>
      <c r="N7" s="128"/>
      <c r="O7" s="128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1:25" ht="16.5" customHeight="1" x14ac:dyDescent="0.25">
      <c r="A8" s="133" t="s">
        <v>80</v>
      </c>
      <c r="B8" s="50" t="s">
        <v>267</v>
      </c>
      <c r="C8" s="135">
        <v>139507.63393559065</v>
      </c>
      <c r="D8" s="135">
        <v>102146.71249739503</v>
      </c>
      <c r="E8" s="135">
        <v>105576.58936846103</v>
      </c>
      <c r="F8" s="135">
        <v>118834.32942512548</v>
      </c>
      <c r="G8" s="135">
        <v>91147.842210907926</v>
      </c>
      <c r="H8" s="136">
        <v>116294.71175525583</v>
      </c>
      <c r="I8" s="136">
        <v>104183.31830361321</v>
      </c>
      <c r="J8" s="136">
        <v>111402.45310522286</v>
      </c>
      <c r="K8" s="136">
        <v>135090.16374472293</v>
      </c>
      <c r="L8" s="135">
        <v>109039.7064942123</v>
      </c>
      <c r="M8" s="124"/>
      <c r="N8" s="125"/>
      <c r="O8" s="125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1:25" ht="16.5" customHeight="1" x14ac:dyDescent="0.25">
      <c r="A9" s="133" t="s">
        <v>93</v>
      </c>
      <c r="B9" s="50" t="s">
        <v>284</v>
      </c>
      <c r="C9" s="135">
        <v>6293.9630022620013</v>
      </c>
      <c r="D9" s="135">
        <v>6052.7784321219997</v>
      </c>
      <c r="E9" s="136">
        <v>5981.4876763369994</v>
      </c>
      <c r="F9" s="136">
        <v>6370.9393396840114</v>
      </c>
      <c r="G9" s="136">
        <v>6085.1587518769993</v>
      </c>
      <c r="H9" s="136">
        <v>6388.0186170820007</v>
      </c>
      <c r="I9" s="136">
        <v>4814.7866280430108</v>
      </c>
      <c r="J9" s="136">
        <v>4953.4122878162225</v>
      </c>
      <c r="K9" s="136">
        <v>4949.6542831303996</v>
      </c>
      <c r="L9" s="135">
        <v>5061.0379871884161</v>
      </c>
      <c r="M9" s="124"/>
      <c r="N9" s="125"/>
      <c r="O9" s="125"/>
      <c r="P9" s="129"/>
      <c r="Q9" s="129"/>
      <c r="R9" s="129"/>
      <c r="S9" s="129"/>
      <c r="T9" s="129"/>
      <c r="U9" s="129"/>
      <c r="V9" s="129"/>
      <c r="W9" s="129"/>
      <c r="X9" s="129"/>
      <c r="Y9" s="129"/>
    </row>
    <row r="10" spans="1:25" ht="16.5" customHeight="1" x14ac:dyDescent="0.25">
      <c r="A10" s="133" t="s">
        <v>106</v>
      </c>
      <c r="B10" s="50" t="s">
        <v>284</v>
      </c>
      <c r="C10" s="135">
        <v>1475120.2189990135</v>
      </c>
      <c r="D10" s="135">
        <v>1425706.5986366998</v>
      </c>
      <c r="E10" s="135">
        <v>1481648.9741627802</v>
      </c>
      <c r="F10" s="135">
        <v>1504296.7809640002</v>
      </c>
      <c r="G10" s="135">
        <v>1475217.302390412</v>
      </c>
      <c r="H10" s="136">
        <v>1490380.4492522997</v>
      </c>
      <c r="I10" s="136">
        <v>1159780.134793788</v>
      </c>
      <c r="J10" s="136">
        <v>1158049.3900160079</v>
      </c>
      <c r="K10" s="136">
        <v>1510354.0047573003</v>
      </c>
      <c r="L10" s="135">
        <v>1753041.5981946643</v>
      </c>
      <c r="M10" s="124"/>
      <c r="N10" s="128"/>
      <c r="O10" s="128"/>
      <c r="P10" s="129"/>
      <c r="Q10" s="129"/>
      <c r="R10" s="129"/>
      <c r="S10" s="129"/>
      <c r="T10" s="129"/>
      <c r="U10" s="129"/>
      <c r="V10" s="129"/>
      <c r="W10" s="129"/>
      <c r="X10" s="129"/>
      <c r="Y10" s="129"/>
    </row>
    <row r="11" spans="1:25" ht="16.5" customHeight="1" x14ac:dyDescent="0.25">
      <c r="A11" s="133" t="s">
        <v>113</v>
      </c>
      <c r="B11" s="50" t="s">
        <v>284</v>
      </c>
      <c r="C11" s="135">
        <v>101.8879858</v>
      </c>
      <c r="D11" s="135">
        <v>104.7208</v>
      </c>
      <c r="E11" s="136">
        <v>110.02336530000001</v>
      </c>
      <c r="F11" s="136">
        <v>119.2123447</v>
      </c>
      <c r="G11" s="136">
        <v>139.97002879999999</v>
      </c>
      <c r="H11" s="136">
        <v>144.61870819999999</v>
      </c>
      <c r="I11" s="136">
        <v>131.07408239999998</v>
      </c>
      <c r="J11" s="136">
        <v>131.92849390000001</v>
      </c>
      <c r="K11" s="136">
        <v>131.09908370000002</v>
      </c>
      <c r="L11" s="135">
        <v>148.44167220000003</v>
      </c>
      <c r="M11" s="124"/>
      <c r="N11" s="125"/>
      <c r="O11" s="125"/>
      <c r="P11" s="129"/>
      <c r="Q11" s="129"/>
      <c r="R11" s="129"/>
      <c r="S11" s="129"/>
      <c r="T11" s="129"/>
      <c r="U11" s="129"/>
      <c r="V11" s="129"/>
      <c r="W11" s="129"/>
      <c r="X11" s="129"/>
      <c r="Y11" s="129"/>
    </row>
    <row r="12" spans="1:25" ht="16.5" customHeight="1" x14ac:dyDescent="0.25">
      <c r="A12" s="133" t="s">
        <v>122</v>
      </c>
      <c r="B12" s="50" t="s">
        <v>284</v>
      </c>
      <c r="C12" s="158">
        <v>1245.8249840000001</v>
      </c>
      <c r="D12" s="158">
        <v>2184.9672203999999</v>
      </c>
      <c r="E12" s="158">
        <v>2426.9181874000001</v>
      </c>
      <c r="F12" s="158">
        <v>2963.3184711000004</v>
      </c>
      <c r="G12" s="158">
        <v>2743.1387749999999</v>
      </c>
      <c r="H12" s="158">
        <v>2349.6292345000002</v>
      </c>
      <c r="I12" s="158">
        <v>2395.6285929000001</v>
      </c>
      <c r="J12" s="158">
        <v>1569.994288011</v>
      </c>
      <c r="K12" s="158">
        <v>1891.3429083208239</v>
      </c>
      <c r="L12" s="158">
        <v>1023.8688270591406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</row>
    <row r="13" spans="1:25" ht="16.5" customHeight="1" x14ac:dyDescent="0.25">
      <c r="A13" s="133"/>
      <c r="B13" s="50"/>
      <c r="C13" s="157"/>
      <c r="D13" s="157"/>
      <c r="E13" s="157"/>
      <c r="F13" s="157"/>
      <c r="G13" s="157"/>
      <c r="H13" s="157"/>
      <c r="I13" s="133"/>
      <c r="J13" s="133"/>
      <c r="K13" s="133"/>
      <c r="L13" s="158"/>
      <c r="N13" s="125"/>
      <c r="O13" s="125"/>
      <c r="P13" s="125"/>
      <c r="Q13" s="125"/>
      <c r="R13" s="125"/>
      <c r="S13" s="125"/>
      <c r="T13" s="125"/>
      <c r="U13" s="125"/>
      <c r="V13" s="125"/>
      <c r="W13" s="125"/>
    </row>
    <row r="14" spans="1:25" ht="16.5" customHeight="1" x14ac:dyDescent="0.25">
      <c r="A14" s="148" t="s">
        <v>258</v>
      </c>
      <c r="B14" s="148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N14" s="125"/>
      <c r="O14" s="125"/>
      <c r="P14" s="125"/>
      <c r="Q14" s="125"/>
      <c r="R14" s="125"/>
      <c r="S14" s="125"/>
      <c r="T14" s="125"/>
      <c r="U14" s="125"/>
      <c r="V14" s="125"/>
      <c r="W14" s="125"/>
    </row>
    <row r="15" spans="1:25" ht="16.5" customHeight="1" x14ac:dyDescent="0.25">
      <c r="A15" s="58" t="s">
        <v>285</v>
      </c>
      <c r="B15" s="58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N15" s="125"/>
      <c r="O15" s="125"/>
      <c r="P15" s="125"/>
      <c r="Q15" s="125"/>
      <c r="R15" s="125"/>
      <c r="S15" s="125"/>
      <c r="T15" s="125"/>
      <c r="U15" s="125"/>
      <c r="V15" s="125"/>
      <c r="W15" s="125"/>
    </row>
    <row r="16" spans="1:25" ht="16.5" customHeight="1" x14ac:dyDescent="0.25">
      <c r="A16" s="151" t="s">
        <v>286</v>
      </c>
      <c r="B16" s="151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N16" s="125"/>
      <c r="O16" s="125"/>
      <c r="P16" s="125"/>
      <c r="Q16" s="125"/>
      <c r="R16" s="125"/>
      <c r="S16" s="125"/>
      <c r="T16" s="125"/>
      <c r="U16" s="125"/>
      <c r="V16" s="125"/>
      <c r="W16" s="125"/>
    </row>
    <row r="17" spans="1:16" ht="16.5" customHeight="1" x14ac:dyDescent="0.25">
      <c r="A17" s="115"/>
      <c r="B17" s="118"/>
      <c r="C17" s="116"/>
      <c r="D17" s="116"/>
      <c r="E17" s="116"/>
      <c r="F17" s="116"/>
      <c r="G17" s="116"/>
      <c r="H17" s="116"/>
      <c r="I17" s="115"/>
      <c r="J17" s="115"/>
      <c r="K17" s="115"/>
      <c r="L17" s="115"/>
      <c r="M17" s="115"/>
      <c r="N17" s="115"/>
      <c r="O17" s="115"/>
      <c r="P17" s="115"/>
    </row>
  </sheetData>
  <pageMargins left="0.7" right="0.7" top="0.75" bottom="0.75" header="0.3" footer="0.3"/>
  <pageSetup paperSize="9" scale="51" orientation="portrait" r:id="rId1"/>
  <colBreaks count="1" manualBreakCount="1">
    <brk id="13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B08BC-8DB7-4A27-8FBD-6C0507E5526D}">
  <sheetPr>
    <tabColor rgb="FF002060"/>
  </sheetPr>
  <dimension ref="A1:I151"/>
  <sheetViews>
    <sheetView showGridLines="0" view="pageBreakPreview" zoomScaleNormal="100" zoomScaleSheetLayoutView="100" workbookViewId="0"/>
  </sheetViews>
  <sheetFormatPr baseColWidth="10" defaultColWidth="14.42578125" defaultRowHeight="18" x14ac:dyDescent="0.25"/>
  <cols>
    <col min="1" max="1" width="19.42578125" style="176" customWidth="1"/>
    <col min="2" max="2" width="22.140625" style="176" customWidth="1"/>
    <col min="3" max="3" width="20" style="176" customWidth="1"/>
    <col min="4" max="4" width="16" style="176" customWidth="1"/>
    <col min="5" max="5" width="11.42578125" style="176" customWidth="1"/>
    <col min="6" max="6" width="27.42578125" style="176" customWidth="1"/>
    <col min="7" max="7" width="14.42578125" style="176"/>
    <col min="8" max="8" width="9.42578125" style="176" customWidth="1"/>
    <col min="9" max="9" width="10.7109375" style="176" customWidth="1"/>
    <col min="10" max="16384" width="14.42578125" style="176"/>
  </cols>
  <sheetData>
    <row r="1" spans="1:8" ht="16.5" customHeight="1" x14ac:dyDescent="0.25">
      <c r="A1" s="70" t="s">
        <v>287</v>
      </c>
      <c r="B1" s="70"/>
      <c r="C1" s="70"/>
      <c r="D1" s="70"/>
      <c r="E1" s="70"/>
    </row>
    <row r="2" spans="1:8" ht="16.5" customHeight="1" x14ac:dyDescent="0.25">
      <c r="A2" s="72" t="s">
        <v>288</v>
      </c>
      <c r="B2" s="70"/>
      <c r="C2" s="70"/>
      <c r="D2" s="70"/>
      <c r="E2" s="70"/>
    </row>
    <row r="3" spans="1:8" ht="16.5" customHeight="1" x14ac:dyDescent="0.25">
      <c r="A3" s="70"/>
      <c r="B3" s="70"/>
      <c r="C3" s="70"/>
      <c r="D3" s="70"/>
      <c r="E3" s="70"/>
    </row>
    <row r="4" spans="1:8" s="71" customFormat="1" ht="16.5" customHeight="1" x14ac:dyDescent="0.2">
      <c r="A4" s="73" t="s">
        <v>289</v>
      </c>
      <c r="B4" s="73"/>
      <c r="C4" s="73"/>
      <c r="D4" s="73"/>
      <c r="E4" s="73"/>
    </row>
    <row r="5" spans="1:8" s="71" customFormat="1" ht="16.5" customHeight="1" x14ac:dyDescent="0.2">
      <c r="A5" s="75" t="s">
        <v>290</v>
      </c>
      <c r="B5" s="49" t="s">
        <v>291</v>
      </c>
      <c r="C5" s="49" t="s">
        <v>292</v>
      </c>
      <c r="D5" s="49" t="s">
        <v>293</v>
      </c>
      <c r="E5" s="77" t="s">
        <v>206</v>
      </c>
    </row>
    <row r="6" spans="1:8" s="71" customFormat="1" ht="16.5" customHeight="1" x14ac:dyDescent="0.2">
      <c r="A6" s="88" t="s">
        <v>294</v>
      </c>
      <c r="B6" s="177">
        <v>24639.216231992996</v>
      </c>
      <c r="C6" s="177">
        <v>10079.195313536</v>
      </c>
      <c r="D6" s="177">
        <f>B6+C6</f>
        <v>34718.411545528994</v>
      </c>
      <c r="E6" s="90">
        <f>(D6/$D$23)</f>
        <v>0.40668929033539236</v>
      </c>
      <c r="F6" s="178"/>
      <c r="G6" s="179"/>
      <c r="H6" s="179"/>
    </row>
    <row r="7" spans="1:8" s="71" customFormat="1" ht="16.5" customHeight="1" x14ac:dyDescent="0.2">
      <c r="A7" s="88" t="s">
        <v>295</v>
      </c>
      <c r="B7" s="177">
        <v>25849.513808809999</v>
      </c>
      <c r="C7" s="177">
        <v>286.18536807999999</v>
      </c>
      <c r="D7" s="177">
        <f t="shared" ref="D7:D22" si="0">B7+C7</f>
        <v>26135.699176890001</v>
      </c>
      <c r="E7" s="90">
        <f t="shared" ref="E7:E22" si="1">(D7/$D$23)</f>
        <v>0.30615193718554501</v>
      </c>
      <c r="F7" s="178"/>
      <c r="G7" s="179"/>
      <c r="H7" s="179"/>
    </row>
    <row r="8" spans="1:8" s="71" customFormat="1" ht="16.5" customHeight="1" x14ac:dyDescent="0.2">
      <c r="A8" s="95" t="s">
        <v>296</v>
      </c>
      <c r="B8" s="177">
        <v>2427.7670056999996</v>
      </c>
      <c r="C8" s="177">
        <v>3316.6205697900014</v>
      </c>
      <c r="D8" s="177">
        <f t="shared" si="0"/>
        <v>5744.3875754900009</v>
      </c>
      <c r="E8" s="90">
        <f t="shared" si="1"/>
        <v>6.7289394948955403E-2</v>
      </c>
      <c r="F8" s="178"/>
      <c r="G8" s="179"/>
      <c r="H8" s="179"/>
    </row>
    <row r="9" spans="1:8" s="71" customFormat="1" ht="16.5" customHeight="1" x14ac:dyDescent="0.2">
      <c r="A9" s="88" t="s">
        <v>297</v>
      </c>
      <c r="B9" s="177">
        <v>3561.6566606693505</v>
      </c>
      <c r="C9" s="177">
        <v>1947.3650260685602</v>
      </c>
      <c r="D9" s="177">
        <f t="shared" si="0"/>
        <v>5509.0216867379104</v>
      </c>
      <c r="E9" s="90">
        <f t="shared" si="1"/>
        <v>6.4532333723956087E-2</v>
      </c>
      <c r="F9" s="178"/>
      <c r="G9" s="179"/>
      <c r="H9" s="179"/>
    </row>
    <row r="10" spans="1:8" s="71" customFormat="1" ht="16.5" customHeight="1" x14ac:dyDescent="0.2">
      <c r="A10" s="88" t="s">
        <v>298</v>
      </c>
      <c r="B10" s="177">
        <v>1833</v>
      </c>
      <c r="C10" s="177">
        <v>2548.1999999999998</v>
      </c>
      <c r="D10" s="177">
        <f t="shared" si="0"/>
        <v>4381.2</v>
      </c>
      <c r="E10" s="90">
        <f t="shared" si="1"/>
        <v>5.1321101383939263E-2</v>
      </c>
      <c r="F10" s="178"/>
      <c r="G10" s="179"/>
      <c r="H10" s="179"/>
    </row>
    <row r="11" spans="1:8" s="71" customFormat="1" ht="16.5" customHeight="1" x14ac:dyDescent="0.2">
      <c r="A11" s="88" t="s">
        <v>299</v>
      </c>
      <c r="B11" s="177">
        <v>2013.0059524668395</v>
      </c>
      <c r="C11" s="177">
        <v>1566.1787539701579</v>
      </c>
      <c r="D11" s="177">
        <f t="shared" si="0"/>
        <v>3579.1847064369977</v>
      </c>
      <c r="E11" s="90">
        <f t="shared" si="1"/>
        <v>4.192634465235507E-2</v>
      </c>
      <c r="F11" s="178"/>
      <c r="G11" s="179"/>
      <c r="H11" s="179"/>
    </row>
    <row r="12" spans="1:8" s="71" customFormat="1" ht="16.5" customHeight="1" x14ac:dyDescent="0.2">
      <c r="A12" s="88" t="s">
        <v>300</v>
      </c>
      <c r="B12" s="177">
        <v>2859.6731457599999</v>
      </c>
      <c r="C12" s="180">
        <v>0.14699999999999999</v>
      </c>
      <c r="D12" s="177">
        <f t="shared" si="0"/>
        <v>2859.8201457599998</v>
      </c>
      <c r="E12" s="90">
        <f>(D12/$D$23)</f>
        <v>3.3499753410111591E-2</v>
      </c>
      <c r="F12" s="178"/>
      <c r="G12" s="179"/>
      <c r="H12" s="179"/>
    </row>
    <row r="13" spans="1:8" s="71" customFormat="1" ht="16.5" customHeight="1" x14ac:dyDescent="0.2">
      <c r="A13" s="88" t="s">
        <v>301</v>
      </c>
      <c r="B13" s="177">
        <v>1025.1066060000001</v>
      </c>
      <c r="C13" s="177">
        <v>659.35211030000005</v>
      </c>
      <c r="D13" s="177">
        <f t="shared" si="0"/>
        <v>1684.4587163000001</v>
      </c>
      <c r="E13" s="90">
        <f t="shared" si="1"/>
        <v>1.9731643512346502E-2</v>
      </c>
      <c r="F13" s="178"/>
      <c r="G13" s="179"/>
      <c r="H13" s="179"/>
    </row>
    <row r="14" spans="1:8" s="71" customFormat="1" ht="16.5" customHeight="1" x14ac:dyDescent="0.2">
      <c r="A14" s="88" t="s">
        <v>302</v>
      </c>
      <c r="B14" s="177">
        <v>280.70351111147284</v>
      </c>
      <c r="C14" s="177">
        <v>214.9461480535436</v>
      </c>
      <c r="D14" s="177">
        <f t="shared" si="0"/>
        <v>495.64965916501643</v>
      </c>
      <c r="E14" s="90">
        <f t="shared" si="1"/>
        <v>5.8060089493569686E-3</v>
      </c>
      <c r="F14" s="178"/>
      <c r="G14" s="179"/>
      <c r="H14" s="179"/>
    </row>
    <row r="15" spans="1:8" s="71" customFormat="1" ht="16.5" customHeight="1" x14ac:dyDescent="0.2">
      <c r="A15" s="88" t="s">
        <v>303</v>
      </c>
      <c r="B15" s="177">
        <v>70.729295619999988</v>
      </c>
      <c r="C15" s="177">
        <v>20.004757680000001</v>
      </c>
      <c r="D15" s="177">
        <f t="shared" si="0"/>
        <v>90.734053299999985</v>
      </c>
      <c r="E15" s="90">
        <f>(D15/$D$23)</f>
        <v>1.0628529965272181E-3</v>
      </c>
      <c r="F15" s="178"/>
      <c r="G15" s="179"/>
      <c r="H15" s="179"/>
    </row>
    <row r="16" spans="1:8" s="71" customFormat="1" ht="16.5" customHeight="1" x14ac:dyDescent="0.2">
      <c r="A16" s="91" t="s">
        <v>304</v>
      </c>
      <c r="B16" s="181">
        <v>34.932871599999999</v>
      </c>
      <c r="C16" s="181">
        <v>42.580894099999995</v>
      </c>
      <c r="D16" s="177">
        <f t="shared" si="0"/>
        <v>77.513765699999993</v>
      </c>
      <c r="E16" s="182">
        <f t="shared" si="1"/>
        <v>9.0799137864982506E-4</v>
      </c>
      <c r="F16" s="178"/>
      <c r="G16" s="179"/>
      <c r="H16" s="179"/>
    </row>
    <row r="17" spans="1:8" s="71" customFormat="1" ht="16.5" customHeight="1" x14ac:dyDescent="0.2">
      <c r="A17" s="91" t="s">
        <v>305</v>
      </c>
      <c r="B17" s="181">
        <v>20.547999999999998</v>
      </c>
      <c r="C17" s="181">
        <v>19.734567999999999</v>
      </c>
      <c r="D17" s="177">
        <f t="shared" si="0"/>
        <v>40.282567999999998</v>
      </c>
      <c r="E17" s="182">
        <f t="shared" si="1"/>
        <v>4.7186746926262838E-4</v>
      </c>
      <c r="F17" s="178"/>
      <c r="G17" s="179"/>
      <c r="H17" s="179"/>
    </row>
    <row r="18" spans="1:8" s="71" customFormat="1" ht="16.5" customHeight="1" x14ac:dyDescent="0.2">
      <c r="A18" s="91" t="s">
        <v>306</v>
      </c>
      <c r="B18" s="181">
        <v>20.131143600000001</v>
      </c>
      <c r="C18" s="181">
        <v>12.792235599999998</v>
      </c>
      <c r="D18" s="177">
        <f t="shared" si="0"/>
        <v>32.923379199999999</v>
      </c>
      <c r="E18" s="182">
        <f>(D18/$D$23)</f>
        <v>3.8566239428126475E-4</v>
      </c>
      <c r="F18" s="178"/>
      <c r="G18" s="179"/>
      <c r="H18" s="179"/>
    </row>
    <row r="19" spans="1:8" s="71" customFormat="1" ht="16.5" customHeight="1" x14ac:dyDescent="0.2">
      <c r="A19" s="91" t="s">
        <v>307</v>
      </c>
      <c r="B19" s="181">
        <v>4.9708227999999997</v>
      </c>
      <c r="C19" s="181">
        <v>4.904954</v>
      </c>
      <c r="D19" s="177">
        <f t="shared" si="0"/>
        <v>9.8757768000000006</v>
      </c>
      <c r="E19" s="183">
        <f t="shared" si="1"/>
        <v>1.1568422861269865E-4</v>
      </c>
      <c r="F19" s="178"/>
      <c r="G19" s="179"/>
      <c r="H19" s="179"/>
    </row>
    <row r="20" spans="1:8" s="71" customFormat="1" ht="16.5" customHeight="1" x14ac:dyDescent="0.2">
      <c r="A20" s="91" t="s">
        <v>308</v>
      </c>
      <c r="B20" s="181">
        <v>5.0201007999999998</v>
      </c>
      <c r="C20" s="181">
        <v>3.1694765099999995</v>
      </c>
      <c r="D20" s="177">
        <f t="shared" si="0"/>
        <v>8.1895773099999989</v>
      </c>
      <c r="E20" s="183">
        <f t="shared" si="1"/>
        <v>9.5932193786660847E-5</v>
      </c>
      <c r="F20" s="178"/>
      <c r="G20" s="179"/>
      <c r="H20" s="179"/>
    </row>
    <row r="21" spans="1:8" s="71" customFormat="1" ht="16.5" customHeight="1" x14ac:dyDescent="0.2">
      <c r="A21" s="91" t="s">
        <v>309</v>
      </c>
      <c r="B21" s="184">
        <v>0.32200000000000001</v>
      </c>
      <c r="C21" s="184">
        <v>0.40460000000000002</v>
      </c>
      <c r="D21" s="180">
        <f t="shared" si="0"/>
        <v>0.72660000000000002</v>
      </c>
      <c r="E21" s="183">
        <f t="shared" si="1"/>
        <v>8.511346723630574E-6</v>
      </c>
      <c r="F21" s="178"/>
      <c r="G21" s="179"/>
      <c r="H21" s="185"/>
    </row>
    <row r="22" spans="1:8" s="71" customFormat="1" ht="16.5" customHeight="1" x14ac:dyDescent="0.2">
      <c r="A22" s="91" t="s">
        <v>310</v>
      </c>
      <c r="B22" s="184">
        <v>0.3</v>
      </c>
      <c r="C22" s="184">
        <v>1.4999999999999999E-2</v>
      </c>
      <c r="D22" s="180">
        <f t="shared" si="0"/>
        <v>0.315</v>
      </c>
      <c r="E22" s="186">
        <f t="shared" si="1"/>
        <v>3.68989019810574E-6</v>
      </c>
      <c r="F22" s="178"/>
      <c r="G22" s="179"/>
      <c r="H22" s="185"/>
    </row>
    <row r="23" spans="1:8" s="71" customFormat="1" ht="16.5" customHeight="1" thickBot="1" x14ac:dyDescent="0.25">
      <c r="A23" s="187" t="s">
        <v>178</v>
      </c>
      <c r="B23" s="188">
        <f>+SUM(B6:B22)</f>
        <v>64646.597156930678</v>
      </c>
      <c r="C23" s="188">
        <f>+SUM(C6:C22)</f>
        <v>20721.796775688264</v>
      </c>
      <c r="D23" s="188">
        <f>+SUM(D6:D22)</f>
        <v>85368.393932618899</v>
      </c>
      <c r="E23" s="189">
        <f>+SUM(E6:E22)</f>
        <v>1.0000000000000004</v>
      </c>
    </row>
    <row r="24" spans="1:8" s="71" customFormat="1" ht="16.5" customHeight="1" x14ac:dyDescent="0.2"/>
    <row r="25" spans="1:8" s="71" customFormat="1" ht="16.5" customHeight="1" x14ac:dyDescent="0.2">
      <c r="A25" s="109"/>
      <c r="B25" s="109"/>
      <c r="C25" s="109"/>
      <c r="D25" s="109"/>
      <c r="E25" s="109"/>
    </row>
    <row r="26" spans="1:8" s="71" customFormat="1" ht="16.5" customHeight="1" x14ac:dyDescent="0.2">
      <c r="A26" s="73" t="s">
        <v>207</v>
      </c>
      <c r="B26" s="73"/>
      <c r="C26" s="109"/>
      <c r="D26" s="109"/>
      <c r="E26" s="109"/>
    </row>
    <row r="27" spans="1:8" s="109" customFormat="1" ht="16.5" customHeight="1" x14ac:dyDescent="0.25">
      <c r="A27" s="75" t="s">
        <v>290</v>
      </c>
      <c r="B27" s="49" t="s">
        <v>311</v>
      </c>
      <c r="C27" s="49" t="s">
        <v>312</v>
      </c>
      <c r="D27" s="49" t="s">
        <v>313</v>
      </c>
      <c r="E27" s="77" t="s">
        <v>206</v>
      </c>
    </row>
    <row r="28" spans="1:8" s="71" customFormat="1" ht="16.5" customHeight="1" x14ac:dyDescent="0.2">
      <c r="A28" s="91" t="s">
        <v>306</v>
      </c>
      <c r="B28" s="92">
        <v>456.02536061290999</v>
      </c>
      <c r="C28" s="92">
        <v>277.1605406845249</v>
      </c>
      <c r="D28" s="177">
        <f>B28+C28</f>
        <v>733.18590129743484</v>
      </c>
      <c r="E28" s="90">
        <f>(D28/$D$46)</f>
        <v>0.32700915235746131</v>
      </c>
    </row>
    <row r="29" spans="1:8" s="71" customFormat="1" ht="16.5" customHeight="1" x14ac:dyDescent="0.2">
      <c r="A29" s="91" t="s">
        <v>295</v>
      </c>
      <c r="B29" s="92">
        <v>470.57128642800001</v>
      </c>
      <c r="C29" s="92">
        <v>229.770920676</v>
      </c>
      <c r="D29" s="177">
        <f t="shared" ref="D29:D45" si="2">B29+C29</f>
        <v>700.34220710399995</v>
      </c>
      <c r="E29" s="90">
        <f t="shared" ref="E29:E45" si="3">(D29/$D$46)</f>
        <v>0.31236049561232049</v>
      </c>
    </row>
    <row r="30" spans="1:8" s="71" customFormat="1" ht="16.5" customHeight="1" x14ac:dyDescent="0.2">
      <c r="A30" s="91" t="s">
        <v>305</v>
      </c>
      <c r="B30" s="92">
        <v>97.228761753756288</v>
      </c>
      <c r="C30" s="92">
        <v>161.89234562372502</v>
      </c>
      <c r="D30" s="177">
        <f t="shared" si="2"/>
        <v>259.12110737748128</v>
      </c>
      <c r="E30" s="90">
        <f t="shared" si="3"/>
        <v>0.11557092618869393</v>
      </c>
      <c r="F30" s="90"/>
    </row>
    <row r="31" spans="1:8" s="71" customFormat="1" ht="16.5" customHeight="1" x14ac:dyDescent="0.2">
      <c r="A31" s="91" t="s">
        <v>294</v>
      </c>
      <c r="B31" s="92">
        <v>69.503827628072017</v>
      </c>
      <c r="C31" s="92">
        <v>66.575827147990566</v>
      </c>
      <c r="D31" s="177">
        <f t="shared" si="2"/>
        <v>136.07965477606257</v>
      </c>
      <c r="E31" s="90">
        <f t="shared" si="3"/>
        <v>6.0693055448380689E-2</v>
      </c>
    </row>
    <row r="32" spans="1:8" s="71" customFormat="1" ht="16.5" customHeight="1" x14ac:dyDescent="0.2">
      <c r="A32" s="91" t="s">
        <v>304</v>
      </c>
      <c r="B32" s="92">
        <v>37.352542414500022</v>
      </c>
      <c r="C32" s="92">
        <v>29.668857100400011</v>
      </c>
      <c r="D32" s="177">
        <f t="shared" si="2"/>
        <v>67.021399514900025</v>
      </c>
      <c r="E32" s="90">
        <f t="shared" si="3"/>
        <v>2.9892297446520614E-2</v>
      </c>
    </row>
    <row r="33" spans="1:5" s="71" customFormat="1" ht="16.5" customHeight="1" x14ac:dyDescent="0.2">
      <c r="A33" s="91" t="s">
        <v>308</v>
      </c>
      <c r="B33" s="92">
        <v>55.388463380000005</v>
      </c>
      <c r="C33" s="92">
        <v>5.0014594500000005</v>
      </c>
      <c r="D33" s="177">
        <f t="shared" si="2"/>
        <v>60.389922830000003</v>
      </c>
      <c r="E33" s="90">
        <f t="shared" si="3"/>
        <v>2.6934584312962011E-2</v>
      </c>
    </row>
    <row r="34" spans="1:5" s="71" customFormat="1" ht="16.5" customHeight="1" x14ac:dyDescent="0.2">
      <c r="A34" s="91" t="s">
        <v>299</v>
      </c>
      <c r="B34" s="92">
        <v>19.820770535049586</v>
      </c>
      <c r="C34" s="92">
        <v>34.633758728669349</v>
      </c>
      <c r="D34" s="177">
        <f t="shared" si="2"/>
        <v>54.454529263718939</v>
      </c>
      <c r="E34" s="90">
        <f t="shared" si="3"/>
        <v>2.4287332073682912E-2</v>
      </c>
    </row>
    <row r="35" spans="1:5" s="71" customFormat="1" ht="16.5" customHeight="1" x14ac:dyDescent="0.2">
      <c r="A35" s="91" t="s">
        <v>296</v>
      </c>
      <c r="B35" s="92">
        <v>32.525599394000004</v>
      </c>
      <c r="C35" s="92">
        <v>19.846372970000001</v>
      </c>
      <c r="D35" s="177">
        <f t="shared" si="2"/>
        <v>52.371972364000001</v>
      </c>
      <c r="E35" s="90">
        <f t="shared" si="3"/>
        <v>2.3358488290260236E-2</v>
      </c>
    </row>
    <row r="36" spans="1:5" s="71" customFormat="1" ht="16.5" customHeight="1" x14ac:dyDescent="0.2">
      <c r="A36" s="91" t="s">
        <v>298</v>
      </c>
      <c r="B36" s="92">
        <v>31.039066365227214</v>
      </c>
      <c r="C36" s="92">
        <v>19.721878449999998</v>
      </c>
      <c r="D36" s="177">
        <f t="shared" si="2"/>
        <v>50.760944815227212</v>
      </c>
      <c r="E36" s="90">
        <f t="shared" si="3"/>
        <v>2.2639951896943816E-2</v>
      </c>
    </row>
    <row r="37" spans="1:5" s="71" customFormat="1" ht="16.5" customHeight="1" x14ac:dyDescent="0.2">
      <c r="A37" s="91" t="s">
        <v>314</v>
      </c>
      <c r="B37" s="92">
        <v>16.334198479346007</v>
      </c>
      <c r="C37" s="92">
        <v>26.273273623965011</v>
      </c>
      <c r="D37" s="177">
        <f t="shared" si="2"/>
        <v>42.607472103311018</v>
      </c>
      <c r="E37" s="90">
        <f t="shared" si="3"/>
        <v>1.900341142940996E-2</v>
      </c>
    </row>
    <row r="38" spans="1:5" s="71" customFormat="1" ht="16.5" customHeight="1" x14ac:dyDescent="0.2">
      <c r="A38" s="91" t="s">
        <v>302</v>
      </c>
      <c r="B38" s="92">
        <v>11.964217792655599</v>
      </c>
      <c r="C38" s="92">
        <v>24.47417979247998</v>
      </c>
      <c r="D38" s="177">
        <f t="shared" si="2"/>
        <v>36.438397585135576</v>
      </c>
      <c r="E38" s="90">
        <f t="shared" si="3"/>
        <v>1.6251934859213092E-2</v>
      </c>
    </row>
    <row r="39" spans="1:5" s="71" customFormat="1" ht="16.5" customHeight="1" x14ac:dyDescent="0.2">
      <c r="A39" s="91" t="s">
        <v>301</v>
      </c>
      <c r="B39" s="92">
        <v>11.943567989999998</v>
      </c>
      <c r="C39" s="92">
        <v>8.377045309999998</v>
      </c>
      <c r="D39" s="177">
        <f t="shared" si="2"/>
        <v>20.320613299999998</v>
      </c>
      <c r="E39" s="90">
        <f t="shared" si="3"/>
        <v>9.0632219180126275E-3</v>
      </c>
    </row>
    <row r="40" spans="1:5" s="71" customFormat="1" ht="16.5" customHeight="1" x14ac:dyDescent="0.2">
      <c r="A40" s="91" t="s">
        <v>297</v>
      </c>
      <c r="B40" s="92">
        <v>10.560400000000012</v>
      </c>
      <c r="C40" s="190">
        <v>6.5100000000010011E-2</v>
      </c>
      <c r="D40" s="177">
        <f t="shared" si="2"/>
        <v>10.625500000000022</v>
      </c>
      <c r="E40" s="90">
        <f t="shared" si="3"/>
        <v>4.7390924214793942E-3</v>
      </c>
    </row>
    <row r="41" spans="1:5" s="71" customFormat="1" ht="16.5" customHeight="1" x14ac:dyDescent="0.2">
      <c r="A41" s="91" t="s">
        <v>307</v>
      </c>
      <c r="B41" s="92">
        <v>6.2293730800000002</v>
      </c>
      <c r="C41" s="190">
        <v>0.35917749999999998</v>
      </c>
      <c r="D41" s="177">
        <f t="shared" si="2"/>
        <v>6.5885505800000006</v>
      </c>
      <c r="E41" s="90">
        <f t="shared" si="3"/>
        <v>2.9385676083207007E-3</v>
      </c>
    </row>
    <row r="42" spans="1:5" s="71" customFormat="1" ht="16.5" customHeight="1" x14ac:dyDescent="0.2">
      <c r="A42" s="91" t="s">
        <v>300</v>
      </c>
      <c r="B42" s="190">
        <v>0.90251286454000001</v>
      </c>
      <c r="C42" s="92">
        <v>4.7358771121959995</v>
      </c>
      <c r="D42" s="177">
        <f t="shared" si="2"/>
        <v>5.6383899767359997</v>
      </c>
      <c r="E42" s="90">
        <f t="shared" si="3"/>
        <v>2.5147853002771537E-3</v>
      </c>
    </row>
    <row r="43" spans="1:5" s="71" customFormat="1" ht="16.5" customHeight="1" x14ac:dyDescent="0.2">
      <c r="A43" s="91" t="s">
        <v>303</v>
      </c>
      <c r="B43" s="92">
        <v>3.7873665450240002</v>
      </c>
      <c r="C43" s="190">
        <v>1.07965959924</v>
      </c>
      <c r="D43" s="177">
        <f t="shared" si="2"/>
        <v>4.8670261442639999</v>
      </c>
      <c r="E43" s="90">
        <f t="shared" si="3"/>
        <v>2.1707483615287329E-3</v>
      </c>
    </row>
    <row r="44" spans="1:5" s="71" customFormat="1" ht="16.5" customHeight="1" x14ac:dyDescent="0.2">
      <c r="A44" s="91" t="s">
        <v>309</v>
      </c>
      <c r="B44" s="190">
        <v>0.69732375999999996</v>
      </c>
      <c r="C44" s="190">
        <v>0.37071305999999998</v>
      </c>
      <c r="D44" s="191">
        <f t="shared" si="2"/>
        <v>1.0680368199999999</v>
      </c>
      <c r="E44" s="182">
        <f t="shared" si="3"/>
        <v>4.763564255350751E-4</v>
      </c>
    </row>
    <row r="45" spans="1:5" s="71" customFormat="1" ht="16.5" customHeight="1" x14ac:dyDescent="0.2">
      <c r="A45" s="91" t="s">
        <v>310</v>
      </c>
      <c r="B45" s="190">
        <v>0.20250000000000001</v>
      </c>
      <c r="C45" s="192">
        <v>1.184E-2</v>
      </c>
      <c r="D45" s="191">
        <f t="shared" si="2"/>
        <v>0.21434</v>
      </c>
      <c r="E45" s="182">
        <f t="shared" si="3"/>
        <v>9.559804899721342E-5</v>
      </c>
    </row>
    <row r="46" spans="1:5" s="71" customFormat="1" ht="16.5" customHeight="1" thickBot="1" x14ac:dyDescent="0.25">
      <c r="A46" s="187" t="s">
        <v>178</v>
      </c>
      <c r="B46" s="188">
        <f>+SUM(B28:B45)</f>
        <v>1332.0771390230811</v>
      </c>
      <c r="C46" s="188">
        <f>+SUM(C28:C45)</f>
        <v>910.01882682919074</v>
      </c>
      <c r="D46" s="188">
        <f>+SUM(D28:D45)</f>
        <v>2242.0959658522715</v>
      </c>
      <c r="E46" s="189">
        <f>+SUM(E28:E45)</f>
        <v>1</v>
      </c>
    </row>
    <row r="47" spans="1:5" s="71" customFormat="1" ht="16.5" customHeight="1" x14ac:dyDescent="0.2"/>
    <row r="48" spans="1:5" s="71" customFormat="1" ht="16.5" customHeight="1" x14ac:dyDescent="0.2">
      <c r="A48" s="109"/>
      <c r="B48" s="109"/>
      <c r="C48" s="109"/>
      <c r="D48" s="109"/>
      <c r="E48" s="109"/>
    </row>
    <row r="49" spans="1:5" s="71" customFormat="1" ht="16.5" customHeight="1" x14ac:dyDescent="0.2">
      <c r="A49" s="73" t="s">
        <v>315</v>
      </c>
      <c r="B49" s="73"/>
      <c r="C49" s="109"/>
      <c r="D49" s="109"/>
      <c r="E49" s="109"/>
    </row>
    <row r="50" spans="1:5" s="109" customFormat="1" ht="16.5" customHeight="1" x14ac:dyDescent="0.25">
      <c r="A50" s="75" t="s">
        <v>290</v>
      </c>
      <c r="B50" s="49" t="s">
        <v>291</v>
      </c>
      <c r="C50" s="49" t="s">
        <v>292</v>
      </c>
      <c r="D50" s="49" t="s">
        <v>293</v>
      </c>
      <c r="E50" s="77" t="s">
        <v>206</v>
      </c>
    </row>
    <row r="51" spans="1:5" s="71" customFormat="1" ht="16.5" customHeight="1" x14ac:dyDescent="0.2">
      <c r="A51" s="91" t="s">
        <v>296</v>
      </c>
      <c r="B51" s="92">
        <v>5795.2951483999968</v>
      </c>
      <c r="C51" s="92">
        <v>4929.7428138499999</v>
      </c>
      <c r="D51" s="177">
        <f>B51+C51</f>
        <v>10725.037962249997</v>
      </c>
      <c r="E51" s="90">
        <f>(D51/$D$64)</f>
        <v>0.60972754097286863</v>
      </c>
    </row>
    <row r="52" spans="1:5" s="71" customFormat="1" ht="16.5" customHeight="1" x14ac:dyDescent="0.2">
      <c r="A52" s="91" t="s">
        <v>301</v>
      </c>
      <c r="B52" s="92">
        <v>1274.8362812999999</v>
      </c>
      <c r="C52" s="92">
        <v>1002.750386</v>
      </c>
      <c r="D52" s="177">
        <f t="shared" ref="D52:D63" si="4">B52+C52</f>
        <v>2277.5866673</v>
      </c>
      <c r="E52" s="90">
        <f t="shared" ref="E52:E63" si="5">(D52/$D$64)</f>
        <v>0.12948274149643049</v>
      </c>
    </row>
    <row r="53" spans="1:5" s="71" customFormat="1" ht="16.5" customHeight="1" x14ac:dyDescent="0.2">
      <c r="A53" s="91" t="s">
        <v>297</v>
      </c>
      <c r="B53" s="92">
        <v>1280.5625156674294</v>
      </c>
      <c r="C53" s="92">
        <v>917.19992208977988</v>
      </c>
      <c r="D53" s="177">
        <f t="shared" si="4"/>
        <v>2197.7624377572092</v>
      </c>
      <c r="E53" s="90">
        <f t="shared" si="5"/>
        <v>0.12494466607324858</v>
      </c>
    </row>
    <row r="54" spans="1:5" s="71" customFormat="1" ht="16.5" customHeight="1" x14ac:dyDescent="0.2">
      <c r="A54" s="91" t="s">
        <v>302</v>
      </c>
      <c r="B54" s="92">
        <v>836.95067328834614</v>
      </c>
      <c r="C54" s="92">
        <v>449.20633756853982</v>
      </c>
      <c r="D54" s="177">
        <f t="shared" si="4"/>
        <v>1286.157010856886</v>
      </c>
      <c r="E54" s="90">
        <f t="shared" si="5"/>
        <v>7.311912128376899E-2</v>
      </c>
    </row>
    <row r="55" spans="1:5" s="71" customFormat="1" ht="16.5" customHeight="1" x14ac:dyDescent="0.2">
      <c r="A55" s="91" t="s">
        <v>306</v>
      </c>
      <c r="B55" s="92">
        <v>665.5347124000001</v>
      </c>
      <c r="C55" s="92">
        <v>145.06141780000002</v>
      </c>
      <c r="D55" s="177">
        <f t="shared" si="4"/>
        <v>810.59613020000006</v>
      </c>
      <c r="E55" s="90">
        <f t="shared" si="5"/>
        <v>4.6083080258420131E-2</v>
      </c>
    </row>
    <row r="56" spans="1:5" s="71" customFormat="1" ht="16.5" customHeight="1" x14ac:dyDescent="0.2">
      <c r="A56" s="91" t="s">
        <v>294</v>
      </c>
      <c r="B56" s="92">
        <v>113.3679238</v>
      </c>
      <c r="C56" s="92">
        <v>17.8816588</v>
      </c>
      <c r="D56" s="177">
        <f t="shared" si="4"/>
        <v>131.2495826</v>
      </c>
      <c r="E56" s="90">
        <f t="shared" si="5"/>
        <v>7.4616505353259106E-3</v>
      </c>
    </row>
    <row r="57" spans="1:5" s="71" customFormat="1" ht="16.5" customHeight="1" x14ac:dyDescent="0.2">
      <c r="A57" s="91" t="s">
        <v>303</v>
      </c>
      <c r="B57" s="92">
        <v>61.080861079999998</v>
      </c>
      <c r="C57" s="92">
        <v>28.266457080000002</v>
      </c>
      <c r="D57" s="177">
        <f t="shared" si="4"/>
        <v>89.34731816</v>
      </c>
      <c r="E57" s="90">
        <f t="shared" si="5"/>
        <v>5.0794711203790022E-3</v>
      </c>
    </row>
    <row r="58" spans="1:5" s="71" customFormat="1" ht="16.5" customHeight="1" x14ac:dyDescent="0.2">
      <c r="A58" s="91" t="s">
        <v>309</v>
      </c>
      <c r="B58" s="92">
        <v>30.4131371</v>
      </c>
      <c r="C58" s="190">
        <v>0.55230179999999995</v>
      </c>
      <c r="D58" s="177">
        <f t="shared" si="4"/>
        <v>30.965438899999999</v>
      </c>
      <c r="E58" s="90">
        <f t="shared" si="5"/>
        <v>1.76041156983296E-3</v>
      </c>
    </row>
    <row r="59" spans="1:5" s="71" customFormat="1" ht="16.5" customHeight="1" x14ac:dyDescent="0.2">
      <c r="A59" s="91" t="s">
        <v>305</v>
      </c>
      <c r="B59" s="92">
        <v>9.5960000000000001</v>
      </c>
      <c r="C59" s="92">
        <v>8.1816399999999998</v>
      </c>
      <c r="D59" s="177">
        <f t="shared" si="4"/>
        <v>17.777639999999998</v>
      </c>
      <c r="E59" s="90">
        <f t="shared" si="5"/>
        <v>1.0106739724049325E-3</v>
      </c>
    </row>
    <row r="60" spans="1:5" s="71" customFormat="1" ht="16.5" customHeight="1" x14ac:dyDescent="0.2">
      <c r="A60" s="91" t="s">
        <v>304</v>
      </c>
      <c r="B60" s="92">
        <v>7.4103354319999992</v>
      </c>
      <c r="C60" s="92">
        <v>8.2756301279999995</v>
      </c>
      <c r="D60" s="177">
        <f t="shared" si="4"/>
        <v>15.68596556</v>
      </c>
      <c r="E60" s="182">
        <f t="shared" si="5"/>
        <v>8.9176049934255408E-4</v>
      </c>
    </row>
    <row r="61" spans="1:5" s="71" customFormat="1" ht="16.5" customHeight="1" x14ac:dyDescent="0.2">
      <c r="A61" s="91" t="s">
        <v>295</v>
      </c>
      <c r="B61" s="92">
        <v>4.58</v>
      </c>
      <c r="C61" s="190">
        <v>1.407</v>
      </c>
      <c r="D61" s="177">
        <f t="shared" si="4"/>
        <v>5.9870000000000001</v>
      </c>
      <c r="E61" s="182">
        <f t="shared" si="5"/>
        <v>3.4036604818121703E-4</v>
      </c>
    </row>
    <row r="62" spans="1:5" s="71" customFormat="1" ht="16.5" customHeight="1" x14ac:dyDescent="0.2">
      <c r="A62" s="91" t="s">
        <v>299</v>
      </c>
      <c r="B62" s="190">
        <v>0.44078099999999998</v>
      </c>
      <c r="C62" s="190">
        <v>0.93210719999999991</v>
      </c>
      <c r="D62" s="191">
        <f t="shared" si="4"/>
        <v>1.3728881999999998</v>
      </c>
      <c r="E62" s="182">
        <f t="shared" si="5"/>
        <v>7.8049863241794599E-5</v>
      </c>
    </row>
    <row r="63" spans="1:5" s="71" customFormat="1" ht="16.5" customHeight="1" x14ac:dyDescent="0.2">
      <c r="A63" s="91" t="s">
        <v>310</v>
      </c>
      <c r="B63" s="192">
        <v>0.36</v>
      </c>
      <c r="C63" s="92">
        <v>0</v>
      </c>
      <c r="D63" s="191">
        <f t="shared" si="4"/>
        <v>0.36</v>
      </c>
      <c r="E63" s="183">
        <f t="shared" si="5"/>
        <v>2.0466306555075687E-5</v>
      </c>
    </row>
    <row r="64" spans="1:5" s="71" customFormat="1" ht="16.5" customHeight="1" thickBot="1" x14ac:dyDescent="0.25">
      <c r="A64" s="187" t="s">
        <v>178</v>
      </c>
      <c r="B64" s="188">
        <f>+SUM(B51:B63)</f>
        <v>10080.428369467771</v>
      </c>
      <c r="C64" s="188">
        <f>+SUM(C51:C63)</f>
        <v>7509.4576723163191</v>
      </c>
      <c r="D64" s="188">
        <f>+SUM(D51:D63)</f>
        <v>17589.886041784088</v>
      </c>
      <c r="E64" s="189">
        <f>+SUM(E51:E63)</f>
        <v>1.0000000000000002</v>
      </c>
    </row>
    <row r="65" spans="1:6" s="71" customFormat="1" ht="16.5" customHeight="1" x14ac:dyDescent="0.2">
      <c r="F65" s="106"/>
    </row>
    <row r="66" spans="1:6" s="71" customFormat="1" ht="16.5" customHeight="1" x14ac:dyDescent="0.2">
      <c r="A66" s="109"/>
      <c r="B66" s="109"/>
      <c r="C66" s="109"/>
      <c r="D66" s="109"/>
      <c r="E66" s="109"/>
      <c r="F66" s="106"/>
    </row>
    <row r="67" spans="1:6" s="71" customFormat="1" ht="16.5" customHeight="1" x14ac:dyDescent="0.2">
      <c r="A67" s="73" t="s">
        <v>236</v>
      </c>
      <c r="B67" s="73"/>
      <c r="C67" s="109"/>
      <c r="D67" s="109"/>
      <c r="E67" s="109"/>
    </row>
    <row r="68" spans="1:6" s="71" customFormat="1" ht="16.5" customHeight="1" x14ac:dyDescent="0.2">
      <c r="A68" s="75" t="s">
        <v>290</v>
      </c>
      <c r="B68" s="49" t="s">
        <v>311</v>
      </c>
      <c r="C68" s="49" t="s">
        <v>312</v>
      </c>
      <c r="D68" s="49" t="s">
        <v>313</v>
      </c>
      <c r="E68" s="77" t="s">
        <v>206</v>
      </c>
    </row>
    <row r="69" spans="1:6" s="71" customFormat="1" ht="16.5" customHeight="1" x14ac:dyDescent="0.2">
      <c r="A69" s="91" t="s">
        <v>297</v>
      </c>
      <c r="B69" s="92">
        <v>18883.472030298512</v>
      </c>
      <c r="C69" s="92">
        <v>9933.7087979809767</v>
      </c>
      <c r="D69" s="177">
        <f>B69+C69</f>
        <v>28817.180828279488</v>
      </c>
      <c r="E69" s="90">
        <f>(D69/$D$84)</f>
        <v>0.26428153334958837</v>
      </c>
    </row>
    <row r="70" spans="1:6" s="71" customFormat="1" ht="16.5" customHeight="1" x14ac:dyDescent="0.2">
      <c r="A70" s="91" t="s">
        <v>299</v>
      </c>
      <c r="B70" s="92">
        <v>1687.2308829657338</v>
      </c>
      <c r="C70" s="92">
        <v>23528.578509263076</v>
      </c>
      <c r="D70" s="177">
        <f t="shared" ref="D70:D83" si="6">B70+C70</f>
        <v>25215.80939222881</v>
      </c>
      <c r="E70" s="90">
        <f t="shared" ref="E70:E83" si="7">(D70/$D$84)</f>
        <v>0.23125345989047799</v>
      </c>
    </row>
    <row r="71" spans="1:6" s="71" customFormat="1" ht="16.5" customHeight="1" x14ac:dyDescent="0.2">
      <c r="A71" s="91" t="s">
        <v>296</v>
      </c>
      <c r="B71" s="92">
        <v>7749.1219691273363</v>
      </c>
      <c r="C71" s="92">
        <v>9082.2739771739434</v>
      </c>
      <c r="D71" s="177">
        <f t="shared" si="6"/>
        <v>16831.39594630128</v>
      </c>
      <c r="E71" s="90">
        <f t="shared" si="7"/>
        <v>0.15436024625758393</v>
      </c>
    </row>
    <row r="72" spans="1:6" s="71" customFormat="1" ht="16.5" customHeight="1" x14ac:dyDescent="0.2">
      <c r="A72" s="91" t="s">
        <v>301</v>
      </c>
      <c r="B72" s="92">
        <v>7157.6049649874776</v>
      </c>
      <c r="C72" s="92">
        <v>3561.0780223099337</v>
      </c>
      <c r="D72" s="177">
        <f t="shared" si="6"/>
        <v>10718.682987297412</v>
      </c>
      <c r="E72" s="90">
        <f t="shared" si="7"/>
        <v>9.8300732200396659E-2</v>
      </c>
    </row>
    <row r="73" spans="1:6" s="71" customFormat="1" ht="16.5" customHeight="1" x14ac:dyDescent="0.2">
      <c r="A73" s="91" t="s">
        <v>306</v>
      </c>
      <c r="B73" s="92">
        <v>6583.929813843838</v>
      </c>
      <c r="C73" s="92">
        <v>1460.1125832428202</v>
      </c>
      <c r="D73" s="177">
        <f t="shared" si="6"/>
        <v>8044.0423970866577</v>
      </c>
      <c r="E73" s="90">
        <f t="shared" si="7"/>
        <v>7.3771680571367168E-2</v>
      </c>
    </row>
    <row r="74" spans="1:6" s="71" customFormat="1" ht="16.5" customHeight="1" x14ac:dyDescent="0.2">
      <c r="A74" s="91" t="s">
        <v>295</v>
      </c>
      <c r="B74" s="92">
        <v>5273.2602363363294</v>
      </c>
      <c r="C74" s="92">
        <v>471.685678300159</v>
      </c>
      <c r="D74" s="177">
        <f t="shared" si="6"/>
        <v>5744.9459146364879</v>
      </c>
      <c r="E74" s="90">
        <f t="shared" si="7"/>
        <v>5.2686733111680054E-2</v>
      </c>
    </row>
    <row r="75" spans="1:6" s="71" customFormat="1" ht="16.5" customHeight="1" x14ac:dyDescent="0.2">
      <c r="A75" s="91" t="s">
        <v>302</v>
      </c>
      <c r="B75" s="92">
        <v>3284.1116904611245</v>
      </c>
      <c r="C75" s="92">
        <v>953.56984749324431</v>
      </c>
      <c r="D75" s="177">
        <f t="shared" si="6"/>
        <v>4237.6815379543687</v>
      </c>
      <c r="E75" s="90">
        <f t="shared" si="7"/>
        <v>3.8863655031750301E-2</v>
      </c>
    </row>
    <row r="76" spans="1:6" s="71" customFormat="1" ht="16.5" customHeight="1" x14ac:dyDescent="0.2">
      <c r="A76" s="91" t="s">
        <v>308</v>
      </c>
      <c r="B76" s="92">
        <v>3214.4437798242739</v>
      </c>
      <c r="C76" s="92">
        <v>76.136894755693191</v>
      </c>
      <c r="D76" s="177">
        <f t="shared" si="6"/>
        <v>3290.5806745799669</v>
      </c>
      <c r="E76" s="90">
        <f t="shared" si="7"/>
        <v>3.0177820358995813E-2</v>
      </c>
    </row>
    <row r="77" spans="1:6" s="71" customFormat="1" ht="16.5" customHeight="1" x14ac:dyDescent="0.2">
      <c r="A77" s="91" t="s">
        <v>298</v>
      </c>
      <c r="B77" s="92">
        <v>1069.7008607999999</v>
      </c>
      <c r="C77" s="92">
        <v>1399.5252928800001</v>
      </c>
      <c r="D77" s="177">
        <f t="shared" si="6"/>
        <v>2469.2261536799997</v>
      </c>
      <c r="E77" s="90">
        <f t="shared" si="7"/>
        <v>2.264520176245214E-2</v>
      </c>
    </row>
    <row r="78" spans="1:6" s="71" customFormat="1" ht="16.5" customHeight="1" x14ac:dyDescent="0.2">
      <c r="A78" s="91" t="s">
        <v>303</v>
      </c>
      <c r="B78" s="92">
        <v>1045.9083910335285</v>
      </c>
      <c r="C78" s="92">
        <v>592.27145092286275</v>
      </c>
      <c r="D78" s="177">
        <f t="shared" si="6"/>
        <v>1638.1798419563911</v>
      </c>
      <c r="E78" s="90">
        <f t="shared" si="7"/>
        <v>1.5023700032091927E-2</v>
      </c>
    </row>
    <row r="79" spans="1:6" s="71" customFormat="1" ht="16.5" customHeight="1" x14ac:dyDescent="0.2">
      <c r="A79" s="91" t="s">
        <v>304</v>
      </c>
      <c r="B79" s="92">
        <v>441.16534375802172</v>
      </c>
      <c r="C79" s="92">
        <v>301.3991975845986</v>
      </c>
      <c r="D79" s="177">
        <f t="shared" si="6"/>
        <v>742.56454134262026</v>
      </c>
      <c r="E79" s="90">
        <f t="shared" si="7"/>
        <v>6.8100379688937895E-3</v>
      </c>
    </row>
    <row r="80" spans="1:6" s="71" customFormat="1" ht="16.5" customHeight="1" x14ac:dyDescent="0.2">
      <c r="A80" s="91" t="s">
        <v>305</v>
      </c>
      <c r="B80" s="92">
        <v>422.91730260695522</v>
      </c>
      <c r="C80" s="92">
        <v>212.62951446724617</v>
      </c>
      <c r="D80" s="177">
        <f t="shared" si="6"/>
        <v>635.54681707420139</v>
      </c>
      <c r="E80" s="90">
        <f t="shared" si="7"/>
        <v>5.8285815095066827E-3</v>
      </c>
    </row>
    <row r="81" spans="1:5" s="71" customFormat="1" ht="16.5" customHeight="1" x14ac:dyDescent="0.2">
      <c r="A81" s="91" t="s">
        <v>294</v>
      </c>
      <c r="B81" s="92">
        <v>407.40985747529692</v>
      </c>
      <c r="C81" s="92">
        <v>173.56035237493833</v>
      </c>
      <c r="D81" s="177">
        <f t="shared" si="6"/>
        <v>580.97020985023528</v>
      </c>
      <c r="E81" s="90">
        <f t="shared" si="7"/>
        <v>5.3280610204235338E-3</v>
      </c>
    </row>
    <row r="82" spans="1:5" s="71" customFormat="1" ht="16.5" customHeight="1" x14ac:dyDescent="0.2">
      <c r="A82" s="91" t="s">
        <v>300</v>
      </c>
      <c r="B82" s="92">
        <v>14.777178956396623</v>
      </c>
      <c r="C82" s="92">
        <v>57.425171448505026</v>
      </c>
      <c r="D82" s="177">
        <f t="shared" si="6"/>
        <v>72.202350404901651</v>
      </c>
      <c r="E82" s="90">
        <f t="shared" si="7"/>
        <v>6.6216567089470376E-4</v>
      </c>
    </row>
    <row r="83" spans="1:5" s="71" customFormat="1" ht="16.5" customHeight="1" x14ac:dyDescent="0.2">
      <c r="A83" s="91" t="s">
        <v>309</v>
      </c>
      <c r="B83" s="190">
        <v>0.52234624447235989</v>
      </c>
      <c r="C83" s="190">
        <v>0.17455529501784001</v>
      </c>
      <c r="D83" s="191">
        <f t="shared" si="6"/>
        <v>0.69690153949019984</v>
      </c>
      <c r="E83" s="183">
        <f t="shared" si="7"/>
        <v>6.391263897314239E-6</v>
      </c>
    </row>
    <row r="84" spans="1:5" s="71" customFormat="1" ht="16.5" customHeight="1" thickBot="1" x14ac:dyDescent="0.25">
      <c r="A84" s="187" t="s">
        <v>178</v>
      </c>
      <c r="B84" s="188">
        <f>+SUM(B69:B83)</f>
        <v>57235.576648719303</v>
      </c>
      <c r="C84" s="188">
        <f>+SUM(C69:C83)</f>
        <v>51804.129845493015</v>
      </c>
      <c r="D84" s="188">
        <f>+SUM(D69:D83)</f>
        <v>109039.70649421227</v>
      </c>
      <c r="E84" s="189">
        <f>+SUM(E69:E83)</f>
        <v>1.0000000000000004</v>
      </c>
    </row>
    <row r="85" spans="1:5" s="71" customFormat="1" ht="16.5" customHeight="1" x14ac:dyDescent="0.2"/>
    <row r="86" spans="1:5" s="71" customFormat="1" ht="16.5" customHeight="1" x14ac:dyDescent="0.2">
      <c r="A86" s="109"/>
      <c r="B86" s="109"/>
      <c r="C86" s="109"/>
      <c r="D86" s="109"/>
      <c r="E86" s="109"/>
    </row>
    <row r="87" spans="1:5" s="71" customFormat="1" ht="16.5" customHeight="1" x14ac:dyDescent="0.2">
      <c r="A87" s="73" t="s">
        <v>237</v>
      </c>
      <c r="B87" s="73"/>
      <c r="C87" s="109"/>
      <c r="D87" s="109"/>
      <c r="E87" s="109"/>
    </row>
    <row r="88" spans="1:5" s="71" customFormat="1" ht="16.5" customHeight="1" x14ac:dyDescent="0.2">
      <c r="A88" s="75" t="s">
        <v>290</v>
      </c>
      <c r="B88" s="49" t="s">
        <v>291</v>
      </c>
      <c r="C88" s="49" t="s">
        <v>292</v>
      </c>
      <c r="D88" s="49" t="s">
        <v>293</v>
      </c>
      <c r="E88" s="77" t="s">
        <v>206</v>
      </c>
    </row>
    <row r="89" spans="1:5" s="71" customFormat="1" ht="16.5" customHeight="1" x14ac:dyDescent="0.2">
      <c r="A89" s="91" t="s">
        <v>296</v>
      </c>
      <c r="B89" s="92">
        <v>1290.4388065999997</v>
      </c>
      <c r="C89" s="92">
        <v>673.53167129999997</v>
      </c>
      <c r="D89" s="177">
        <f>B89+C89</f>
        <v>1963.9704778999997</v>
      </c>
      <c r="E89" s="90">
        <f>(D89/$D$100)</f>
        <v>0.38805685372676951</v>
      </c>
    </row>
    <row r="90" spans="1:5" s="71" customFormat="1" ht="16.5" customHeight="1" x14ac:dyDescent="0.2">
      <c r="A90" s="91" t="s">
        <v>306</v>
      </c>
      <c r="B90" s="92">
        <v>1112.5270676</v>
      </c>
      <c r="C90" s="92">
        <v>223.955724</v>
      </c>
      <c r="D90" s="177">
        <f t="shared" ref="D90:D99" si="8">B90+C90</f>
        <v>1336.4827915999999</v>
      </c>
      <c r="E90" s="90">
        <f t="shared" ref="E90:E99" si="9">(D90/$D$100)</f>
        <v>0.26407286311290123</v>
      </c>
    </row>
    <row r="91" spans="1:5" s="71" customFormat="1" ht="16.5" customHeight="1" x14ac:dyDescent="0.2">
      <c r="A91" s="91" t="s">
        <v>301</v>
      </c>
      <c r="B91" s="92">
        <v>410.971971962</v>
      </c>
      <c r="C91" s="92">
        <v>274.13558829999994</v>
      </c>
      <c r="D91" s="177">
        <f t="shared" si="8"/>
        <v>685.10756026199988</v>
      </c>
      <c r="E91" s="90">
        <f t="shared" si="9"/>
        <v>0.13536898201441894</v>
      </c>
    </row>
    <row r="92" spans="1:5" s="71" customFormat="1" ht="16.5" customHeight="1" x14ac:dyDescent="0.2">
      <c r="A92" s="91" t="s">
        <v>297</v>
      </c>
      <c r="B92" s="92">
        <v>281.71989159556404</v>
      </c>
      <c r="C92" s="193">
        <v>166.07983618813</v>
      </c>
      <c r="D92" s="177">
        <f t="shared" si="8"/>
        <v>447.79972778369404</v>
      </c>
      <c r="E92" s="90">
        <f t="shared" si="9"/>
        <v>8.8479819538454477E-2</v>
      </c>
    </row>
    <row r="93" spans="1:5" s="71" customFormat="1" ht="16.5" customHeight="1" x14ac:dyDescent="0.2">
      <c r="A93" s="91" t="s">
        <v>302</v>
      </c>
      <c r="B93" s="92">
        <v>225.15433560979093</v>
      </c>
      <c r="C93" s="92">
        <v>87.247907560931949</v>
      </c>
      <c r="D93" s="177">
        <f t="shared" si="8"/>
        <v>312.4022431707229</v>
      </c>
      <c r="E93" s="90">
        <f t="shared" si="9"/>
        <v>6.1726911349320505E-2</v>
      </c>
    </row>
    <row r="94" spans="1:5" s="71" customFormat="1" ht="16.5" customHeight="1" x14ac:dyDescent="0.2">
      <c r="A94" s="91" t="s">
        <v>303</v>
      </c>
      <c r="B94" s="92">
        <v>90.075152589999988</v>
      </c>
      <c r="C94" s="92">
        <v>31.198480360000001</v>
      </c>
      <c r="D94" s="177">
        <f t="shared" si="8"/>
        <v>121.27363294999999</v>
      </c>
      <c r="E94" s="90">
        <f t="shared" si="9"/>
        <v>2.3962205629950571E-2</v>
      </c>
    </row>
    <row r="95" spans="1:5" s="71" customFormat="1" ht="16.5" customHeight="1" x14ac:dyDescent="0.2">
      <c r="A95" s="91" t="s">
        <v>294</v>
      </c>
      <c r="B95" s="92">
        <v>78.660363290000006</v>
      </c>
      <c r="C95" s="92">
        <v>11.766210867999998</v>
      </c>
      <c r="D95" s="177">
        <f t="shared" si="8"/>
        <v>90.426574158000008</v>
      </c>
      <c r="E95" s="90">
        <f t="shared" si="9"/>
        <v>1.7867199255746966E-2</v>
      </c>
    </row>
    <row r="96" spans="1:5" s="71" customFormat="1" ht="16.5" customHeight="1" x14ac:dyDescent="0.2">
      <c r="A96" s="91" t="s">
        <v>309</v>
      </c>
      <c r="B96" s="92">
        <v>79.271742900000007</v>
      </c>
      <c r="C96" s="194">
        <v>0.11579739999999999</v>
      </c>
      <c r="D96" s="177">
        <f t="shared" si="8"/>
        <v>79.387540300000012</v>
      </c>
      <c r="E96" s="90">
        <f t="shared" si="9"/>
        <v>1.5686019449164923E-2</v>
      </c>
    </row>
    <row r="97" spans="1:5" s="71" customFormat="1" ht="16.5" customHeight="1" x14ac:dyDescent="0.2">
      <c r="A97" s="91" t="s">
        <v>304</v>
      </c>
      <c r="B97" s="92">
        <v>7.6190300640000004</v>
      </c>
      <c r="C97" s="92">
        <v>9.3041575999999981</v>
      </c>
      <c r="D97" s="177">
        <f t="shared" si="8"/>
        <v>16.923187663999997</v>
      </c>
      <c r="E97" s="90">
        <f t="shared" si="9"/>
        <v>3.3438175541933477E-3</v>
      </c>
    </row>
    <row r="98" spans="1:5" s="71" customFormat="1" ht="16.5" customHeight="1" x14ac:dyDescent="0.2">
      <c r="A98" s="91" t="s">
        <v>299</v>
      </c>
      <c r="B98" s="92">
        <v>2.6678850000000001</v>
      </c>
      <c r="C98" s="92">
        <v>4.0931663999999994</v>
      </c>
      <c r="D98" s="177">
        <f t="shared" si="8"/>
        <v>6.7610513999999995</v>
      </c>
      <c r="E98" s="90">
        <f t="shared" si="9"/>
        <v>1.3359021246461735E-3</v>
      </c>
    </row>
    <row r="99" spans="1:5" s="71" customFormat="1" ht="16.5" customHeight="1" x14ac:dyDescent="0.2">
      <c r="A99" s="91" t="s">
        <v>295</v>
      </c>
      <c r="B99" s="194">
        <v>0.22800000000000001</v>
      </c>
      <c r="C99" s="194">
        <v>0.2752</v>
      </c>
      <c r="D99" s="191">
        <f t="shared" si="8"/>
        <v>0.50319999999999998</v>
      </c>
      <c r="E99" s="182">
        <f t="shared" si="9"/>
        <v>9.9426244433218559E-5</v>
      </c>
    </row>
    <row r="100" spans="1:5" s="71" customFormat="1" ht="16.5" customHeight="1" thickBot="1" x14ac:dyDescent="0.25">
      <c r="A100" s="187" t="s">
        <v>178</v>
      </c>
      <c r="B100" s="188">
        <f>+SUM(B89:B99)</f>
        <v>3579.334247211355</v>
      </c>
      <c r="C100" s="188">
        <f>+SUM(C89:C99)</f>
        <v>1481.703739977062</v>
      </c>
      <c r="D100" s="188">
        <f>+SUM(D89:D99)</f>
        <v>5061.037987188417</v>
      </c>
      <c r="E100" s="189">
        <f>+SUM(E89:E99)</f>
        <v>0.99999999999999989</v>
      </c>
    </row>
    <row r="101" spans="1:5" s="71" customFormat="1" ht="16.5" customHeight="1" x14ac:dyDescent="0.2"/>
    <row r="102" spans="1:5" s="71" customFormat="1" ht="16.5" customHeight="1" x14ac:dyDescent="0.2"/>
    <row r="103" spans="1:5" s="71" customFormat="1" ht="16.5" customHeight="1" x14ac:dyDescent="0.2">
      <c r="A103" s="73" t="s">
        <v>316</v>
      </c>
      <c r="B103" s="73"/>
      <c r="C103" s="109"/>
      <c r="D103" s="109"/>
      <c r="E103" s="109"/>
    </row>
    <row r="104" spans="1:5" s="71" customFormat="1" ht="16.5" customHeight="1" x14ac:dyDescent="0.2">
      <c r="A104" s="75" t="s">
        <v>290</v>
      </c>
      <c r="B104" s="49" t="s">
        <v>291</v>
      </c>
      <c r="C104" s="49" t="s">
        <v>292</v>
      </c>
      <c r="D104" s="49" t="s">
        <v>293</v>
      </c>
      <c r="E104" s="77" t="s">
        <v>206</v>
      </c>
    </row>
    <row r="105" spans="1:5" s="71" customFormat="1" ht="16.5" customHeight="1" x14ac:dyDescent="0.2">
      <c r="A105" s="91" t="s">
        <v>307</v>
      </c>
      <c r="B105" s="92">
        <v>331897.40760600002</v>
      </c>
      <c r="C105" s="92">
        <v>1043290.0234259999</v>
      </c>
      <c r="D105" s="177">
        <f>B105+C105</f>
        <v>1375187.4310319999</v>
      </c>
      <c r="E105" s="90">
        <f>(D105/$D$112)</f>
        <v>0.78445795721459799</v>
      </c>
    </row>
    <row r="106" spans="1:5" s="71" customFormat="1" ht="16.5" customHeight="1" x14ac:dyDescent="0.2">
      <c r="A106" s="91" t="s">
        <v>294</v>
      </c>
      <c r="B106" s="92">
        <v>75159.182799999995</v>
      </c>
      <c r="C106" s="92">
        <v>271139.6152</v>
      </c>
      <c r="D106" s="177">
        <f t="shared" ref="D106:D111" si="10">B106+C106</f>
        <v>346298.79800000001</v>
      </c>
      <c r="E106" s="90">
        <f t="shared" ref="E106:E111" si="11">(D106/$D$112)</f>
        <v>0.197541688888974</v>
      </c>
    </row>
    <row r="107" spans="1:5" s="71" customFormat="1" ht="16.5" customHeight="1" x14ac:dyDescent="0.2">
      <c r="A107" s="91" t="s">
        <v>301</v>
      </c>
      <c r="B107" s="92">
        <v>9528.8472714</v>
      </c>
      <c r="C107" s="92">
        <v>6327.9019647000005</v>
      </c>
      <c r="D107" s="177">
        <f t="shared" si="10"/>
        <v>15856.7492361</v>
      </c>
      <c r="E107" s="90">
        <f t="shared" si="11"/>
        <v>9.0452783621505443E-3</v>
      </c>
    </row>
    <row r="108" spans="1:5" s="71" customFormat="1" ht="16.5" customHeight="1" x14ac:dyDescent="0.2">
      <c r="A108" s="91" t="s">
        <v>300</v>
      </c>
      <c r="B108" s="92">
        <v>3660</v>
      </c>
      <c r="C108" s="92">
        <v>3355</v>
      </c>
      <c r="D108" s="177">
        <f t="shared" si="10"/>
        <v>7015</v>
      </c>
      <c r="E108" s="90">
        <f t="shared" si="11"/>
        <v>4.0016163947417241E-3</v>
      </c>
    </row>
    <row r="109" spans="1:5" s="71" customFormat="1" ht="16.5" customHeight="1" x14ac:dyDescent="0.2">
      <c r="A109" s="91" t="s">
        <v>297</v>
      </c>
      <c r="B109" s="92">
        <v>409.38634000000002</v>
      </c>
      <c r="C109" s="92">
        <v>3435.8556800000001</v>
      </c>
      <c r="D109" s="177">
        <f t="shared" si="10"/>
        <v>3845.2420200000001</v>
      </c>
      <c r="E109" s="90">
        <f t="shared" si="11"/>
        <v>2.1934687824635476E-3</v>
      </c>
    </row>
    <row r="110" spans="1:5" s="71" customFormat="1" ht="16.5" customHeight="1" x14ac:dyDescent="0.2">
      <c r="A110" s="91" t="s">
        <v>302</v>
      </c>
      <c r="B110" s="92">
        <v>2618.1996237078947</v>
      </c>
      <c r="C110" s="92">
        <v>490.27828285613737</v>
      </c>
      <c r="D110" s="177">
        <f t="shared" si="10"/>
        <v>3108.4779065640323</v>
      </c>
      <c r="E110" s="182">
        <f t="shared" si="11"/>
        <v>1.773191183691955E-3</v>
      </c>
    </row>
    <row r="111" spans="1:5" s="71" customFormat="1" ht="16.5" customHeight="1" x14ac:dyDescent="0.2">
      <c r="A111" s="91" t="s">
        <v>305</v>
      </c>
      <c r="B111" s="92">
        <v>1054.9000000000001</v>
      </c>
      <c r="C111" s="92">
        <v>675</v>
      </c>
      <c r="D111" s="177">
        <f t="shared" si="10"/>
        <v>1729.9</v>
      </c>
      <c r="E111" s="182">
        <f t="shared" si="11"/>
        <v>9.8679917338042895E-4</v>
      </c>
    </row>
    <row r="112" spans="1:5" s="71" customFormat="1" ht="16.5" customHeight="1" thickBot="1" x14ac:dyDescent="0.25">
      <c r="A112" s="187" t="s">
        <v>178</v>
      </c>
      <c r="B112" s="195">
        <f>+SUM(B105:B111)</f>
        <v>424327.92364110798</v>
      </c>
      <c r="C112" s="195">
        <f>+SUM(C105:C111)</f>
        <v>1328713.6745535561</v>
      </c>
      <c r="D112" s="195">
        <f>+SUM(D105:D111)</f>
        <v>1753041.5981946636</v>
      </c>
      <c r="E112" s="196">
        <f>+SUM(E105:E111)</f>
        <v>1.0000000000000002</v>
      </c>
    </row>
    <row r="113" spans="1:8" s="71" customFormat="1" ht="16.5" customHeight="1" x14ac:dyDescent="0.2"/>
    <row r="114" spans="1:8" s="71" customFormat="1" ht="16.5" customHeight="1" x14ac:dyDescent="0.2"/>
    <row r="115" spans="1:8" s="71" customFormat="1" ht="16.5" customHeight="1" x14ac:dyDescent="0.2">
      <c r="A115" s="73" t="s">
        <v>317</v>
      </c>
      <c r="B115" s="73"/>
      <c r="C115" s="109"/>
      <c r="D115" s="109"/>
      <c r="E115" s="109"/>
    </row>
    <row r="116" spans="1:8" s="71" customFormat="1" ht="16.5" customHeight="1" x14ac:dyDescent="0.2">
      <c r="A116" s="75" t="s">
        <v>290</v>
      </c>
      <c r="B116" s="49" t="s">
        <v>291</v>
      </c>
      <c r="C116" s="49" t="s">
        <v>292</v>
      </c>
      <c r="D116" s="49" t="s">
        <v>293</v>
      </c>
      <c r="E116" s="77" t="s">
        <v>206</v>
      </c>
    </row>
    <row r="117" spans="1:8" s="71" customFormat="1" ht="16.5" customHeight="1" x14ac:dyDescent="0.2">
      <c r="A117" s="95" t="s">
        <v>306</v>
      </c>
      <c r="B117" s="92">
        <v>78.002539200000015</v>
      </c>
      <c r="C117" s="92">
        <v>70.439132999999998</v>
      </c>
      <c r="D117" s="177">
        <v>148.44167220000003</v>
      </c>
      <c r="E117" s="90">
        <v>1</v>
      </c>
      <c r="G117" s="179"/>
      <c r="H117" s="179"/>
    </row>
    <row r="118" spans="1:8" s="71" customFormat="1" ht="16.5" customHeight="1" thickBot="1" x14ac:dyDescent="0.25">
      <c r="A118" s="187" t="s">
        <v>178</v>
      </c>
      <c r="B118" s="195">
        <f>+B117</f>
        <v>78.002539200000015</v>
      </c>
      <c r="C118" s="195">
        <f>+C117</f>
        <v>70.439132999999998</v>
      </c>
      <c r="D118" s="195">
        <f>+D117</f>
        <v>148.44167220000003</v>
      </c>
      <c r="E118" s="196">
        <f>+E117</f>
        <v>1</v>
      </c>
      <c r="G118" s="179"/>
      <c r="H118" s="179"/>
    </row>
    <row r="119" spans="1:8" s="71" customFormat="1" ht="16.5" customHeight="1" x14ac:dyDescent="0.2">
      <c r="A119" s="85"/>
      <c r="B119" s="85"/>
      <c r="C119" s="197"/>
      <c r="D119" s="197"/>
      <c r="E119" s="197"/>
    </row>
    <row r="120" spans="1:8" s="71" customFormat="1" ht="16.5" customHeight="1" x14ac:dyDescent="0.2">
      <c r="A120" s="109"/>
      <c r="B120" s="109"/>
      <c r="C120" s="109"/>
      <c r="D120" s="109"/>
      <c r="E120" s="109"/>
    </row>
    <row r="121" spans="1:8" s="71" customFormat="1" ht="16.5" customHeight="1" x14ac:dyDescent="0.2">
      <c r="A121" s="198" t="s">
        <v>318</v>
      </c>
      <c r="B121" s="73"/>
      <c r="C121" s="109"/>
      <c r="D121" s="109"/>
      <c r="E121" s="109"/>
    </row>
    <row r="122" spans="1:8" s="71" customFormat="1" ht="16.5" customHeight="1" x14ac:dyDescent="0.2">
      <c r="A122" s="75" t="s">
        <v>290</v>
      </c>
      <c r="B122" s="49" t="s">
        <v>291</v>
      </c>
      <c r="C122" s="49" t="s">
        <v>292</v>
      </c>
      <c r="D122" s="49" t="s">
        <v>293</v>
      </c>
      <c r="E122" s="77" t="s">
        <v>206</v>
      </c>
    </row>
    <row r="123" spans="1:8" s="71" customFormat="1" ht="16.5" customHeight="1" x14ac:dyDescent="0.2">
      <c r="A123" s="91" t="s">
        <v>294</v>
      </c>
      <c r="B123" s="92">
        <v>468.03184708000003</v>
      </c>
      <c r="C123" s="92">
        <v>107.11407045</v>
      </c>
      <c r="D123" s="177">
        <f>B123+C123</f>
        <v>575.14591753000002</v>
      </c>
      <c r="E123" s="90">
        <f>(D123/$D$129)</f>
        <v>0.56173789291152876</v>
      </c>
    </row>
    <row r="124" spans="1:8" s="71" customFormat="1" ht="16.5" customHeight="1" x14ac:dyDescent="0.2">
      <c r="A124" s="91" t="s">
        <v>297</v>
      </c>
      <c r="B124" s="92">
        <v>126.8793</v>
      </c>
      <c r="C124" s="92">
        <v>57.373820000000002</v>
      </c>
      <c r="D124" s="177">
        <f t="shared" ref="D124:D128" si="12">B124+C124</f>
        <v>184.25312</v>
      </c>
      <c r="E124" s="90">
        <f t="shared" ref="E124:E128" si="13">(D124/$D$129)</f>
        <v>0.17995773983004287</v>
      </c>
    </row>
    <row r="125" spans="1:8" s="71" customFormat="1" ht="16.5" customHeight="1" x14ac:dyDescent="0.2">
      <c r="A125" s="91" t="s">
        <v>319</v>
      </c>
      <c r="B125" s="92">
        <v>39</v>
      </c>
      <c r="C125" s="92">
        <v>79.72</v>
      </c>
      <c r="D125" s="177">
        <f t="shared" si="12"/>
        <v>118.72</v>
      </c>
      <c r="E125" s="90">
        <f t="shared" si="13"/>
        <v>0.11595235333123635</v>
      </c>
    </row>
    <row r="126" spans="1:8" s="71" customFormat="1" ht="16.5" customHeight="1" x14ac:dyDescent="0.2">
      <c r="A126" s="91" t="s">
        <v>296</v>
      </c>
      <c r="B126" s="92">
        <v>36.6723</v>
      </c>
      <c r="C126" s="92">
        <v>61.088719999999995</v>
      </c>
      <c r="D126" s="177">
        <f t="shared" si="12"/>
        <v>97.761020000000002</v>
      </c>
      <c r="E126" s="90">
        <f t="shared" si="13"/>
        <v>9.5481977198972917E-2</v>
      </c>
    </row>
    <row r="127" spans="1:8" s="71" customFormat="1" ht="16.5" customHeight="1" x14ac:dyDescent="0.2">
      <c r="A127" s="91" t="s">
        <v>299</v>
      </c>
      <c r="B127" s="92">
        <v>27.897942897595204</v>
      </c>
      <c r="C127" s="92">
        <v>19.829636521545343</v>
      </c>
      <c r="D127" s="177">
        <f t="shared" si="12"/>
        <v>47.727579419140547</v>
      </c>
      <c r="E127" s="90">
        <f t="shared" si="13"/>
        <v>4.6614935583329083E-2</v>
      </c>
    </row>
    <row r="128" spans="1:8" s="71" customFormat="1" ht="16.5" customHeight="1" x14ac:dyDescent="0.2">
      <c r="A128" s="91" t="s">
        <v>308</v>
      </c>
      <c r="B128" s="190">
        <v>0.17113980000000001</v>
      </c>
      <c r="C128" s="190">
        <v>9.0050310000000008E-2</v>
      </c>
      <c r="D128" s="180">
        <f t="shared" si="12"/>
        <v>0.26119011000000003</v>
      </c>
      <c r="E128" s="182">
        <f t="shared" si="13"/>
        <v>2.5510114489003111E-4</v>
      </c>
    </row>
    <row r="129" spans="1:9" s="71" customFormat="1" ht="16.5" customHeight="1" thickBot="1" x14ac:dyDescent="0.25">
      <c r="A129" s="187" t="s">
        <v>178</v>
      </c>
      <c r="B129" s="195">
        <f>+SUM(B123:B128)</f>
        <v>698.65252977759519</v>
      </c>
      <c r="C129" s="195">
        <f>+SUM(C123:C128)</f>
        <v>325.21629728154534</v>
      </c>
      <c r="D129" s="195">
        <f>+SUM(D123:D128)</f>
        <v>1023.8688270591406</v>
      </c>
      <c r="E129" s="196">
        <f>+SUM(E123:E128)</f>
        <v>0.99999999999999989</v>
      </c>
    </row>
    <row r="130" spans="1:9" s="71" customFormat="1" ht="16.5" customHeight="1" x14ac:dyDescent="0.2"/>
    <row r="131" spans="1:9" s="71" customFormat="1" ht="16.5" customHeight="1" x14ac:dyDescent="0.2"/>
    <row r="132" spans="1:9" s="71" customFormat="1" ht="16.5" customHeight="1" x14ac:dyDescent="0.2">
      <c r="A132" s="148" t="s">
        <v>258</v>
      </c>
      <c r="B132" s="148"/>
      <c r="C132" s="148"/>
      <c r="D132" s="148"/>
      <c r="E132" s="148"/>
      <c r="F132" s="50"/>
      <c r="G132" s="50"/>
      <c r="H132" s="50"/>
      <c r="I132" s="50"/>
    </row>
    <row r="133" spans="1:9" s="71" customFormat="1" ht="16.5" customHeight="1" x14ac:dyDescent="0.2">
      <c r="A133" s="846" t="s">
        <v>285</v>
      </c>
      <c r="B133" s="846"/>
      <c r="C133" s="846"/>
      <c r="D133" s="846"/>
      <c r="E133" s="846"/>
      <c r="F133" s="50"/>
      <c r="G133" s="50"/>
      <c r="H133" s="50"/>
      <c r="I133" s="50"/>
    </row>
    <row r="134" spans="1:9" s="71" customFormat="1" ht="16.5" customHeight="1" x14ac:dyDescent="0.2">
      <c r="A134" s="151" t="s">
        <v>286</v>
      </c>
      <c r="B134" s="151"/>
      <c r="C134" s="151"/>
      <c r="D134" s="151"/>
      <c r="E134" s="151"/>
      <c r="F134" s="50"/>
      <c r="G134" s="50"/>
      <c r="H134" s="50"/>
      <c r="I134" s="50"/>
    </row>
    <row r="135" spans="1:9" ht="16.5" customHeight="1" x14ac:dyDescent="0.25">
      <c r="A135" s="199"/>
      <c r="B135" s="199"/>
      <c r="C135" s="199"/>
      <c r="D135" s="199"/>
      <c r="E135" s="199"/>
    </row>
    <row r="136" spans="1:9" ht="14.25" customHeight="1" x14ac:dyDescent="0.25">
      <c r="A136" s="199"/>
      <c r="B136" s="199"/>
      <c r="C136" s="199"/>
      <c r="D136" s="199"/>
      <c r="E136" s="199"/>
    </row>
    <row r="137" spans="1:9" ht="14.25" customHeight="1" x14ac:dyDescent="0.25">
      <c r="A137" s="199"/>
      <c r="B137" s="199"/>
      <c r="C137" s="199"/>
      <c r="D137" s="199"/>
      <c r="E137" s="199"/>
    </row>
    <row r="138" spans="1:9" ht="14.25" customHeight="1" x14ac:dyDescent="0.25">
      <c r="A138" s="199"/>
      <c r="B138" s="199"/>
      <c r="C138" s="199"/>
      <c r="D138" s="199"/>
      <c r="E138" s="199"/>
    </row>
    <row r="139" spans="1:9" ht="14.25" customHeight="1" x14ac:dyDescent="0.25">
      <c r="A139" s="199"/>
      <c r="B139" s="199"/>
      <c r="C139" s="199"/>
      <c r="D139" s="199"/>
      <c r="E139" s="199"/>
    </row>
    <row r="140" spans="1:9" ht="14.25" customHeight="1" x14ac:dyDescent="0.25">
      <c r="A140" s="199"/>
      <c r="B140" s="199"/>
      <c r="C140" s="199"/>
      <c r="D140" s="199"/>
      <c r="E140" s="199"/>
    </row>
    <row r="141" spans="1:9" ht="14.25" customHeight="1" x14ac:dyDescent="0.25">
      <c r="A141" s="199"/>
      <c r="B141" s="199"/>
      <c r="C141" s="199"/>
      <c r="D141" s="199"/>
      <c r="E141" s="199"/>
    </row>
    <row r="142" spans="1:9" ht="14.25" customHeight="1" x14ac:dyDescent="0.25">
      <c r="A142" s="199"/>
      <c r="B142" s="199"/>
      <c r="C142" s="199"/>
      <c r="D142" s="199"/>
      <c r="E142" s="199"/>
    </row>
    <row r="143" spans="1:9" ht="14.25" customHeight="1" x14ac:dyDescent="0.25">
      <c r="A143" s="199"/>
      <c r="B143" s="199"/>
      <c r="C143" s="199"/>
      <c r="D143" s="199"/>
      <c r="E143" s="199"/>
    </row>
    <row r="144" spans="1:9" ht="14.25" customHeight="1" x14ac:dyDescent="0.25">
      <c r="A144" s="199"/>
      <c r="B144" s="199"/>
      <c r="C144" s="199"/>
      <c r="D144" s="199"/>
      <c r="E144" s="199"/>
    </row>
    <row r="145" spans="1:5" ht="14.25" customHeight="1" x14ac:dyDescent="0.25">
      <c r="A145" s="199"/>
      <c r="B145" s="199"/>
      <c r="C145" s="199"/>
      <c r="D145" s="199"/>
      <c r="E145" s="199"/>
    </row>
    <row r="146" spans="1:5" ht="14.25" customHeight="1" x14ac:dyDescent="0.25">
      <c r="A146" s="199"/>
      <c r="B146" s="199"/>
      <c r="C146" s="199"/>
      <c r="D146" s="199"/>
      <c r="E146" s="199"/>
    </row>
    <row r="147" spans="1:5" ht="14.25" customHeight="1" x14ac:dyDescent="0.25">
      <c r="A147" s="199"/>
      <c r="B147" s="199"/>
      <c r="C147" s="199"/>
      <c r="D147" s="199"/>
      <c r="E147" s="199"/>
    </row>
    <row r="148" spans="1:5" ht="14.25" customHeight="1" x14ac:dyDescent="0.25">
      <c r="A148" s="199"/>
      <c r="B148" s="199"/>
      <c r="C148" s="200"/>
      <c r="D148" s="200"/>
      <c r="E148" s="200"/>
    </row>
    <row r="149" spans="1:5" ht="14.25" customHeight="1" x14ac:dyDescent="0.25">
      <c r="A149" s="199"/>
      <c r="B149" s="199"/>
      <c r="C149" s="200"/>
      <c r="D149" s="200"/>
      <c r="E149" s="200"/>
    </row>
    <row r="150" spans="1:5" ht="14.25" customHeight="1" x14ac:dyDescent="0.25">
      <c r="A150" s="199"/>
      <c r="B150" s="199"/>
      <c r="C150" s="200"/>
      <c r="D150" s="200"/>
      <c r="E150" s="200"/>
    </row>
    <row r="151" spans="1:5" ht="14.25" customHeight="1" x14ac:dyDescent="0.25">
      <c r="A151" s="199"/>
      <c r="B151" s="199"/>
      <c r="C151" s="200"/>
      <c r="D151" s="200"/>
      <c r="E151" s="200"/>
    </row>
  </sheetData>
  <mergeCells count="1">
    <mergeCell ref="A133:E133"/>
  </mergeCells>
  <pageMargins left="0.7" right="0.7" top="0.75" bottom="0.75" header="0.3" footer="0.3"/>
  <pageSetup paperSize="9" scale="32" orientation="portrait" verticalDpi="599" r:id="rId1"/>
  <rowBreaks count="1" manualBreakCount="1">
    <brk id="135" max="5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E8AC-9685-4ADC-BD11-16547E62C487}">
  <sheetPr>
    <tabColor rgb="FF002060"/>
  </sheetPr>
  <dimension ref="A1:K94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"/>
  <cols>
    <col min="1" max="1" width="23.7109375" style="71" customWidth="1"/>
    <col min="2" max="3" width="10.7109375" style="71" customWidth="1"/>
    <col min="4" max="4" width="6.42578125" style="71" customWidth="1"/>
    <col min="5" max="5" width="23.7109375" style="71" customWidth="1"/>
    <col min="6" max="7" width="10.7109375" style="71" customWidth="1"/>
    <col min="8" max="8" width="6.140625" style="71" customWidth="1"/>
    <col min="9" max="9" width="23.7109375" style="71" customWidth="1"/>
    <col min="10" max="11" width="10.7109375" style="71" customWidth="1"/>
    <col min="12" max="12" width="3.7109375" style="71" customWidth="1"/>
    <col min="13" max="16384" width="14.42578125" style="71"/>
  </cols>
  <sheetData>
    <row r="1" spans="1:11" ht="14.25" customHeight="1" x14ac:dyDescent="0.2">
      <c r="A1" s="70" t="s">
        <v>320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4.25" customHeight="1" x14ac:dyDescent="0.2">
      <c r="A2" s="72" t="s">
        <v>321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4.25" customHeight="1" x14ac:dyDescent="0.2">
      <c r="A3" s="73"/>
      <c r="B3" s="73"/>
      <c r="C3" s="74"/>
      <c r="D3" s="109"/>
      <c r="E3" s="109"/>
    </row>
    <row r="4" spans="1:11" ht="14.25" customHeight="1" x14ac:dyDescent="0.2">
      <c r="A4" s="75" t="s">
        <v>289</v>
      </c>
      <c r="B4" s="76">
        <v>2024</v>
      </c>
      <c r="C4" s="77" t="s">
        <v>206</v>
      </c>
      <c r="D4" s="104"/>
      <c r="E4" s="75" t="s">
        <v>207</v>
      </c>
      <c r="F4" s="76">
        <v>2024</v>
      </c>
      <c r="G4" s="77" t="s">
        <v>206</v>
      </c>
      <c r="I4" s="75" t="s">
        <v>315</v>
      </c>
      <c r="J4" s="76">
        <v>2024</v>
      </c>
      <c r="K4" s="77" t="s">
        <v>206</v>
      </c>
    </row>
    <row r="5" spans="1:11" ht="9" customHeight="1" thickBot="1" x14ac:dyDescent="0.25">
      <c r="A5" s="78"/>
      <c r="B5" s="79"/>
      <c r="C5" s="80"/>
      <c r="D5" s="104"/>
    </row>
    <row r="6" spans="1:11" ht="14.25" customHeight="1" thickBot="1" x14ac:dyDescent="0.25">
      <c r="A6" s="81" t="s">
        <v>322</v>
      </c>
      <c r="B6" s="84">
        <f>SUM(B8:B22)</f>
        <v>977500</v>
      </c>
      <c r="C6" s="201">
        <f>SUM(C8:C22)</f>
        <v>1</v>
      </c>
      <c r="D6" s="104"/>
      <c r="E6" s="81" t="s">
        <v>322</v>
      </c>
      <c r="F6" s="84">
        <f>SUM(F8:F24)</f>
        <v>64400</v>
      </c>
      <c r="G6" s="201">
        <f>SUM(G8:G24)</f>
        <v>1</v>
      </c>
      <c r="I6" s="81" t="s">
        <v>322</v>
      </c>
      <c r="J6" s="84">
        <f>SUM(J8:J18)</f>
        <v>234400</v>
      </c>
      <c r="K6" s="201">
        <f>SUM(K8:K18)</f>
        <v>1.0000000000000002</v>
      </c>
    </row>
    <row r="7" spans="1:11" ht="9" customHeight="1" x14ac:dyDescent="0.2">
      <c r="A7" s="78"/>
      <c r="B7" s="79"/>
      <c r="C7" s="80"/>
      <c r="D7" s="104"/>
    </row>
    <row r="8" spans="1:11" ht="14.25" customHeight="1" x14ac:dyDescent="0.2">
      <c r="A8" s="88" t="s">
        <v>210</v>
      </c>
      <c r="B8" s="177">
        <v>190000</v>
      </c>
      <c r="C8" s="90">
        <f t="shared" ref="C8:C22" si="0">B8/$B$6</f>
        <v>0.19437340153452684</v>
      </c>
      <c r="D8" s="109"/>
      <c r="E8" s="91" t="s">
        <v>213</v>
      </c>
      <c r="F8" s="92">
        <v>12000</v>
      </c>
      <c r="G8" s="93">
        <f t="shared" ref="G8:G24" si="1">F8/$F$6</f>
        <v>0.18633540372670807</v>
      </c>
      <c r="I8" s="91" t="s">
        <v>215</v>
      </c>
      <c r="J8" s="92">
        <v>64000</v>
      </c>
      <c r="K8" s="93">
        <f t="shared" ref="K8:K18" si="2">J8/$J$6</f>
        <v>0.27303754266211605</v>
      </c>
    </row>
    <row r="9" spans="1:11" ht="14.25" customHeight="1" x14ac:dyDescent="0.2">
      <c r="A9" s="96" t="s">
        <v>214</v>
      </c>
      <c r="B9" s="101">
        <v>100000</v>
      </c>
      <c r="C9" s="98">
        <f>B9/$B$6</f>
        <v>0.10230179028132992</v>
      </c>
      <c r="D9" s="109"/>
      <c r="E9" s="91" t="s">
        <v>215</v>
      </c>
      <c r="F9" s="92">
        <v>12000</v>
      </c>
      <c r="G9" s="93">
        <f t="shared" si="1"/>
        <v>0.18633540372670807</v>
      </c>
      <c r="I9" s="91" t="s">
        <v>211</v>
      </c>
      <c r="J9" s="92">
        <v>46000</v>
      </c>
      <c r="K9" s="93">
        <f t="shared" si="2"/>
        <v>0.19624573378839591</v>
      </c>
    </row>
    <row r="10" spans="1:11" ht="14.25" customHeight="1" x14ac:dyDescent="0.2">
      <c r="A10" s="88" t="s">
        <v>215</v>
      </c>
      <c r="B10" s="177">
        <v>100000</v>
      </c>
      <c r="C10" s="90">
        <f t="shared" si="0"/>
        <v>0.10230179028132992</v>
      </c>
      <c r="D10" s="109"/>
      <c r="E10" s="91" t="s">
        <v>227</v>
      </c>
      <c r="F10" s="92">
        <v>5000</v>
      </c>
      <c r="G10" s="93">
        <f t="shared" si="1"/>
        <v>7.7639751552795025E-2</v>
      </c>
      <c r="I10" s="91" t="s">
        <v>213</v>
      </c>
      <c r="J10" s="92">
        <v>29000</v>
      </c>
      <c r="K10" s="93">
        <f t="shared" si="2"/>
        <v>0.12372013651877133</v>
      </c>
    </row>
    <row r="11" spans="1:11" ht="14.25" customHeight="1" x14ac:dyDescent="0.2">
      <c r="A11" s="88" t="s">
        <v>212</v>
      </c>
      <c r="B11" s="177">
        <v>80000</v>
      </c>
      <c r="C11" s="90">
        <f t="shared" si="0"/>
        <v>8.1841432225063945E-2</v>
      </c>
      <c r="D11" s="109"/>
      <c r="E11" s="91" t="s">
        <v>219</v>
      </c>
      <c r="F11" s="92">
        <v>3600</v>
      </c>
      <c r="G11" s="93">
        <f t="shared" si="1"/>
        <v>5.5900621118012424E-2</v>
      </c>
      <c r="I11" s="96" t="s">
        <v>214</v>
      </c>
      <c r="J11" s="101">
        <v>20000</v>
      </c>
      <c r="K11" s="98">
        <f t="shared" si="2"/>
        <v>8.5324232081911269E-2</v>
      </c>
    </row>
    <row r="12" spans="1:11" ht="14.25" customHeight="1" x14ac:dyDescent="0.2">
      <c r="A12" s="88" t="s">
        <v>213</v>
      </c>
      <c r="B12" s="177">
        <v>80000</v>
      </c>
      <c r="C12" s="90">
        <f t="shared" si="0"/>
        <v>8.1841432225063945E-2</v>
      </c>
      <c r="D12" s="109"/>
      <c r="E12" s="91" t="s">
        <v>216</v>
      </c>
      <c r="F12" s="92">
        <v>3200</v>
      </c>
      <c r="G12" s="93">
        <f t="shared" si="1"/>
        <v>4.9689440993788817E-2</v>
      </c>
      <c r="I12" s="91" t="s">
        <v>221</v>
      </c>
      <c r="J12" s="92">
        <v>14000</v>
      </c>
      <c r="K12" s="93">
        <f t="shared" si="2"/>
        <v>5.9726962457337884E-2</v>
      </c>
    </row>
    <row r="13" spans="1:11" ht="15" customHeight="1" x14ac:dyDescent="0.2">
      <c r="A13" s="88" t="s">
        <v>221</v>
      </c>
      <c r="B13" s="177">
        <v>53000</v>
      </c>
      <c r="C13" s="90">
        <f t="shared" si="0"/>
        <v>5.421994884910486E-2</v>
      </c>
      <c r="D13" s="109"/>
      <c r="E13" s="91" t="s">
        <v>211</v>
      </c>
      <c r="F13" s="92">
        <v>3100</v>
      </c>
      <c r="G13" s="93">
        <f t="shared" si="1"/>
        <v>4.813664596273292E-2</v>
      </c>
      <c r="I13" s="91" t="s">
        <v>217</v>
      </c>
      <c r="J13" s="92">
        <v>9800</v>
      </c>
      <c r="K13" s="93">
        <f t="shared" si="2"/>
        <v>4.1808873720136516E-2</v>
      </c>
    </row>
    <row r="14" spans="1:11" ht="14.25" customHeight="1" x14ac:dyDescent="0.2">
      <c r="A14" s="88" t="s">
        <v>218</v>
      </c>
      <c r="B14" s="177">
        <v>47000</v>
      </c>
      <c r="C14" s="90">
        <f t="shared" si="0"/>
        <v>4.8081841432225061E-2</v>
      </c>
      <c r="D14" s="109"/>
      <c r="E14" s="91" t="s">
        <v>218</v>
      </c>
      <c r="F14" s="92">
        <v>3000</v>
      </c>
      <c r="G14" s="93">
        <f t="shared" si="1"/>
        <v>4.6583850931677016E-2</v>
      </c>
      <c r="I14" s="91" t="s">
        <v>218</v>
      </c>
      <c r="J14" s="92">
        <v>9200</v>
      </c>
      <c r="K14" s="93">
        <f t="shared" si="2"/>
        <v>3.9249146757679182E-2</v>
      </c>
    </row>
    <row r="15" spans="1:11" ht="14.25" customHeight="1" x14ac:dyDescent="0.2">
      <c r="A15" s="88" t="s">
        <v>211</v>
      </c>
      <c r="B15" s="177">
        <v>41000</v>
      </c>
      <c r="C15" s="90">
        <f t="shared" si="0"/>
        <v>4.194373401534527E-2</v>
      </c>
      <c r="D15" s="109"/>
      <c r="E15" s="96" t="s">
        <v>214</v>
      </c>
      <c r="F15" s="101">
        <v>2500</v>
      </c>
      <c r="G15" s="98">
        <f t="shared" si="1"/>
        <v>3.8819875776397512E-2</v>
      </c>
      <c r="I15" s="91" t="s">
        <v>220</v>
      </c>
      <c r="J15" s="92">
        <v>7600</v>
      </c>
      <c r="K15" s="93">
        <f t="shared" si="2"/>
        <v>3.2423208191126277E-2</v>
      </c>
    </row>
    <row r="16" spans="1:11" ht="14.25" customHeight="1" x14ac:dyDescent="0.2">
      <c r="A16" s="88" t="s">
        <v>230</v>
      </c>
      <c r="B16" s="177">
        <v>34000</v>
      </c>
      <c r="C16" s="90">
        <f>B16/$B$6</f>
        <v>3.4782608695652174E-2</v>
      </c>
      <c r="D16" s="109"/>
      <c r="E16" s="91" t="s">
        <v>231</v>
      </c>
      <c r="F16" s="92">
        <v>2400</v>
      </c>
      <c r="G16" s="93">
        <f t="shared" si="1"/>
        <v>3.7267080745341616E-2</v>
      </c>
      <c r="I16" s="91" t="s">
        <v>227</v>
      </c>
      <c r="J16" s="92">
        <v>5900</v>
      </c>
      <c r="K16" s="93">
        <f t="shared" si="2"/>
        <v>2.5170648464163822E-2</v>
      </c>
    </row>
    <row r="17" spans="1:11" ht="14.25" customHeight="1" x14ac:dyDescent="0.2">
      <c r="A17" s="88" t="s">
        <v>219</v>
      </c>
      <c r="B17" s="177">
        <v>21000</v>
      </c>
      <c r="C17" s="90">
        <f t="shared" si="0"/>
        <v>2.1483375959079284E-2</v>
      </c>
      <c r="D17" s="109"/>
      <c r="E17" s="91" t="s">
        <v>220</v>
      </c>
      <c r="F17" s="92">
        <v>2300</v>
      </c>
      <c r="G17" s="93">
        <f t="shared" si="1"/>
        <v>3.5714285714285712E-2</v>
      </c>
      <c r="I17" s="91" t="s">
        <v>225</v>
      </c>
      <c r="J17" s="92">
        <v>3900</v>
      </c>
      <c r="K17" s="93">
        <f t="shared" si="2"/>
        <v>1.6638225255972697E-2</v>
      </c>
    </row>
    <row r="18" spans="1:11" ht="14.25" customHeight="1" x14ac:dyDescent="0.2">
      <c r="A18" s="91" t="s">
        <v>226</v>
      </c>
      <c r="B18" s="181">
        <v>21000</v>
      </c>
      <c r="C18" s="90">
        <f>B18/$B$6</f>
        <v>2.1483375959079284E-2</v>
      </c>
      <c r="D18" s="109"/>
      <c r="E18" s="91" t="s">
        <v>224</v>
      </c>
      <c r="F18" s="92">
        <v>1800</v>
      </c>
      <c r="G18" s="93">
        <f t="shared" si="1"/>
        <v>2.7950310559006212E-2</v>
      </c>
      <c r="I18" s="91" t="s">
        <v>229</v>
      </c>
      <c r="J18" s="92">
        <v>25000</v>
      </c>
      <c r="K18" s="93">
        <f t="shared" si="2"/>
        <v>0.10665529010238908</v>
      </c>
    </row>
    <row r="19" spans="1:11" ht="14.25" customHeight="1" x14ac:dyDescent="0.2">
      <c r="A19" s="91" t="s">
        <v>220</v>
      </c>
      <c r="B19" s="181">
        <v>20000</v>
      </c>
      <c r="C19" s="90">
        <f t="shared" si="0"/>
        <v>2.0460358056265986E-2</v>
      </c>
      <c r="D19" s="109"/>
      <c r="E19" s="91" t="s">
        <v>221</v>
      </c>
      <c r="F19" s="92">
        <v>1400</v>
      </c>
      <c r="G19" s="93">
        <f t="shared" si="1"/>
        <v>2.1739130434782608E-2</v>
      </c>
    </row>
    <row r="20" spans="1:11" ht="14.25" customHeight="1" x14ac:dyDescent="0.2">
      <c r="A20" s="91" t="s">
        <v>216</v>
      </c>
      <c r="B20" s="181">
        <v>8300</v>
      </c>
      <c r="C20" s="90">
        <f t="shared" si="0"/>
        <v>8.4910485933503838E-3</v>
      </c>
      <c r="D20" s="109"/>
      <c r="E20" s="91" t="s">
        <v>223</v>
      </c>
      <c r="F20" s="92">
        <v>1000</v>
      </c>
      <c r="G20" s="93">
        <f t="shared" si="1"/>
        <v>1.5527950310559006E-2</v>
      </c>
    </row>
    <row r="21" spans="1:11" ht="14.25" customHeight="1" x14ac:dyDescent="0.2">
      <c r="A21" s="91" t="s">
        <v>217</v>
      </c>
      <c r="B21" s="181">
        <v>2200</v>
      </c>
      <c r="C21" s="90">
        <f>B21/$B$6</f>
        <v>2.2506393861892581E-3</v>
      </c>
      <c r="D21" s="109"/>
      <c r="E21" s="91" t="s">
        <v>232</v>
      </c>
      <c r="F21" s="92">
        <v>800</v>
      </c>
      <c r="G21" s="93">
        <f t="shared" si="1"/>
        <v>1.2422360248447204E-2</v>
      </c>
    </row>
    <row r="22" spans="1:11" ht="14.25" customHeight="1" x14ac:dyDescent="0.2">
      <c r="A22" s="88" t="s">
        <v>229</v>
      </c>
      <c r="B22" s="177">
        <v>180000</v>
      </c>
      <c r="C22" s="90">
        <f t="shared" si="0"/>
        <v>0.18414322250639387</v>
      </c>
      <c r="D22" s="109"/>
      <c r="E22" s="71" t="s">
        <v>233</v>
      </c>
      <c r="F22" s="92">
        <v>700</v>
      </c>
      <c r="G22" s="93">
        <f t="shared" si="1"/>
        <v>1.0869565217391304E-2</v>
      </c>
    </row>
    <row r="23" spans="1:11" ht="14.25" customHeight="1" x14ac:dyDescent="0.2">
      <c r="A23" s="88"/>
      <c r="B23" s="177"/>
      <c r="C23" s="90"/>
      <c r="D23" s="109"/>
      <c r="E23" s="91" t="s">
        <v>234</v>
      </c>
      <c r="F23" s="92">
        <v>400</v>
      </c>
      <c r="G23" s="93">
        <f t="shared" si="1"/>
        <v>6.2111801242236021E-3</v>
      </c>
    </row>
    <row r="24" spans="1:11" ht="14.25" customHeight="1" x14ac:dyDescent="0.2">
      <c r="A24" s="88"/>
      <c r="B24" s="177"/>
      <c r="C24" s="90"/>
      <c r="D24" s="109"/>
      <c r="E24" s="91" t="s">
        <v>229</v>
      </c>
      <c r="F24" s="92">
        <v>9200</v>
      </c>
      <c r="G24" s="93">
        <f t="shared" si="1"/>
        <v>0.14285714285714285</v>
      </c>
    </row>
    <row r="25" spans="1:11" ht="14.25" customHeight="1" x14ac:dyDescent="0.2">
      <c r="D25" s="109"/>
      <c r="E25" s="109"/>
    </row>
    <row r="26" spans="1:11" ht="14.25" customHeight="1" x14ac:dyDescent="0.2">
      <c r="A26" s="109"/>
      <c r="B26" s="109"/>
      <c r="C26" s="104"/>
      <c r="D26" s="109"/>
      <c r="E26" s="109"/>
    </row>
    <row r="27" spans="1:11" ht="14.25" customHeight="1" x14ac:dyDescent="0.2">
      <c r="A27" s="75" t="s">
        <v>236</v>
      </c>
      <c r="B27" s="76">
        <v>2024</v>
      </c>
      <c r="C27" s="77" t="s">
        <v>206</v>
      </c>
      <c r="D27" s="104"/>
      <c r="E27" s="75" t="s">
        <v>237</v>
      </c>
      <c r="F27" s="76">
        <v>2024</v>
      </c>
      <c r="G27" s="77" t="s">
        <v>206</v>
      </c>
      <c r="I27" s="75" t="s">
        <v>317</v>
      </c>
      <c r="J27" s="76">
        <v>2024</v>
      </c>
      <c r="K27" s="77" t="s">
        <v>206</v>
      </c>
    </row>
    <row r="28" spans="1:11" ht="9" customHeight="1" thickBot="1" x14ac:dyDescent="0.25">
      <c r="D28" s="109"/>
    </row>
    <row r="29" spans="1:11" ht="14.25" customHeight="1" thickBot="1" x14ac:dyDescent="0.25">
      <c r="A29" s="81" t="s">
        <v>322</v>
      </c>
      <c r="B29" s="84">
        <f>SUM(B31:B43)</f>
        <v>641400</v>
      </c>
      <c r="C29" s="201">
        <f>SUM(C31:C43)</f>
        <v>1</v>
      </c>
      <c r="D29" s="109"/>
      <c r="E29" s="81" t="s">
        <v>322</v>
      </c>
      <c r="F29" s="84">
        <f>SUM(F31:F42)</f>
        <v>95800</v>
      </c>
      <c r="G29" s="201">
        <f>SUM(G31:G42)</f>
        <v>0.99999999999999978</v>
      </c>
      <c r="I29" s="81" t="s">
        <v>322</v>
      </c>
      <c r="J29" s="84">
        <f>SUM(J31:J40)</f>
        <v>4183</v>
      </c>
      <c r="K29" s="201">
        <f>SUM(K31:K40)</f>
        <v>1</v>
      </c>
    </row>
    <row r="30" spans="1:11" ht="9" customHeight="1" x14ac:dyDescent="0.2">
      <c r="D30" s="109"/>
    </row>
    <row r="31" spans="1:11" ht="14.25" customHeight="1" x14ac:dyDescent="0.2">
      <c r="A31" s="96" t="s">
        <v>214</v>
      </c>
      <c r="B31" s="101">
        <v>140000</v>
      </c>
      <c r="C31" s="98">
        <f>(B31/B29)</f>
        <v>0.21827252884315559</v>
      </c>
      <c r="D31" s="109"/>
      <c r="E31" s="91" t="s">
        <v>215</v>
      </c>
      <c r="F31" s="92">
        <v>35000</v>
      </c>
      <c r="G31" s="93">
        <f t="shared" ref="G31:G42" si="3">(F31/$F$29)</f>
        <v>0.3653444676409186</v>
      </c>
      <c r="I31" s="95" t="s">
        <v>211</v>
      </c>
      <c r="J31" s="92">
        <v>1000</v>
      </c>
      <c r="K31" s="93">
        <f t="shared" ref="K31:K39" si="4">J31/$J$29</f>
        <v>0.23906287353573991</v>
      </c>
    </row>
    <row r="32" spans="1:11" ht="14.25" customHeight="1" x14ac:dyDescent="0.2">
      <c r="A32" s="91" t="s">
        <v>215</v>
      </c>
      <c r="B32" s="92">
        <v>94000</v>
      </c>
      <c r="C32" s="93">
        <f t="shared" ref="C32:C43" si="5">(B32/$B$29)</f>
        <v>0.14655441222326163</v>
      </c>
      <c r="D32" s="109"/>
      <c r="E32" s="91" t="s">
        <v>211</v>
      </c>
      <c r="F32" s="92">
        <v>22000</v>
      </c>
      <c r="G32" s="93">
        <f t="shared" si="3"/>
        <v>0.22964509394572025</v>
      </c>
      <c r="I32" s="95" t="s">
        <v>323</v>
      </c>
      <c r="J32" s="92">
        <v>700</v>
      </c>
      <c r="K32" s="93">
        <f t="shared" si="4"/>
        <v>0.16734401147501793</v>
      </c>
    </row>
    <row r="33" spans="1:11" ht="14.25" customHeight="1" x14ac:dyDescent="0.2">
      <c r="A33" s="91" t="s">
        <v>213</v>
      </c>
      <c r="B33" s="92">
        <v>92000</v>
      </c>
      <c r="C33" s="93">
        <f t="shared" si="5"/>
        <v>0.14343623323978796</v>
      </c>
      <c r="D33" s="109"/>
      <c r="E33" s="91" t="s">
        <v>213</v>
      </c>
      <c r="F33" s="92">
        <v>8900</v>
      </c>
      <c r="G33" s="93">
        <f t="shared" si="3"/>
        <v>9.2901878914405017E-2</v>
      </c>
      <c r="I33" s="95" t="s">
        <v>215</v>
      </c>
      <c r="J33" s="92">
        <v>620</v>
      </c>
      <c r="K33" s="93">
        <f t="shared" si="4"/>
        <v>0.14821898159215874</v>
      </c>
    </row>
    <row r="34" spans="1:11" ht="14.25" customHeight="1" x14ac:dyDescent="0.2">
      <c r="A34" s="91" t="s">
        <v>211</v>
      </c>
      <c r="B34" s="92">
        <v>70000</v>
      </c>
      <c r="C34" s="93">
        <f t="shared" si="5"/>
        <v>0.1091362644215778</v>
      </c>
      <c r="D34" s="109"/>
      <c r="E34" s="91" t="s">
        <v>221</v>
      </c>
      <c r="F34" s="92">
        <v>5600</v>
      </c>
      <c r="G34" s="93">
        <f t="shared" si="3"/>
        <v>5.845511482254697E-2</v>
      </c>
      <c r="I34" s="95" t="s">
        <v>213</v>
      </c>
      <c r="J34" s="92">
        <v>460</v>
      </c>
      <c r="K34" s="93">
        <f t="shared" si="4"/>
        <v>0.10996892182644036</v>
      </c>
    </row>
    <row r="35" spans="1:11" ht="14.25" customHeight="1" x14ac:dyDescent="0.2">
      <c r="A35" s="91" t="s">
        <v>230</v>
      </c>
      <c r="B35" s="92">
        <v>61000</v>
      </c>
      <c r="C35" s="93">
        <f t="shared" si="5"/>
        <v>9.510445899594637E-2</v>
      </c>
      <c r="D35" s="109"/>
      <c r="E35" s="96" t="s">
        <v>214</v>
      </c>
      <c r="F35" s="101">
        <v>5000</v>
      </c>
      <c r="G35" s="98">
        <f t="shared" si="3"/>
        <v>5.2192066805845511E-2</v>
      </c>
      <c r="I35" s="95" t="s">
        <v>231</v>
      </c>
      <c r="J35" s="92">
        <v>420</v>
      </c>
      <c r="K35" s="93">
        <f t="shared" si="4"/>
        <v>0.10040640688501076</v>
      </c>
    </row>
    <row r="36" spans="1:11" ht="14.25" customHeight="1" x14ac:dyDescent="0.2">
      <c r="A36" s="91" t="s">
        <v>221</v>
      </c>
      <c r="B36" s="92">
        <v>37000</v>
      </c>
      <c r="C36" s="93">
        <f t="shared" si="5"/>
        <v>5.7686311194262548E-2</v>
      </c>
      <c r="D36" s="109"/>
      <c r="E36" s="91" t="s">
        <v>218</v>
      </c>
      <c r="F36" s="92">
        <v>4600</v>
      </c>
      <c r="G36" s="93">
        <f t="shared" si="3"/>
        <v>4.8016701461377868E-2</v>
      </c>
      <c r="I36" s="95" t="s">
        <v>222</v>
      </c>
      <c r="J36" s="92">
        <v>400</v>
      </c>
      <c r="K36" s="93">
        <f t="shared" si="4"/>
        <v>9.5625149414295965E-2</v>
      </c>
    </row>
    <row r="37" spans="1:11" ht="14.25" customHeight="1" x14ac:dyDescent="0.2">
      <c r="A37" s="91" t="s">
        <v>210</v>
      </c>
      <c r="B37" s="92">
        <v>26000</v>
      </c>
      <c r="C37" s="93">
        <f t="shared" si="5"/>
        <v>4.0536326785157471E-2</v>
      </c>
      <c r="D37" s="109"/>
      <c r="E37" s="91" t="s">
        <v>242</v>
      </c>
      <c r="F37" s="92">
        <v>2000</v>
      </c>
      <c r="G37" s="93">
        <f t="shared" si="3"/>
        <v>2.0876826722338204E-2</v>
      </c>
      <c r="I37" s="96" t="s">
        <v>214</v>
      </c>
      <c r="J37" s="101">
        <v>130</v>
      </c>
      <c r="K37" s="98">
        <f t="shared" si="4"/>
        <v>3.1078173559646188E-2</v>
      </c>
    </row>
    <row r="38" spans="1:11" ht="14.25" customHeight="1" x14ac:dyDescent="0.2">
      <c r="A38" s="91" t="s">
        <v>218</v>
      </c>
      <c r="B38" s="92">
        <v>23000</v>
      </c>
      <c r="C38" s="93">
        <f t="shared" si="5"/>
        <v>3.5859058309946991E-2</v>
      </c>
      <c r="D38" s="109"/>
      <c r="E38" s="91" t="s">
        <v>217</v>
      </c>
      <c r="F38" s="92">
        <v>1900</v>
      </c>
      <c r="G38" s="93">
        <f t="shared" si="3"/>
        <v>1.9832985386221295E-2</v>
      </c>
      <c r="I38" s="95" t="s">
        <v>212</v>
      </c>
      <c r="J38" s="92">
        <v>120</v>
      </c>
      <c r="K38" s="93">
        <f t="shared" si="4"/>
        <v>2.8687544824288789E-2</v>
      </c>
    </row>
    <row r="39" spans="1:11" ht="14.25" customHeight="1" x14ac:dyDescent="0.2">
      <c r="A39" s="91" t="s">
        <v>222</v>
      </c>
      <c r="B39" s="92">
        <v>22000</v>
      </c>
      <c r="C39" s="93">
        <f t="shared" si="5"/>
        <v>3.4299968818210166E-2</v>
      </c>
      <c r="D39" s="109"/>
      <c r="E39" s="91" t="s">
        <v>225</v>
      </c>
      <c r="F39" s="92">
        <v>1700</v>
      </c>
      <c r="G39" s="93">
        <f t="shared" si="3"/>
        <v>1.7745302713987474E-2</v>
      </c>
      <c r="I39" s="95" t="s">
        <v>243</v>
      </c>
      <c r="J39" s="92">
        <v>23</v>
      </c>
      <c r="K39" s="93">
        <f t="shared" si="4"/>
        <v>5.4984460913220174E-3</v>
      </c>
    </row>
    <row r="40" spans="1:11" ht="14.25" customHeight="1" x14ac:dyDescent="0.2">
      <c r="A40" s="91" t="s">
        <v>217</v>
      </c>
      <c r="B40" s="92">
        <v>8000</v>
      </c>
      <c r="C40" s="93">
        <f t="shared" si="5"/>
        <v>1.2472715933894606E-2</v>
      </c>
      <c r="D40" s="109"/>
      <c r="E40" s="91" t="s">
        <v>240</v>
      </c>
      <c r="F40" s="92">
        <v>1600</v>
      </c>
      <c r="G40" s="93">
        <f t="shared" si="3"/>
        <v>1.6701461377870562E-2</v>
      </c>
      <c r="I40" s="95" t="s">
        <v>229</v>
      </c>
      <c r="J40" s="92">
        <v>310</v>
      </c>
      <c r="K40" s="93">
        <f>(J40/$J$29)</f>
        <v>7.4109490796079369E-2</v>
      </c>
    </row>
    <row r="41" spans="1:11" ht="14.25" customHeight="1" x14ac:dyDescent="0.2">
      <c r="A41" s="91" t="s">
        <v>245</v>
      </c>
      <c r="B41" s="92">
        <v>6500</v>
      </c>
      <c r="C41" s="93">
        <f t="shared" si="5"/>
        <v>1.0134081696289368E-2</v>
      </c>
      <c r="D41" s="109"/>
      <c r="E41" s="91" t="s">
        <v>222</v>
      </c>
      <c r="F41" s="92">
        <v>1600</v>
      </c>
      <c r="G41" s="93">
        <f t="shared" si="3"/>
        <v>1.6701461377870562E-2</v>
      </c>
    </row>
    <row r="42" spans="1:11" ht="14.25" customHeight="1" x14ac:dyDescent="0.2">
      <c r="A42" s="71" t="s">
        <v>324</v>
      </c>
      <c r="B42" s="71">
        <v>4900</v>
      </c>
      <c r="C42" s="93">
        <f t="shared" si="5"/>
        <v>7.6395385095104455E-3</v>
      </c>
      <c r="D42" s="109"/>
      <c r="E42" s="91" t="s">
        <v>229</v>
      </c>
      <c r="F42" s="92">
        <v>5900</v>
      </c>
      <c r="G42" s="93">
        <f t="shared" si="3"/>
        <v>6.1586638830897704E-2</v>
      </c>
    </row>
    <row r="43" spans="1:11" ht="14.25" customHeight="1" x14ac:dyDescent="0.2">
      <c r="A43" s="91" t="s">
        <v>229</v>
      </c>
      <c r="B43" s="92">
        <v>57000</v>
      </c>
      <c r="C43" s="93">
        <f t="shared" si="5"/>
        <v>8.8868101028999058E-2</v>
      </c>
      <c r="D43" s="109"/>
      <c r="E43" s="91"/>
      <c r="F43" s="92"/>
      <c r="G43" s="93"/>
    </row>
    <row r="44" spans="1:11" ht="14.25" customHeight="1" x14ac:dyDescent="0.2">
      <c r="D44" s="109"/>
    </row>
    <row r="45" spans="1:11" ht="14.25" customHeight="1" x14ac:dyDescent="0.2">
      <c r="D45" s="109"/>
    </row>
    <row r="46" spans="1:11" ht="14.25" customHeight="1" x14ac:dyDescent="0.2">
      <c r="A46" s="75" t="s">
        <v>318</v>
      </c>
      <c r="B46" s="76">
        <v>2024</v>
      </c>
      <c r="C46" s="77" t="s">
        <v>206</v>
      </c>
      <c r="D46" s="109"/>
      <c r="E46" s="75" t="s">
        <v>316</v>
      </c>
      <c r="F46" s="76">
        <v>2024</v>
      </c>
      <c r="G46" s="77" t="s">
        <v>206</v>
      </c>
    </row>
    <row r="47" spans="1:11" ht="14.25" customHeight="1" thickBot="1" x14ac:dyDescent="0.25">
      <c r="D47" s="109"/>
      <c r="E47" s="78"/>
      <c r="F47" s="79"/>
      <c r="G47" s="80"/>
    </row>
    <row r="48" spans="1:11" ht="14.25" customHeight="1" thickBot="1" x14ac:dyDescent="0.25">
      <c r="A48" s="81" t="s">
        <v>322</v>
      </c>
      <c r="B48" s="84">
        <f>SUM(B50:B64)</f>
        <v>15023</v>
      </c>
      <c r="C48" s="201">
        <f>SUM(C50:C64)</f>
        <v>0.99999999999999978</v>
      </c>
      <c r="D48" s="109"/>
      <c r="E48" s="81" t="s">
        <v>322</v>
      </c>
      <c r="F48" s="84">
        <f>SUM(F50:F67)</f>
        <v>86889</v>
      </c>
      <c r="G48" s="201">
        <f>SUM(G50:G67)</f>
        <v>1</v>
      </c>
    </row>
    <row r="49" spans="1:7" ht="14.25" customHeight="1" x14ac:dyDescent="0.2">
      <c r="D49" s="109"/>
      <c r="E49" s="78"/>
      <c r="F49" s="79"/>
      <c r="G49" s="80"/>
    </row>
    <row r="50" spans="1:7" ht="14.25" customHeight="1" x14ac:dyDescent="0.2">
      <c r="A50" s="91" t="s">
        <v>211</v>
      </c>
      <c r="B50" s="92">
        <v>5900</v>
      </c>
      <c r="C50" s="93">
        <f t="shared" ref="C50:C64" si="6">(B50/$B$48)</f>
        <v>0.39273114557678229</v>
      </c>
      <c r="D50" s="109"/>
      <c r="E50" s="88" t="s">
        <v>215</v>
      </c>
      <c r="F50" s="177">
        <v>27000</v>
      </c>
      <c r="G50" s="90">
        <f>F50/$F$48</f>
        <v>0.31074129061216033</v>
      </c>
    </row>
    <row r="51" spans="1:7" ht="14.25" customHeight="1" x14ac:dyDescent="0.2">
      <c r="A51" s="91" t="s">
        <v>218</v>
      </c>
      <c r="B51" s="92">
        <v>3500</v>
      </c>
      <c r="C51" s="93">
        <f t="shared" si="6"/>
        <v>0.23297610330826066</v>
      </c>
      <c r="D51" s="109"/>
      <c r="E51" s="88" t="s">
        <v>231</v>
      </c>
      <c r="F51" s="177">
        <v>15000</v>
      </c>
      <c r="G51" s="90">
        <f t="shared" ref="G51:G58" si="7">F51/$F$48</f>
        <v>0.17263405034008908</v>
      </c>
    </row>
    <row r="52" spans="1:7" ht="14.25" customHeight="1" x14ac:dyDescent="0.2">
      <c r="A52" s="96" t="s">
        <v>214</v>
      </c>
      <c r="B52" s="101">
        <v>1900</v>
      </c>
      <c r="C52" s="98">
        <f t="shared" si="6"/>
        <v>0.12647274179591295</v>
      </c>
      <c r="D52" s="109"/>
      <c r="E52" s="88" t="s">
        <v>213</v>
      </c>
      <c r="F52" s="177">
        <v>14000</v>
      </c>
      <c r="G52" s="90">
        <f t="shared" si="7"/>
        <v>0.1611251136507498</v>
      </c>
    </row>
    <row r="53" spans="1:7" ht="9" customHeight="1" x14ac:dyDescent="0.2">
      <c r="A53" s="91" t="s">
        <v>210</v>
      </c>
      <c r="B53" s="92">
        <v>1400</v>
      </c>
      <c r="C53" s="93">
        <f t="shared" si="6"/>
        <v>9.3190441323304271E-2</v>
      </c>
      <c r="D53" s="109"/>
      <c r="E53" s="88" t="s">
        <v>211</v>
      </c>
      <c r="F53" s="177">
        <v>6900</v>
      </c>
      <c r="G53" s="90">
        <f t="shared" si="7"/>
        <v>7.9411663156440979E-2</v>
      </c>
    </row>
    <row r="54" spans="1:7" ht="14.25" customHeight="1" x14ac:dyDescent="0.2">
      <c r="A54" s="91" t="s">
        <v>213</v>
      </c>
      <c r="B54" s="92">
        <v>1100</v>
      </c>
      <c r="C54" s="93">
        <f t="shared" si="6"/>
        <v>7.3221061039739063E-2</v>
      </c>
      <c r="D54" s="109"/>
      <c r="E54" s="88" t="s">
        <v>217</v>
      </c>
      <c r="F54" s="177">
        <v>3400</v>
      </c>
      <c r="G54" s="90">
        <f t="shared" si="7"/>
        <v>3.9130384743753521E-2</v>
      </c>
    </row>
    <row r="55" spans="1:7" ht="9" customHeight="1" x14ac:dyDescent="0.2">
      <c r="A55" s="91" t="s">
        <v>215</v>
      </c>
      <c r="B55" s="92">
        <v>690</v>
      </c>
      <c r="C55" s="93">
        <f t="shared" si="6"/>
        <v>4.5929574652199961E-2</v>
      </c>
      <c r="D55" s="109"/>
      <c r="E55" s="88" t="s">
        <v>216</v>
      </c>
      <c r="F55" s="177">
        <v>2300</v>
      </c>
      <c r="G55" s="90">
        <f t="shared" si="7"/>
        <v>2.6470554385480325E-2</v>
      </c>
    </row>
    <row r="56" spans="1:7" ht="14.25" customHeight="1" x14ac:dyDescent="0.2">
      <c r="A56" s="91" t="s">
        <v>251</v>
      </c>
      <c r="B56" s="92">
        <v>150</v>
      </c>
      <c r="C56" s="93">
        <f t="shared" si="6"/>
        <v>9.9846901417826005E-3</v>
      </c>
      <c r="D56" s="109"/>
      <c r="E56" s="88" t="s">
        <v>218</v>
      </c>
      <c r="F56" s="177">
        <v>2300</v>
      </c>
      <c r="G56" s="90">
        <f t="shared" si="7"/>
        <v>2.6470554385480325E-2</v>
      </c>
    </row>
    <row r="57" spans="1:7" ht="14.25" customHeight="1" x14ac:dyDescent="0.2">
      <c r="A57" s="91" t="s">
        <v>221</v>
      </c>
      <c r="B57" s="92">
        <v>130</v>
      </c>
      <c r="C57" s="93">
        <f t="shared" si="6"/>
        <v>8.6533981228782541E-3</v>
      </c>
      <c r="D57" s="109"/>
      <c r="E57" s="88" t="s">
        <v>253</v>
      </c>
      <c r="F57" s="177">
        <v>2300</v>
      </c>
      <c r="G57" s="90">
        <f t="shared" si="7"/>
        <v>2.6470554385480325E-2</v>
      </c>
    </row>
    <row r="58" spans="1:7" ht="14.25" customHeight="1" x14ac:dyDescent="0.2">
      <c r="A58" s="91" t="s">
        <v>245</v>
      </c>
      <c r="B58" s="92">
        <v>100</v>
      </c>
      <c r="C58" s="93">
        <f t="shared" si="6"/>
        <v>6.6564600945217337E-3</v>
      </c>
      <c r="D58" s="109"/>
      <c r="E58" s="88" t="s">
        <v>242</v>
      </c>
      <c r="F58" s="177">
        <v>1500</v>
      </c>
      <c r="G58" s="90">
        <f t="shared" si="7"/>
        <v>1.7263405034008909E-2</v>
      </c>
    </row>
    <row r="59" spans="1:7" ht="14.25" customHeight="1" x14ac:dyDescent="0.2">
      <c r="A59" s="91" t="s">
        <v>216</v>
      </c>
      <c r="B59" s="92">
        <v>64</v>
      </c>
      <c r="C59" s="93">
        <f t="shared" si="6"/>
        <v>4.2601344604939091E-3</v>
      </c>
      <c r="D59" s="109"/>
      <c r="E59" s="96" t="s">
        <v>214</v>
      </c>
      <c r="F59" s="101">
        <v>1500</v>
      </c>
      <c r="G59" s="98">
        <f>F59/$F$48</f>
        <v>1.7263405034008909E-2</v>
      </c>
    </row>
    <row r="60" spans="1:7" ht="14.25" customHeight="1" x14ac:dyDescent="0.2">
      <c r="A60" s="91" t="s">
        <v>242</v>
      </c>
      <c r="B60" s="92">
        <v>43</v>
      </c>
      <c r="C60" s="93">
        <f t="shared" si="6"/>
        <v>2.8622778406443452E-3</v>
      </c>
      <c r="D60" s="109"/>
      <c r="E60" s="91" t="s">
        <v>220</v>
      </c>
      <c r="F60" s="181">
        <v>900</v>
      </c>
      <c r="G60" s="90">
        <f>F60/$F$48</f>
        <v>1.0358043020405345E-2</v>
      </c>
    </row>
    <row r="61" spans="1:7" ht="14.25" customHeight="1" x14ac:dyDescent="0.2">
      <c r="A61" s="91" t="s">
        <v>224</v>
      </c>
      <c r="B61" s="92">
        <v>21</v>
      </c>
      <c r="C61" s="93">
        <f t="shared" si="6"/>
        <v>1.3978566198495641E-3</v>
      </c>
      <c r="D61" s="109"/>
      <c r="E61" s="91" t="s">
        <v>225</v>
      </c>
      <c r="F61" s="181">
        <v>600</v>
      </c>
      <c r="G61" s="90">
        <f t="shared" ref="G61:G67" si="8">F61/$F$48</f>
        <v>6.9053620136035635E-3</v>
      </c>
    </row>
    <row r="62" spans="1:7" ht="14.25" customHeight="1" x14ac:dyDescent="0.2">
      <c r="A62" s="71" t="s">
        <v>252</v>
      </c>
      <c r="B62" s="92">
        <v>10</v>
      </c>
      <c r="C62" s="93">
        <f t="shared" si="6"/>
        <v>6.656460094521733E-4</v>
      </c>
      <c r="D62" s="109"/>
      <c r="E62" s="91" t="s">
        <v>227</v>
      </c>
      <c r="F62" s="181">
        <v>590</v>
      </c>
      <c r="G62" s="90">
        <f t="shared" si="8"/>
        <v>6.7902726467101706E-3</v>
      </c>
    </row>
    <row r="63" spans="1:7" ht="14.25" customHeight="1" x14ac:dyDescent="0.2">
      <c r="A63" s="91" t="s">
        <v>254</v>
      </c>
      <c r="B63" s="92">
        <v>8</v>
      </c>
      <c r="C63" s="93">
        <f t="shared" si="6"/>
        <v>5.3251680756173864E-4</v>
      </c>
      <c r="D63" s="109"/>
      <c r="E63" s="88" t="s">
        <v>240</v>
      </c>
      <c r="F63" s="177">
        <v>99</v>
      </c>
      <c r="G63" s="90">
        <f t="shared" si="8"/>
        <v>1.1393847322445879E-3</v>
      </c>
    </row>
    <row r="64" spans="1:7" ht="14.25" customHeight="1" x14ac:dyDescent="0.2">
      <c r="A64" s="71" t="s">
        <v>325</v>
      </c>
      <c r="B64" s="71">
        <v>7</v>
      </c>
      <c r="C64" s="93">
        <f t="shared" si="6"/>
        <v>4.6595220661652131E-4</v>
      </c>
      <c r="D64" s="109"/>
      <c r="E64" s="109" t="s">
        <v>210</v>
      </c>
      <c r="F64" s="71">
        <v>0</v>
      </c>
      <c r="G64" s="90">
        <f t="shared" si="8"/>
        <v>0</v>
      </c>
    </row>
    <row r="65" spans="1:11" ht="14.25" customHeight="1" x14ac:dyDescent="0.2">
      <c r="D65" s="109"/>
      <c r="E65" s="109" t="s">
        <v>255</v>
      </c>
      <c r="F65" s="71">
        <v>0</v>
      </c>
      <c r="G65" s="90">
        <f t="shared" si="8"/>
        <v>0</v>
      </c>
    </row>
    <row r="66" spans="1:11" ht="14.25" customHeight="1" x14ac:dyDescent="0.2">
      <c r="D66" s="109"/>
      <c r="E66" s="109" t="s">
        <v>221</v>
      </c>
      <c r="F66" s="71">
        <v>0</v>
      </c>
      <c r="G66" s="90">
        <f t="shared" si="8"/>
        <v>0</v>
      </c>
    </row>
    <row r="67" spans="1:11" ht="14.25" customHeight="1" x14ac:dyDescent="0.2">
      <c r="D67" s="109"/>
      <c r="E67" s="88" t="s">
        <v>256</v>
      </c>
      <c r="F67" s="177">
        <v>8500</v>
      </c>
      <c r="G67" s="90">
        <f t="shared" si="8"/>
        <v>9.7825961859383817E-2</v>
      </c>
    </row>
    <row r="68" spans="1:11" ht="14.25" customHeight="1" x14ac:dyDescent="0.2">
      <c r="D68" s="109"/>
    </row>
    <row r="69" spans="1:11" ht="14.25" customHeight="1" x14ac:dyDescent="0.2">
      <c r="D69" s="109"/>
      <c r="E69" s="181"/>
    </row>
    <row r="70" spans="1:11" ht="14.25" customHeight="1" x14ac:dyDescent="0.2">
      <c r="D70" s="109"/>
      <c r="E70" s="109"/>
    </row>
    <row r="71" spans="1:11" ht="14.25" customHeight="1" x14ac:dyDescent="0.2">
      <c r="D71" s="109"/>
      <c r="E71" s="109"/>
    </row>
    <row r="72" spans="1:11" ht="14.25" customHeight="1" x14ac:dyDescent="0.2">
      <c r="A72" s="109"/>
      <c r="B72" s="109"/>
      <c r="C72" s="104"/>
      <c r="D72" s="109"/>
      <c r="E72" s="109"/>
    </row>
    <row r="73" spans="1:11" ht="14.25" customHeight="1" x14ac:dyDescent="0.2">
      <c r="D73" s="104"/>
      <c r="E73" s="104"/>
    </row>
    <row r="74" spans="1:11" ht="14.25" customHeight="1" x14ac:dyDescent="0.2">
      <c r="A74" s="109"/>
      <c r="B74" s="109"/>
      <c r="C74" s="104"/>
      <c r="D74" s="109"/>
      <c r="E74" s="109"/>
    </row>
    <row r="75" spans="1:11" ht="15" customHeight="1" x14ac:dyDescent="0.2">
      <c r="A75" s="847" t="s">
        <v>326</v>
      </c>
      <c r="B75" s="847"/>
      <c r="C75" s="847"/>
      <c r="D75" s="847"/>
      <c r="E75" s="847"/>
      <c r="F75" s="847"/>
      <c r="G75" s="847"/>
      <c r="H75" s="847"/>
      <c r="I75" s="847"/>
      <c r="J75" s="847"/>
      <c r="K75" s="847"/>
    </row>
    <row r="76" spans="1:11" ht="14.25" customHeight="1" x14ac:dyDescent="0.2">
      <c r="A76" s="845" t="s">
        <v>199</v>
      </c>
      <c r="B76" s="845"/>
      <c r="C76" s="845"/>
      <c r="D76" s="845"/>
      <c r="E76" s="845"/>
      <c r="F76" s="845"/>
      <c r="G76" s="845"/>
      <c r="H76" s="845"/>
      <c r="I76" s="845"/>
      <c r="J76" s="845"/>
      <c r="K76" s="845"/>
    </row>
    <row r="77" spans="1:11" ht="14.25" customHeight="1" x14ac:dyDescent="0.2">
      <c r="A77" s="848" t="s">
        <v>260</v>
      </c>
      <c r="B77" s="848"/>
      <c r="C77" s="848"/>
      <c r="D77" s="848"/>
      <c r="E77" s="848"/>
      <c r="F77" s="848"/>
      <c r="G77" s="848"/>
      <c r="H77" s="848"/>
      <c r="I77" s="848"/>
      <c r="J77" s="848"/>
      <c r="K77" s="848"/>
    </row>
    <row r="78" spans="1:11" ht="14.25" customHeight="1" x14ac:dyDescent="0.2">
      <c r="A78" s="109"/>
      <c r="B78" s="109"/>
      <c r="C78" s="104"/>
      <c r="D78" s="109"/>
      <c r="E78" s="109"/>
    </row>
    <row r="79" spans="1:11" ht="14.25" customHeight="1" x14ac:dyDescent="0.2">
      <c r="A79" s="109"/>
      <c r="B79" s="109"/>
      <c r="C79" s="104"/>
      <c r="D79" s="109"/>
      <c r="E79" s="109"/>
    </row>
    <row r="80" spans="1:11" ht="14.25" customHeight="1" x14ac:dyDescent="0.2">
      <c r="A80" s="109"/>
      <c r="B80" s="109"/>
      <c r="C80" s="104"/>
      <c r="D80" s="109"/>
      <c r="E80" s="109"/>
    </row>
    <row r="81" spans="1:5" ht="14.25" customHeight="1" x14ac:dyDescent="0.2">
      <c r="A81" s="109"/>
      <c r="B81" s="109"/>
      <c r="C81" s="104"/>
      <c r="D81" s="109"/>
      <c r="E81" s="109"/>
    </row>
    <row r="82" spans="1:5" ht="14.25" customHeight="1" x14ac:dyDescent="0.2">
      <c r="A82" s="109"/>
      <c r="B82" s="109"/>
      <c r="C82" s="104"/>
      <c r="D82" s="109"/>
      <c r="E82" s="109"/>
    </row>
    <row r="83" spans="1:5" ht="14.25" customHeight="1" x14ac:dyDescent="0.2">
      <c r="A83" s="109"/>
      <c r="B83" s="109"/>
      <c r="C83" s="104"/>
      <c r="D83" s="109"/>
      <c r="E83" s="109"/>
    </row>
    <row r="84" spans="1:5" ht="14.25" customHeight="1" x14ac:dyDescent="0.2">
      <c r="A84" s="109"/>
      <c r="B84" s="109"/>
      <c r="C84" s="104"/>
      <c r="D84" s="109"/>
      <c r="E84" s="109"/>
    </row>
    <row r="85" spans="1:5" ht="14.25" customHeight="1" x14ac:dyDescent="0.2">
      <c r="A85" s="109"/>
      <c r="B85" s="109"/>
      <c r="C85" s="104"/>
      <c r="D85" s="109"/>
      <c r="E85" s="109"/>
    </row>
    <row r="86" spans="1:5" ht="14.25" customHeight="1" x14ac:dyDescent="0.2">
      <c r="A86" s="109"/>
      <c r="B86" s="109"/>
      <c r="C86" s="104"/>
      <c r="D86" s="109"/>
      <c r="E86" s="109"/>
    </row>
    <row r="87" spans="1:5" ht="14.25" customHeight="1" x14ac:dyDescent="0.2">
      <c r="A87" s="109"/>
      <c r="B87" s="109"/>
      <c r="C87" s="104"/>
      <c r="D87" s="109"/>
      <c r="E87" s="109"/>
    </row>
    <row r="88" spans="1:5" ht="14.25" customHeight="1" x14ac:dyDescent="0.2">
      <c r="A88" s="109"/>
      <c r="B88" s="109"/>
      <c r="C88" s="104"/>
      <c r="D88" s="109"/>
      <c r="E88" s="109"/>
    </row>
    <row r="89" spans="1:5" ht="14.25" customHeight="1" x14ac:dyDescent="0.2">
      <c r="A89" s="109"/>
      <c r="B89" s="109"/>
      <c r="C89" s="104"/>
      <c r="D89" s="109"/>
      <c r="E89" s="109"/>
    </row>
    <row r="90" spans="1:5" ht="14.25" customHeight="1" x14ac:dyDescent="0.2">
      <c r="A90" s="109"/>
      <c r="B90" s="109"/>
      <c r="C90" s="104"/>
      <c r="D90" s="109"/>
      <c r="E90" s="109"/>
    </row>
    <row r="91" spans="1:5" ht="14.25" customHeight="1" x14ac:dyDescent="0.2">
      <c r="A91" s="109"/>
      <c r="B91" s="91"/>
      <c r="C91" s="113"/>
      <c r="D91" s="109"/>
      <c r="E91" s="109"/>
    </row>
    <row r="92" spans="1:5" ht="14.25" customHeight="1" x14ac:dyDescent="0.2">
      <c r="A92" s="109"/>
      <c r="B92" s="91"/>
      <c r="C92" s="113"/>
      <c r="D92" s="109"/>
      <c r="E92" s="109"/>
    </row>
    <row r="93" spans="1:5" ht="14.25" customHeight="1" x14ac:dyDescent="0.2">
      <c r="A93" s="109"/>
      <c r="B93" s="91"/>
      <c r="C93" s="113"/>
      <c r="D93" s="109"/>
      <c r="E93" s="109"/>
    </row>
    <row r="94" spans="1:5" ht="14.25" customHeight="1" x14ac:dyDescent="0.2">
      <c r="A94" s="109"/>
      <c r="B94" s="91"/>
      <c r="C94" s="113"/>
      <c r="D94" s="109"/>
      <c r="E94" s="109"/>
    </row>
  </sheetData>
  <mergeCells count="3">
    <mergeCell ref="A75:K75"/>
    <mergeCell ref="A76:K76"/>
    <mergeCell ref="A77:K77"/>
  </mergeCells>
  <pageMargins left="0.7" right="0.7" top="0.75" bottom="0.75" header="0" footer="0"/>
  <pageSetup paperSize="9" scale="39" orientation="portrait" r:id="rId1"/>
  <rowBreaks count="1" manualBreakCount="1">
    <brk id="78" max="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76812-3A7C-449E-B74B-816A4C520987}">
  <sheetPr>
    <tabColor rgb="FF002060"/>
  </sheetPr>
  <dimension ref="A1:M100"/>
  <sheetViews>
    <sheetView showGridLines="0" view="pageBreakPreview" zoomScaleNormal="145" zoomScaleSheetLayoutView="100" workbookViewId="0"/>
  </sheetViews>
  <sheetFormatPr baseColWidth="10" defaultColWidth="14.42578125" defaultRowHeight="15" customHeight="1" x14ac:dyDescent="0.3"/>
  <cols>
    <col min="1" max="1" width="41.85546875" style="204" customWidth="1"/>
    <col min="2" max="11" width="6.85546875" style="204" bestFit="1" customWidth="1"/>
    <col min="12" max="12" width="3.85546875" style="204" customWidth="1"/>
    <col min="13" max="13" width="23.85546875" style="204" bestFit="1" customWidth="1"/>
    <col min="14" max="16384" width="14.42578125" style="204"/>
  </cols>
  <sheetData>
    <row r="1" spans="1:13" ht="21" customHeight="1" x14ac:dyDescent="0.3">
      <c r="A1" s="70" t="s">
        <v>609</v>
      </c>
      <c r="B1" s="202"/>
      <c r="C1" s="202"/>
      <c r="D1" s="202"/>
      <c r="E1" s="202"/>
      <c r="F1" s="202"/>
      <c r="G1" s="202"/>
      <c r="H1" s="202"/>
      <c r="I1" s="203"/>
      <c r="J1" s="202"/>
      <c r="K1" s="203"/>
      <c r="L1" s="203"/>
    </row>
    <row r="2" spans="1:13" ht="16.5" customHeight="1" x14ac:dyDescent="0.3">
      <c r="A2" s="72" t="s">
        <v>610</v>
      </c>
      <c r="B2" s="202"/>
      <c r="C2" s="202"/>
      <c r="D2" s="202"/>
      <c r="E2" s="202"/>
      <c r="F2" s="202"/>
      <c r="G2" s="202"/>
      <c r="H2" s="202"/>
      <c r="I2" s="203"/>
      <c r="J2" s="202"/>
      <c r="K2" s="203"/>
      <c r="L2" s="203"/>
    </row>
    <row r="3" spans="1:13" ht="12.75" customHeight="1" x14ac:dyDescent="0.3">
      <c r="A3" s="203"/>
      <c r="B3" s="202"/>
      <c r="C3" s="202"/>
      <c r="D3" s="202"/>
      <c r="E3" s="202"/>
      <c r="F3" s="202"/>
      <c r="G3" s="202"/>
      <c r="H3" s="202"/>
      <c r="I3" s="203"/>
      <c r="J3" s="202"/>
      <c r="K3" s="203"/>
      <c r="L3" s="203"/>
    </row>
    <row r="4" spans="1:13" ht="12.75" customHeight="1" x14ac:dyDescent="0.3">
      <c r="A4" s="203"/>
      <c r="B4" s="202"/>
      <c r="C4" s="202"/>
      <c r="D4" s="202"/>
      <c r="E4" s="202"/>
      <c r="F4" s="202"/>
      <c r="G4" s="202"/>
      <c r="H4" s="202"/>
      <c r="I4" s="203"/>
      <c r="J4" s="202"/>
      <c r="K4" s="203"/>
      <c r="L4" s="203"/>
    </row>
    <row r="5" spans="1:13" ht="12" customHeight="1" x14ac:dyDescent="0.3">
      <c r="A5" s="206" t="s">
        <v>183</v>
      </c>
      <c r="B5" s="207">
        <v>2015</v>
      </c>
      <c r="C5" s="207">
        <v>2016</v>
      </c>
      <c r="D5" s="207">
        <v>2017</v>
      </c>
      <c r="E5" s="207">
        <v>2018</v>
      </c>
      <c r="F5" s="207">
        <v>2019</v>
      </c>
      <c r="G5" s="207">
        <v>2020</v>
      </c>
      <c r="H5" s="207">
        <v>2021</v>
      </c>
      <c r="I5" s="207">
        <v>2022</v>
      </c>
      <c r="J5" s="207">
        <v>2023</v>
      </c>
      <c r="K5" s="207" t="s">
        <v>396</v>
      </c>
      <c r="L5" s="203"/>
    </row>
    <row r="6" spans="1:13" ht="12" customHeight="1" x14ac:dyDescent="0.3">
      <c r="A6" s="585" t="s">
        <v>611</v>
      </c>
      <c r="B6" s="280">
        <v>18950.140011644278</v>
      </c>
      <c r="C6" s="280">
        <v>21819.079289828671</v>
      </c>
      <c r="D6" s="280">
        <v>27581.607245410378</v>
      </c>
      <c r="E6" s="280">
        <v>28898.657866237922</v>
      </c>
      <c r="F6" s="280">
        <v>28336.207651007782</v>
      </c>
      <c r="G6" s="280">
        <v>26127.691951754798</v>
      </c>
      <c r="H6" s="280">
        <v>39900.752334794633</v>
      </c>
      <c r="I6" s="280">
        <v>38105.893981375455</v>
      </c>
      <c r="J6" s="280">
        <v>42789.545630438341</v>
      </c>
      <c r="K6" s="280">
        <v>47700.534289833719</v>
      </c>
      <c r="L6" s="205"/>
      <c r="M6" s="586"/>
    </row>
    <row r="7" spans="1:13" ht="12" customHeight="1" x14ac:dyDescent="0.3">
      <c r="A7" s="73" t="s">
        <v>612</v>
      </c>
      <c r="B7" s="280">
        <v>698.46230000000003</v>
      </c>
      <c r="C7" s="280">
        <v>642.0874</v>
      </c>
      <c r="D7" s="280">
        <v>587.74400000000003</v>
      </c>
      <c r="E7" s="280">
        <v>629.21400000000006</v>
      </c>
      <c r="F7" s="280">
        <v>607.28660000000002</v>
      </c>
      <c r="G7" s="280">
        <v>446.36130000000009</v>
      </c>
      <c r="H7" s="280">
        <v>674.70120000000009</v>
      </c>
      <c r="I7" s="280">
        <v>1093.0475999999999</v>
      </c>
      <c r="J7" s="280">
        <v>1193.7174</v>
      </c>
      <c r="K7" s="280">
        <v>1047.8005000000001</v>
      </c>
      <c r="L7" s="205"/>
      <c r="M7" s="586"/>
    </row>
    <row r="8" spans="1:13" ht="12" customHeight="1" x14ac:dyDescent="0.3">
      <c r="A8" s="91" t="s">
        <v>613</v>
      </c>
      <c r="B8" s="281">
        <v>1080.6343999999999</v>
      </c>
      <c r="C8" s="281">
        <v>1085.3510000000001</v>
      </c>
      <c r="D8" s="281">
        <v>1272.5274999999997</v>
      </c>
      <c r="E8" s="281">
        <v>1324.7054000000001</v>
      </c>
      <c r="F8" s="281">
        <v>1309.9999000000003</v>
      </c>
      <c r="G8" s="281">
        <v>926.58539999999994</v>
      </c>
      <c r="H8" s="281">
        <v>1613.0619000000002</v>
      </c>
      <c r="I8" s="281">
        <v>1722.9959000000001</v>
      </c>
      <c r="J8" s="281">
        <v>1552.4005</v>
      </c>
      <c r="K8" s="281">
        <v>1994.3460000000002</v>
      </c>
      <c r="L8" s="205"/>
      <c r="M8" s="586"/>
    </row>
    <row r="9" spans="1:13" ht="12" customHeight="1" x14ac:dyDescent="0.3">
      <c r="A9" s="91" t="s">
        <v>614</v>
      </c>
      <c r="B9" s="281">
        <v>533.19579999999996</v>
      </c>
      <c r="C9" s="281">
        <v>450.20920000000001</v>
      </c>
      <c r="D9" s="281">
        <v>520.43029999999999</v>
      </c>
      <c r="E9" s="281">
        <v>590.50449999999989</v>
      </c>
      <c r="F9" s="281">
        <v>567.40030000000002</v>
      </c>
      <c r="G9" s="281">
        <v>460.96669999999995</v>
      </c>
      <c r="H9" s="281">
        <v>554.61720000000003</v>
      </c>
      <c r="I9" s="281">
        <v>648.63929999999993</v>
      </c>
      <c r="J9" s="281">
        <v>712.26750000000004</v>
      </c>
      <c r="K9" s="281">
        <v>730.21160000000009</v>
      </c>
      <c r="L9" s="205"/>
      <c r="M9" s="586"/>
    </row>
    <row r="10" spans="1:13" ht="12" customHeight="1" x14ac:dyDescent="0.3">
      <c r="A10" s="91" t="s">
        <v>615</v>
      </c>
      <c r="B10" s="281">
        <v>2302.3120197518469</v>
      </c>
      <c r="C10" s="281">
        <v>2216.6974493786047</v>
      </c>
      <c r="D10" s="281">
        <v>3368.8558075212054</v>
      </c>
      <c r="E10" s="281">
        <v>4038.7122725853042</v>
      </c>
      <c r="F10" s="281">
        <v>2975.0747060300005</v>
      </c>
      <c r="G10" s="281">
        <v>1584.2206256799975</v>
      </c>
      <c r="H10" s="281">
        <v>3710.7444045197822</v>
      </c>
      <c r="I10" s="281">
        <v>5904.7864427747945</v>
      </c>
      <c r="J10" s="281">
        <v>3951.3351864400042</v>
      </c>
      <c r="K10" s="281">
        <v>4001.1016607599986</v>
      </c>
      <c r="L10" s="205"/>
      <c r="M10" s="586"/>
    </row>
    <row r="11" spans="1:13" ht="12" customHeight="1" x14ac:dyDescent="0.3">
      <c r="A11" s="91" t="s">
        <v>616</v>
      </c>
      <c r="B11" s="281">
        <v>1456.9481829951933</v>
      </c>
      <c r="C11" s="281">
        <v>1269.2528803730224</v>
      </c>
      <c r="D11" s="281">
        <v>1788.5044791097578</v>
      </c>
      <c r="E11" s="281">
        <v>1938.0913091995621</v>
      </c>
      <c r="F11" s="281">
        <v>1928.8144254944868</v>
      </c>
      <c r="G11" s="281">
        <v>1542.1219676761218</v>
      </c>
      <c r="H11" s="281">
        <v>2335.2618859167123</v>
      </c>
      <c r="I11" s="281">
        <v>2385.507550827363</v>
      </c>
      <c r="J11" s="281">
        <v>1141.977552892977</v>
      </c>
      <c r="K11" s="281">
        <v>2287.9151621415481</v>
      </c>
      <c r="L11" s="205"/>
      <c r="M11" s="586"/>
    </row>
    <row r="12" spans="1:13" ht="12" customHeight="1" x14ac:dyDescent="0.3">
      <c r="A12" s="91" t="s">
        <v>617</v>
      </c>
      <c r="B12" s="281">
        <v>722.75179937486212</v>
      </c>
      <c r="C12" s="281">
        <v>877.92480076155869</v>
      </c>
      <c r="D12" s="281">
        <v>826.88744974230519</v>
      </c>
      <c r="E12" s="281">
        <v>762.26194432339321</v>
      </c>
      <c r="F12" s="281">
        <v>774.28456059900623</v>
      </c>
      <c r="G12" s="281">
        <v>731.13150255190237</v>
      </c>
      <c r="H12" s="281">
        <v>857.22899843374671</v>
      </c>
      <c r="I12" s="281">
        <v>1354.2156808018956</v>
      </c>
      <c r="J12" s="281">
        <v>969.7588067297479</v>
      </c>
      <c r="K12" s="281">
        <v>1228.6856296710289</v>
      </c>
      <c r="L12" s="205"/>
      <c r="M12" s="586"/>
    </row>
    <row r="13" spans="1:13" ht="12" customHeight="1" x14ac:dyDescent="0.3">
      <c r="A13" s="587" t="s">
        <v>618</v>
      </c>
      <c r="B13" s="281">
        <v>4390.5687832700005</v>
      </c>
      <c r="C13" s="281">
        <v>4686.0392679400002</v>
      </c>
      <c r="D13" s="281">
        <v>5103.0639328999996</v>
      </c>
      <c r="E13" s="281">
        <v>5867.3235235600005</v>
      </c>
      <c r="F13" s="281">
        <v>6298.8242</v>
      </c>
      <c r="G13" s="281">
        <v>6735.3891000000012</v>
      </c>
      <c r="H13" s="281">
        <v>7868.0211000000008</v>
      </c>
      <c r="I13" s="281">
        <v>8367.7086999999992</v>
      </c>
      <c r="J13" s="281">
        <v>9180.3272000000015</v>
      </c>
      <c r="K13" s="281">
        <v>11151.416699999998</v>
      </c>
      <c r="L13" s="205"/>
      <c r="M13" s="586"/>
    </row>
    <row r="14" spans="1:13" ht="12" customHeight="1" x14ac:dyDescent="0.3">
      <c r="A14" s="588" t="s">
        <v>619</v>
      </c>
      <c r="B14" s="281">
        <v>950.66641673000004</v>
      </c>
      <c r="C14" s="281">
        <v>926.43403205999994</v>
      </c>
      <c r="D14" s="281">
        <v>1088.6195671</v>
      </c>
      <c r="E14" s="281">
        <v>1374.83657644</v>
      </c>
      <c r="F14" s="281">
        <v>1614.1054000000001</v>
      </c>
      <c r="G14" s="281">
        <v>1316.1869000000002</v>
      </c>
      <c r="H14" s="281">
        <v>1515.5727999999997</v>
      </c>
      <c r="I14" s="281">
        <v>1639.1869000000002</v>
      </c>
      <c r="J14" s="281">
        <v>1779.4551999999996</v>
      </c>
      <c r="K14" s="281">
        <v>1319.7496000000001</v>
      </c>
      <c r="L14" s="205"/>
      <c r="M14" s="586"/>
    </row>
    <row r="15" spans="1:13" ht="12" customHeight="1" x14ac:dyDescent="0.3">
      <c r="A15" s="588" t="s">
        <v>620</v>
      </c>
      <c r="B15" s="281">
        <v>1331.18</v>
      </c>
      <c r="C15" s="281">
        <v>1195.7920000000001</v>
      </c>
      <c r="D15" s="281">
        <v>1272.3398000000002</v>
      </c>
      <c r="E15" s="281">
        <v>1401.9002</v>
      </c>
      <c r="F15" s="281">
        <v>1354.8879000000002</v>
      </c>
      <c r="G15" s="281">
        <v>1006.5378999999998</v>
      </c>
      <c r="H15" s="281">
        <v>1564.9597000000001</v>
      </c>
      <c r="I15" s="281">
        <v>1872.8336999999999</v>
      </c>
      <c r="J15" s="281">
        <v>1600.5019</v>
      </c>
      <c r="K15" s="281">
        <v>1633.6738999999998</v>
      </c>
      <c r="L15" s="205"/>
      <c r="M15" s="586"/>
    </row>
    <row r="16" spans="1:13" ht="12" customHeight="1" x14ac:dyDescent="0.3">
      <c r="A16" s="588" t="s">
        <v>621</v>
      </c>
      <c r="B16" s="281">
        <v>352.98030000000006</v>
      </c>
      <c r="C16" s="281">
        <v>322.35929999999996</v>
      </c>
      <c r="D16" s="281">
        <v>343.81120000000004</v>
      </c>
      <c r="E16" s="281">
        <v>338.97039999999998</v>
      </c>
      <c r="F16" s="281">
        <v>321.73099999999999</v>
      </c>
      <c r="G16" s="281">
        <v>238.73949999999999</v>
      </c>
      <c r="H16" s="281">
        <v>279.96199999999999</v>
      </c>
      <c r="I16" s="281">
        <v>312.62270000000007</v>
      </c>
      <c r="J16" s="281">
        <v>288.11899999999997</v>
      </c>
      <c r="K16" s="281">
        <v>285.65979999999996</v>
      </c>
      <c r="L16" s="205"/>
      <c r="M16" s="586"/>
    </row>
    <row r="17" spans="1:13" ht="12" customHeight="1" x14ac:dyDescent="0.3">
      <c r="A17" s="588" t="s">
        <v>622</v>
      </c>
      <c r="B17" s="281">
        <v>1405.9457</v>
      </c>
      <c r="C17" s="281">
        <v>1343.8012999999999</v>
      </c>
      <c r="D17" s="281">
        <v>1384.7514000000001</v>
      </c>
      <c r="E17" s="281">
        <v>1562.3111999999999</v>
      </c>
      <c r="F17" s="281">
        <v>1606.7089999999998</v>
      </c>
      <c r="G17" s="281">
        <v>1495.1142999999997</v>
      </c>
      <c r="H17" s="281">
        <v>1904.9823000000001</v>
      </c>
      <c r="I17" s="281">
        <v>2348.0658000000003</v>
      </c>
      <c r="J17" s="281">
        <v>1996.1373999999998</v>
      </c>
      <c r="K17" s="281">
        <v>2190.8256999999999</v>
      </c>
      <c r="L17" s="205"/>
      <c r="M17" s="586"/>
    </row>
    <row r="18" spans="1:13" ht="12" customHeight="1" x14ac:dyDescent="0.3">
      <c r="A18" s="589" t="s">
        <v>333</v>
      </c>
      <c r="B18" s="281">
        <v>238.56881153999996</v>
      </c>
      <c r="C18" s="281">
        <v>246.71012199</v>
      </c>
      <c r="D18" s="281">
        <v>282.45076269000003</v>
      </c>
      <c r="E18" s="281">
        <v>338.98661541000001</v>
      </c>
      <c r="F18" s="281">
        <v>285.1291790000007</v>
      </c>
      <c r="G18" s="281">
        <v>214.55395799999962</v>
      </c>
      <c r="H18" s="281">
        <v>334.25265599999898</v>
      </c>
      <c r="I18" s="281">
        <v>411.61083399999961</v>
      </c>
      <c r="J18" s="281">
        <v>362.5632900000009</v>
      </c>
      <c r="K18" s="281">
        <v>344.31359000000054</v>
      </c>
      <c r="L18" s="205"/>
      <c r="M18" s="586"/>
    </row>
    <row r="19" spans="1:13" ht="12" customHeight="1" x14ac:dyDescent="0.3">
      <c r="A19" s="590" t="s">
        <v>623</v>
      </c>
      <c r="B19" s="591">
        <f>+SUM(B6:B18)</f>
        <v>34414.354525306175</v>
      </c>
      <c r="C19" s="591">
        <f t="shared" ref="C19:K19" si="0">+SUM(C6:C18)</f>
        <v>37081.738042331854</v>
      </c>
      <c r="D19" s="591">
        <f t="shared" si="0"/>
        <v>45421.593444473641</v>
      </c>
      <c r="E19" s="591">
        <f t="shared" si="0"/>
        <v>49066.475807756178</v>
      </c>
      <c r="F19" s="591">
        <f t="shared" si="0"/>
        <v>47980.454822131287</v>
      </c>
      <c r="G19" s="591">
        <f t="shared" si="0"/>
        <v>42825.601105662827</v>
      </c>
      <c r="H19" s="591">
        <f t="shared" si="0"/>
        <v>63114.118479664881</v>
      </c>
      <c r="I19" s="591">
        <f t="shared" si="0"/>
        <v>66167.115089779531</v>
      </c>
      <c r="J19" s="591">
        <f t="shared" si="0"/>
        <v>67518.106566501083</v>
      </c>
      <c r="K19" s="591">
        <f t="shared" si="0"/>
        <v>75916.234132406287</v>
      </c>
      <c r="L19" s="592"/>
    </row>
    <row r="20" spans="1:13" ht="12.75" customHeight="1" x14ac:dyDescent="0.3">
      <c r="A20" s="91"/>
      <c r="B20" s="113"/>
      <c r="C20" s="113"/>
      <c r="D20" s="113"/>
      <c r="E20" s="113"/>
      <c r="F20" s="113"/>
      <c r="G20" s="113"/>
      <c r="H20" s="593"/>
      <c r="I20" s="593"/>
      <c r="J20" s="113"/>
      <c r="K20" s="91"/>
    </row>
    <row r="21" spans="1:13" ht="12.75" customHeight="1" x14ac:dyDescent="0.3">
      <c r="A21" s="91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594"/>
    </row>
    <row r="22" spans="1:13" ht="12" customHeight="1" x14ac:dyDescent="0.3">
      <c r="A22" s="206" t="s">
        <v>624</v>
      </c>
      <c r="B22" s="281"/>
      <c r="C22" s="281"/>
      <c r="D22" s="281"/>
      <c r="E22" s="281"/>
      <c r="F22" s="281"/>
      <c r="G22" s="281"/>
      <c r="H22" s="281"/>
      <c r="I22" s="281"/>
      <c r="J22" s="281"/>
      <c r="K22" s="91"/>
      <c r="L22" s="594"/>
    </row>
    <row r="23" spans="1:13" ht="12" customHeight="1" x14ac:dyDescent="0.3">
      <c r="A23" s="595" t="s">
        <v>625</v>
      </c>
      <c r="B23" s="596">
        <f>+B6+B7</f>
        <v>19648.602311644278</v>
      </c>
      <c r="C23" s="596">
        <f t="shared" ref="C23:J23" si="1">+C6+C7</f>
        <v>22461.166689828671</v>
      </c>
      <c r="D23" s="596">
        <f t="shared" si="1"/>
        <v>28169.351245410377</v>
      </c>
      <c r="E23" s="596">
        <f t="shared" si="1"/>
        <v>29527.871866237921</v>
      </c>
      <c r="F23" s="596">
        <f t="shared" si="1"/>
        <v>28943.494251007782</v>
      </c>
      <c r="G23" s="596">
        <f t="shared" si="1"/>
        <v>26574.053251754798</v>
      </c>
      <c r="H23" s="596">
        <f t="shared" si="1"/>
        <v>40575.453534794637</v>
      </c>
      <c r="I23" s="596">
        <f t="shared" si="1"/>
        <v>39198.941581375453</v>
      </c>
      <c r="J23" s="596">
        <f t="shared" si="1"/>
        <v>43983.263030438342</v>
      </c>
      <c r="K23" s="596">
        <f>+K6+K7</f>
        <v>48748.334789833716</v>
      </c>
      <c r="L23" s="203"/>
    </row>
    <row r="24" spans="1:13" ht="12" customHeight="1" x14ac:dyDescent="0.3">
      <c r="A24" s="597" t="s">
        <v>626</v>
      </c>
      <c r="B24" s="598">
        <f>+B19-B23</f>
        <v>14765.752213661897</v>
      </c>
      <c r="C24" s="598">
        <f t="shared" ref="C24:J24" si="2">+C19-C23</f>
        <v>14620.571352503182</v>
      </c>
      <c r="D24" s="598">
        <f t="shared" si="2"/>
        <v>17252.242199063265</v>
      </c>
      <c r="E24" s="598">
        <f t="shared" si="2"/>
        <v>19538.603941518257</v>
      </c>
      <c r="F24" s="598">
        <f t="shared" si="2"/>
        <v>19036.960571123505</v>
      </c>
      <c r="G24" s="598">
        <f t="shared" si="2"/>
        <v>16251.547853908029</v>
      </c>
      <c r="H24" s="598">
        <f t="shared" si="2"/>
        <v>22538.664944870245</v>
      </c>
      <c r="I24" s="598">
        <f t="shared" si="2"/>
        <v>26968.173508404077</v>
      </c>
      <c r="J24" s="598">
        <f t="shared" si="2"/>
        <v>23534.843536062741</v>
      </c>
      <c r="K24" s="598">
        <f>+K19-K23</f>
        <v>27167.899342572571</v>
      </c>
      <c r="L24" s="203"/>
    </row>
    <row r="25" spans="1:13" ht="12.75" customHeight="1" x14ac:dyDescent="0.3">
      <c r="A25" s="91"/>
      <c r="B25" s="113"/>
      <c r="C25" s="113"/>
      <c r="D25" s="113"/>
      <c r="E25" s="113"/>
      <c r="F25" s="113"/>
      <c r="G25" s="113"/>
      <c r="H25" s="281"/>
      <c r="I25" s="281"/>
      <c r="J25" s="113"/>
      <c r="K25" s="91"/>
      <c r="L25" s="203"/>
    </row>
    <row r="26" spans="1:13" ht="12" customHeight="1" x14ac:dyDescent="0.3">
      <c r="A26" s="206" t="s">
        <v>627</v>
      </c>
      <c r="B26" s="113"/>
      <c r="C26" s="113"/>
      <c r="D26" s="113"/>
      <c r="E26" s="113"/>
      <c r="F26" s="113"/>
      <c r="G26" s="113"/>
      <c r="H26" s="281"/>
      <c r="I26" s="281"/>
      <c r="J26" s="113"/>
      <c r="K26" s="91"/>
      <c r="L26" s="203"/>
    </row>
    <row r="27" spans="1:13" ht="12" customHeight="1" x14ac:dyDescent="0.3">
      <c r="A27" s="595" t="s">
        <v>625</v>
      </c>
      <c r="B27" s="599">
        <f>+B23/B19</f>
        <v>0.57094205550756205</v>
      </c>
      <c r="C27" s="599">
        <f t="shared" ref="C27:J27" si="3">+C23/C19</f>
        <v>0.6057204401850691</v>
      </c>
      <c r="D27" s="599">
        <f t="shared" si="3"/>
        <v>0.62017531991356611</v>
      </c>
      <c r="E27" s="599">
        <f t="shared" si="3"/>
        <v>0.60179320768683175</v>
      </c>
      <c r="F27" s="599">
        <f t="shared" si="3"/>
        <v>0.60323509558849397</v>
      </c>
      <c r="G27" s="599">
        <f t="shared" si="3"/>
        <v>0.62051792772713499</v>
      </c>
      <c r="H27" s="599">
        <f t="shared" si="3"/>
        <v>0.64289028369885082</v>
      </c>
      <c r="I27" s="599">
        <f t="shared" si="3"/>
        <v>0.59242331372900214</v>
      </c>
      <c r="J27" s="599">
        <f t="shared" si="3"/>
        <v>0.65142915385397537</v>
      </c>
      <c r="K27" s="599">
        <f>+K23/K19</f>
        <v>0.64213320572265531</v>
      </c>
      <c r="L27" s="203"/>
    </row>
    <row r="28" spans="1:13" ht="12" customHeight="1" x14ac:dyDescent="0.3">
      <c r="A28" s="597" t="s">
        <v>626</v>
      </c>
      <c r="B28" s="599">
        <f>+B24/B19</f>
        <v>0.42905794449243795</v>
      </c>
      <c r="C28" s="599">
        <f t="shared" ref="C28:K28" si="4">+C24/C19</f>
        <v>0.39427955981493096</v>
      </c>
      <c r="D28" s="599">
        <f t="shared" si="4"/>
        <v>0.37982468008643394</v>
      </c>
      <c r="E28" s="599">
        <f t="shared" si="4"/>
        <v>0.39820679231316819</v>
      </c>
      <c r="F28" s="599">
        <f t="shared" si="4"/>
        <v>0.39676490441150608</v>
      </c>
      <c r="G28" s="599">
        <f t="shared" si="4"/>
        <v>0.37948207227286501</v>
      </c>
      <c r="H28" s="599">
        <f t="shared" si="4"/>
        <v>0.35710971630114924</v>
      </c>
      <c r="I28" s="599">
        <f t="shared" si="4"/>
        <v>0.4075766862709978</v>
      </c>
      <c r="J28" s="599">
        <f t="shared" si="4"/>
        <v>0.34857084614602457</v>
      </c>
      <c r="K28" s="599">
        <f t="shared" si="4"/>
        <v>0.35786679427734464</v>
      </c>
      <c r="L28" s="203"/>
    </row>
    <row r="29" spans="1:13" ht="12.75" customHeight="1" x14ac:dyDescent="0.3">
      <c r="A29" s="91"/>
      <c r="B29" s="600"/>
      <c r="C29" s="600"/>
      <c r="D29" s="600"/>
      <c r="E29" s="600"/>
      <c r="F29" s="600"/>
      <c r="G29" s="600"/>
      <c r="H29" s="600"/>
      <c r="I29" s="600"/>
      <c r="J29" s="600"/>
      <c r="K29" s="91"/>
      <c r="L29" s="203"/>
    </row>
    <row r="30" spans="1:13" ht="12.75" customHeight="1" x14ac:dyDescent="0.3">
      <c r="A30" s="203"/>
      <c r="B30" s="202"/>
      <c r="C30" s="202"/>
      <c r="D30" s="202"/>
      <c r="E30" s="202"/>
      <c r="F30" s="202"/>
      <c r="G30" s="202"/>
      <c r="H30" s="202"/>
      <c r="I30" s="202"/>
      <c r="J30" s="202"/>
      <c r="K30" s="298"/>
      <c r="L30" s="203"/>
    </row>
    <row r="31" spans="1:13" ht="12" customHeight="1" x14ac:dyDescent="0.3">
      <c r="A31" s="241" t="s">
        <v>401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03"/>
      <c r="L31" s="203"/>
    </row>
    <row r="32" spans="1:13" ht="12" customHeight="1" x14ac:dyDescent="0.3">
      <c r="A32" s="221" t="s">
        <v>628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  <c r="L32" s="203"/>
    </row>
    <row r="33" spans="1:12" ht="12" customHeight="1" x14ac:dyDescent="0.3">
      <c r="A33" s="221" t="s">
        <v>629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  <c r="L33" s="203"/>
    </row>
    <row r="34" spans="1:12" ht="12" customHeight="1" x14ac:dyDescent="0.3">
      <c r="A34" s="221" t="s">
        <v>417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3"/>
      <c r="L34" s="203"/>
    </row>
    <row r="35" spans="1:12" ht="12" customHeight="1" x14ac:dyDescent="0.3">
      <c r="A35" s="221" t="s">
        <v>630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  <c r="L35" s="203"/>
    </row>
    <row r="36" spans="1:12" ht="12" customHeight="1" x14ac:dyDescent="0.3">
      <c r="A36" s="250" t="s">
        <v>631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03"/>
    </row>
    <row r="37" spans="1:12" ht="12" customHeight="1" x14ac:dyDescent="0.3">
      <c r="A37" s="203"/>
      <c r="B37" s="202"/>
      <c r="C37" s="202"/>
      <c r="D37" s="202"/>
      <c r="E37" s="202"/>
      <c r="F37" s="202"/>
      <c r="G37" s="202"/>
      <c r="H37" s="202"/>
      <c r="I37" s="203"/>
      <c r="J37" s="202"/>
      <c r="K37" s="203"/>
      <c r="L37" s="203"/>
    </row>
    <row r="38" spans="1:12" ht="12" customHeight="1" x14ac:dyDescent="0.3">
      <c r="A38" s="203"/>
      <c r="B38" s="202"/>
      <c r="C38" s="202"/>
      <c r="D38" s="202"/>
      <c r="E38" s="202"/>
      <c r="F38" s="202"/>
      <c r="G38" s="202"/>
      <c r="H38" s="202"/>
      <c r="I38" s="203"/>
      <c r="J38" s="202"/>
      <c r="K38" s="203"/>
      <c r="L38" s="203"/>
    </row>
    <row r="39" spans="1:12" ht="12" customHeight="1" x14ac:dyDescent="0.3">
      <c r="A39" s="203"/>
      <c r="B39" s="202"/>
      <c r="C39" s="202"/>
      <c r="D39" s="202"/>
      <c r="E39" s="202"/>
      <c r="F39" s="202"/>
      <c r="G39" s="202"/>
      <c r="H39" s="202"/>
      <c r="I39" s="203"/>
      <c r="J39" s="202"/>
      <c r="K39" s="203"/>
      <c r="L39" s="203"/>
    </row>
    <row r="40" spans="1:12" ht="12" customHeight="1" x14ac:dyDescent="0.3">
      <c r="A40" s="203"/>
      <c r="B40" s="202"/>
      <c r="C40" s="202"/>
      <c r="D40" s="202"/>
      <c r="E40" s="202"/>
      <c r="F40" s="202"/>
      <c r="G40" s="202"/>
      <c r="H40" s="202"/>
      <c r="I40" s="203"/>
      <c r="J40" s="202"/>
      <c r="K40" s="203"/>
      <c r="L40" s="203"/>
    </row>
    <row r="41" spans="1:12" ht="12" customHeight="1" x14ac:dyDescent="0.3">
      <c r="A41" s="203"/>
      <c r="B41" s="202"/>
      <c r="C41" s="202"/>
      <c r="D41" s="202"/>
      <c r="E41" s="202"/>
      <c r="F41" s="202"/>
      <c r="G41" s="202"/>
      <c r="H41" s="202"/>
      <c r="I41" s="203"/>
      <c r="J41" s="202"/>
      <c r="K41" s="203"/>
      <c r="L41" s="203"/>
    </row>
    <row r="42" spans="1:12" ht="12" customHeight="1" x14ac:dyDescent="0.3">
      <c r="A42" s="203"/>
      <c r="B42" s="202"/>
      <c r="C42" s="202"/>
      <c r="D42" s="202"/>
      <c r="E42" s="202"/>
      <c r="F42" s="202"/>
      <c r="G42" s="202"/>
      <c r="H42" s="202"/>
      <c r="I42" s="203"/>
      <c r="J42" s="202"/>
      <c r="K42" s="203"/>
      <c r="L42" s="203"/>
    </row>
    <row r="43" spans="1:12" ht="12" customHeight="1" x14ac:dyDescent="0.3">
      <c r="A43" s="203"/>
      <c r="B43" s="202"/>
      <c r="C43" s="202"/>
      <c r="D43" s="202"/>
      <c r="E43" s="202"/>
      <c r="F43" s="202"/>
      <c r="G43" s="202"/>
      <c r="H43" s="202"/>
      <c r="I43" s="203"/>
      <c r="J43" s="202"/>
      <c r="K43" s="203"/>
      <c r="L43" s="203"/>
    </row>
    <row r="44" spans="1:12" ht="12" customHeight="1" x14ac:dyDescent="0.3">
      <c r="A44" s="203"/>
      <c r="B44" s="202"/>
      <c r="C44" s="202"/>
      <c r="D44" s="202"/>
      <c r="E44" s="202"/>
      <c r="F44" s="202"/>
      <c r="G44" s="202"/>
      <c r="H44" s="202"/>
      <c r="I44" s="203"/>
      <c r="J44" s="202"/>
      <c r="K44" s="203"/>
      <c r="L44" s="203"/>
    </row>
    <row r="45" spans="1:12" ht="12" customHeight="1" x14ac:dyDescent="0.3">
      <c r="A45" s="203"/>
      <c r="B45" s="202"/>
      <c r="C45" s="202"/>
      <c r="D45" s="202"/>
      <c r="E45" s="202"/>
      <c r="F45" s="202"/>
      <c r="G45" s="202"/>
      <c r="H45" s="202"/>
      <c r="I45" s="203"/>
      <c r="J45" s="202"/>
      <c r="K45" s="203"/>
      <c r="L45" s="203"/>
    </row>
    <row r="46" spans="1:12" ht="12" customHeight="1" x14ac:dyDescent="0.3">
      <c r="A46" s="203"/>
      <c r="B46" s="202"/>
      <c r="C46" s="202"/>
      <c r="D46" s="202"/>
      <c r="E46" s="202"/>
      <c r="F46" s="202"/>
      <c r="G46" s="202"/>
      <c r="H46" s="202"/>
      <c r="I46" s="203"/>
      <c r="J46" s="202"/>
      <c r="K46" s="203"/>
      <c r="L46" s="203"/>
    </row>
    <row r="47" spans="1:12" ht="12" customHeight="1" x14ac:dyDescent="0.3">
      <c r="A47" s="203"/>
      <c r="B47" s="202"/>
      <c r="C47" s="202"/>
      <c r="D47" s="202"/>
      <c r="E47" s="202"/>
      <c r="F47" s="202"/>
      <c r="G47" s="202"/>
      <c r="H47" s="202"/>
      <c r="I47" s="203"/>
      <c r="J47" s="202"/>
      <c r="K47" s="203"/>
      <c r="L47" s="203"/>
    </row>
    <row r="48" spans="1:12" ht="12" customHeight="1" x14ac:dyDescent="0.3">
      <c r="A48" s="203"/>
      <c r="B48" s="202"/>
      <c r="C48" s="202"/>
      <c r="D48" s="202"/>
      <c r="E48" s="202"/>
      <c r="F48" s="202"/>
      <c r="G48" s="202"/>
      <c r="H48" s="202"/>
      <c r="I48" s="203"/>
      <c r="J48" s="202"/>
      <c r="K48" s="203"/>
      <c r="L48" s="203"/>
    </row>
    <row r="49" spans="1:12" ht="12" customHeight="1" x14ac:dyDescent="0.3">
      <c r="A49" s="203"/>
      <c r="B49" s="202"/>
      <c r="C49" s="202"/>
      <c r="D49" s="202"/>
      <c r="E49" s="202"/>
      <c r="F49" s="202"/>
      <c r="G49" s="202"/>
      <c r="H49" s="202"/>
      <c r="I49" s="203"/>
      <c r="J49" s="202"/>
      <c r="K49" s="203"/>
      <c r="L49" s="203"/>
    </row>
    <row r="50" spans="1:12" ht="12" customHeight="1" x14ac:dyDescent="0.3">
      <c r="A50" s="203"/>
      <c r="B50" s="202"/>
      <c r="C50" s="202"/>
      <c r="D50" s="202"/>
      <c r="E50" s="202"/>
      <c r="F50" s="202"/>
      <c r="G50" s="202"/>
      <c r="H50" s="202"/>
      <c r="I50" s="203"/>
      <c r="J50" s="202"/>
      <c r="K50" s="203"/>
      <c r="L50" s="203"/>
    </row>
    <row r="51" spans="1:12" ht="12" customHeight="1" x14ac:dyDescent="0.3">
      <c r="A51" s="203"/>
      <c r="B51" s="202"/>
      <c r="C51" s="202"/>
      <c r="D51" s="202"/>
      <c r="E51" s="202"/>
      <c r="F51" s="202"/>
      <c r="G51" s="202"/>
      <c r="H51" s="202"/>
      <c r="I51" s="203"/>
      <c r="J51" s="202"/>
      <c r="K51" s="203"/>
      <c r="L51" s="203"/>
    </row>
    <row r="52" spans="1:12" ht="12" customHeight="1" x14ac:dyDescent="0.3">
      <c r="A52" s="203"/>
      <c r="B52" s="202"/>
      <c r="C52" s="202"/>
      <c r="D52" s="202"/>
      <c r="E52" s="202"/>
      <c r="F52" s="202"/>
      <c r="G52" s="202"/>
      <c r="H52" s="202"/>
      <c r="I52" s="203"/>
      <c r="J52" s="202"/>
      <c r="K52" s="203"/>
      <c r="L52" s="203"/>
    </row>
    <row r="53" spans="1:12" ht="12" customHeight="1" x14ac:dyDescent="0.3">
      <c r="A53" s="203"/>
      <c r="B53" s="202"/>
      <c r="C53" s="202"/>
      <c r="D53" s="202"/>
      <c r="E53" s="202"/>
      <c r="F53" s="202"/>
      <c r="G53" s="202"/>
      <c r="H53" s="202"/>
      <c r="I53" s="203"/>
      <c r="J53" s="202"/>
      <c r="K53" s="203"/>
      <c r="L53" s="203"/>
    </row>
    <row r="54" spans="1:12" ht="12" customHeight="1" x14ac:dyDescent="0.3">
      <c r="A54" s="203"/>
      <c r="B54" s="202"/>
      <c r="C54" s="202"/>
      <c r="D54" s="202"/>
      <c r="E54" s="202"/>
      <c r="F54" s="202"/>
      <c r="G54" s="202"/>
      <c r="H54" s="202"/>
      <c r="I54" s="203"/>
      <c r="J54" s="202"/>
      <c r="K54" s="203"/>
      <c r="L54" s="203"/>
    </row>
    <row r="55" spans="1:12" ht="12" customHeight="1" x14ac:dyDescent="0.3">
      <c r="A55" s="203"/>
      <c r="B55" s="202"/>
      <c r="C55" s="202"/>
      <c r="D55" s="202"/>
      <c r="E55" s="202"/>
      <c r="F55" s="202"/>
      <c r="G55" s="202"/>
      <c r="H55" s="202"/>
      <c r="I55" s="203"/>
      <c r="J55" s="202"/>
      <c r="K55" s="203"/>
      <c r="L55" s="203"/>
    </row>
    <row r="56" spans="1:12" ht="12" customHeight="1" x14ac:dyDescent="0.3">
      <c r="A56" s="203"/>
      <c r="B56" s="202"/>
      <c r="C56" s="202"/>
      <c r="D56" s="202"/>
      <c r="E56" s="202"/>
      <c r="F56" s="202"/>
      <c r="G56" s="202"/>
      <c r="H56" s="202"/>
      <c r="I56" s="203"/>
      <c r="J56" s="202"/>
      <c r="K56" s="203"/>
      <c r="L56" s="203"/>
    </row>
    <row r="57" spans="1:12" ht="12" customHeight="1" x14ac:dyDescent="0.3">
      <c r="A57" s="203"/>
      <c r="B57" s="202"/>
      <c r="C57" s="202"/>
      <c r="D57" s="202"/>
      <c r="E57" s="202"/>
      <c r="F57" s="202"/>
      <c r="G57" s="202"/>
      <c r="H57" s="202"/>
      <c r="I57" s="203"/>
      <c r="J57" s="202"/>
      <c r="K57" s="203"/>
      <c r="L57" s="203"/>
    </row>
    <row r="58" spans="1:12" ht="12" customHeight="1" x14ac:dyDescent="0.3">
      <c r="A58" s="203"/>
      <c r="B58" s="202"/>
      <c r="C58" s="202"/>
      <c r="D58" s="202"/>
      <c r="E58" s="202"/>
      <c r="F58" s="202"/>
      <c r="G58" s="202"/>
      <c r="H58" s="202"/>
      <c r="I58" s="203"/>
      <c r="J58" s="202"/>
      <c r="K58" s="203"/>
      <c r="L58" s="203"/>
    </row>
    <row r="59" spans="1:12" ht="12" customHeight="1" x14ac:dyDescent="0.3">
      <c r="A59" s="203"/>
      <c r="B59" s="202"/>
      <c r="C59" s="202"/>
      <c r="D59" s="202"/>
      <c r="E59" s="202"/>
      <c r="F59" s="202"/>
      <c r="G59" s="202"/>
      <c r="H59" s="202"/>
      <c r="I59" s="203"/>
      <c r="J59" s="202"/>
      <c r="K59" s="203"/>
      <c r="L59" s="203"/>
    </row>
    <row r="60" spans="1:12" ht="12" customHeight="1" x14ac:dyDescent="0.3">
      <c r="A60" s="203"/>
      <c r="B60" s="202"/>
      <c r="C60" s="202"/>
      <c r="D60" s="202"/>
      <c r="E60" s="202"/>
      <c r="F60" s="202"/>
      <c r="G60" s="202"/>
      <c r="H60" s="202"/>
      <c r="I60" s="203"/>
      <c r="J60" s="202"/>
      <c r="K60" s="203"/>
      <c r="L60" s="203"/>
    </row>
    <row r="61" spans="1:12" ht="12" customHeight="1" x14ac:dyDescent="0.3">
      <c r="A61" s="203"/>
      <c r="B61" s="202"/>
      <c r="C61" s="202"/>
      <c r="D61" s="202"/>
      <c r="E61" s="202"/>
      <c r="F61" s="202"/>
      <c r="G61" s="202"/>
      <c r="H61" s="202"/>
      <c r="I61" s="203"/>
      <c r="J61" s="202"/>
      <c r="K61" s="203"/>
      <c r="L61" s="203"/>
    </row>
    <row r="62" spans="1:12" ht="12" customHeight="1" x14ac:dyDescent="0.3">
      <c r="A62" s="203"/>
      <c r="B62" s="202"/>
      <c r="C62" s="202"/>
      <c r="D62" s="202"/>
      <c r="E62" s="202"/>
      <c r="F62" s="202"/>
      <c r="G62" s="202"/>
      <c r="H62" s="202"/>
      <c r="I62" s="203"/>
      <c r="J62" s="202"/>
      <c r="K62" s="203"/>
      <c r="L62" s="203"/>
    </row>
    <row r="63" spans="1:12" ht="12" customHeight="1" x14ac:dyDescent="0.3">
      <c r="A63" s="203"/>
      <c r="B63" s="202"/>
      <c r="C63" s="202"/>
      <c r="D63" s="202"/>
      <c r="E63" s="202"/>
      <c r="F63" s="202"/>
      <c r="G63" s="202"/>
      <c r="H63" s="202"/>
      <c r="I63" s="203"/>
      <c r="J63" s="202"/>
      <c r="K63" s="203"/>
      <c r="L63" s="203"/>
    </row>
    <row r="64" spans="1:12" ht="12" customHeight="1" x14ac:dyDescent="0.3">
      <c r="A64" s="203"/>
      <c r="B64" s="202"/>
      <c r="C64" s="202"/>
      <c r="D64" s="202"/>
      <c r="E64" s="202"/>
      <c r="F64" s="202"/>
      <c r="G64" s="202"/>
      <c r="H64" s="202"/>
      <c r="I64" s="203"/>
      <c r="J64" s="202"/>
      <c r="K64" s="203"/>
      <c r="L64" s="203"/>
    </row>
    <row r="65" spans="1:12" ht="12" customHeight="1" x14ac:dyDescent="0.3">
      <c r="A65" s="203"/>
      <c r="B65" s="202"/>
      <c r="C65" s="202"/>
      <c r="D65" s="202"/>
      <c r="E65" s="202"/>
      <c r="F65" s="202"/>
      <c r="G65" s="202"/>
      <c r="H65" s="202"/>
      <c r="I65" s="203"/>
      <c r="J65" s="202"/>
      <c r="K65" s="203"/>
      <c r="L65" s="203"/>
    </row>
    <row r="66" spans="1:12" ht="12" customHeight="1" x14ac:dyDescent="0.3">
      <c r="A66" s="203"/>
      <c r="B66" s="202"/>
      <c r="C66" s="202"/>
      <c r="D66" s="202"/>
      <c r="E66" s="202"/>
      <c r="F66" s="202"/>
      <c r="G66" s="202"/>
      <c r="H66" s="202"/>
      <c r="I66" s="203"/>
      <c r="J66" s="202"/>
      <c r="K66" s="203"/>
      <c r="L66" s="203"/>
    </row>
    <row r="67" spans="1:12" ht="12" customHeight="1" x14ac:dyDescent="0.3">
      <c r="A67" s="203"/>
      <c r="B67" s="202"/>
      <c r="C67" s="202"/>
      <c r="D67" s="202"/>
      <c r="E67" s="202"/>
      <c r="F67" s="202"/>
      <c r="G67" s="202"/>
      <c r="H67" s="202"/>
      <c r="I67" s="203"/>
      <c r="J67" s="202"/>
      <c r="K67" s="203"/>
      <c r="L67" s="203"/>
    </row>
    <row r="68" spans="1:12" ht="12" customHeight="1" x14ac:dyDescent="0.3">
      <c r="A68" s="203"/>
      <c r="B68" s="202"/>
      <c r="C68" s="202"/>
      <c r="D68" s="202"/>
      <c r="E68" s="202"/>
      <c r="F68" s="202"/>
      <c r="G68" s="202"/>
      <c r="H68" s="202"/>
      <c r="I68" s="203"/>
      <c r="J68" s="202"/>
      <c r="K68" s="203"/>
      <c r="L68" s="203"/>
    </row>
    <row r="69" spans="1:12" ht="12" customHeight="1" x14ac:dyDescent="0.3">
      <c r="A69" s="203"/>
      <c r="B69" s="202"/>
      <c r="C69" s="202"/>
      <c r="D69" s="202"/>
      <c r="E69" s="202"/>
      <c r="F69" s="202"/>
      <c r="G69" s="202"/>
      <c r="H69" s="202"/>
      <c r="I69" s="203"/>
      <c r="J69" s="202"/>
      <c r="K69" s="203"/>
      <c r="L69" s="203"/>
    </row>
    <row r="70" spans="1:12" ht="12" customHeight="1" x14ac:dyDescent="0.3">
      <c r="A70" s="203"/>
      <c r="B70" s="202"/>
      <c r="C70" s="202"/>
      <c r="D70" s="202"/>
      <c r="E70" s="202"/>
      <c r="F70" s="202"/>
      <c r="G70" s="202"/>
      <c r="H70" s="202"/>
      <c r="I70" s="203"/>
      <c r="J70" s="202"/>
      <c r="K70" s="203"/>
      <c r="L70" s="203"/>
    </row>
    <row r="71" spans="1:12" ht="12" customHeight="1" x14ac:dyDescent="0.3">
      <c r="A71" s="203"/>
      <c r="B71" s="202"/>
      <c r="C71" s="202"/>
      <c r="D71" s="202"/>
      <c r="E71" s="202"/>
      <c r="F71" s="202"/>
      <c r="G71" s="202"/>
      <c r="H71" s="202"/>
      <c r="I71" s="203"/>
      <c r="J71" s="202"/>
      <c r="K71" s="203"/>
      <c r="L71" s="203"/>
    </row>
    <row r="72" spans="1:12" ht="12" customHeight="1" x14ac:dyDescent="0.3">
      <c r="A72" s="203"/>
      <c r="B72" s="202"/>
      <c r="C72" s="202"/>
      <c r="D72" s="202"/>
      <c r="E72" s="202"/>
      <c r="F72" s="202"/>
      <c r="G72" s="202"/>
      <c r="H72" s="202"/>
      <c r="I72" s="203"/>
      <c r="J72" s="202"/>
      <c r="K72" s="203"/>
      <c r="L72" s="203"/>
    </row>
    <row r="73" spans="1:12" ht="12" customHeight="1" x14ac:dyDescent="0.3">
      <c r="A73" s="203"/>
      <c r="B73" s="202"/>
      <c r="C73" s="202"/>
      <c r="D73" s="202"/>
      <c r="E73" s="202"/>
      <c r="F73" s="202"/>
      <c r="G73" s="202"/>
      <c r="H73" s="202"/>
      <c r="I73" s="203"/>
      <c r="J73" s="202"/>
      <c r="K73" s="203"/>
      <c r="L73" s="203"/>
    </row>
    <row r="74" spans="1:12" ht="12" customHeight="1" x14ac:dyDescent="0.3">
      <c r="A74" s="203"/>
      <c r="B74" s="202"/>
      <c r="C74" s="202"/>
      <c r="D74" s="202"/>
      <c r="E74" s="202"/>
      <c r="F74" s="202"/>
      <c r="G74" s="202"/>
      <c r="H74" s="202"/>
      <c r="I74" s="203"/>
      <c r="J74" s="202"/>
      <c r="K74" s="203"/>
      <c r="L74" s="203"/>
    </row>
    <row r="75" spans="1:12" ht="12" customHeight="1" x14ac:dyDescent="0.3">
      <c r="A75" s="203"/>
      <c r="B75" s="202"/>
      <c r="C75" s="202"/>
      <c r="D75" s="202"/>
      <c r="E75" s="202"/>
      <c r="F75" s="202"/>
      <c r="G75" s="202"/>
      <c r="H75" s="202"/>
      <c r="I75" s="203"/>
      <c r="J75" s="202"/>
      <c r="K75" s="203"/>
      <c r="L75" s="203"/>
    </row>
    <row r="76" spans="1:12" ht="12" customHeight="1" x14ac:dyDescent="0.3">
      <c r="A76" s="203"/>
      <c r="B76" s="202"/>
      <c r="C76" s="202"/>
      <c r="D76" s="202"/>
      <c r="E76" s="202"/>
      <c r="F76" s="202"/>
      <c r="G76" s="202"/>
      <c r="H76" s="202"/>
      <c r="I76" s="203"/>
      <c r="J76" s="202"/>
      <c r="K76" s="203"/>
      <c r="L76" s="203"/>
    </row>
    <row r="77" spans="1:12" ht="12" customHeight="1" x14ac:dyDescent="0.3">
      <c r="A77" s="203"/>
      <c r="B77" s="202"/>
      <c r="C77" s="202"/>
      <c r="D77" s="202"/>
      <c r="E77" s="202"/>
      <c r="F77" s="202"/>
      <c r="G77" s="202"/>
      <c r="H77" s="202"/>
      <c r="I77" s="203"/>
      <c r="J77" s="202"/>
      <c r="K77" s="203"/>
      <c r="L77" s="203"/>
    </row>
    <row r="78" spans="1:12" ht="12" customHeight="1" x14ac:dyDescent="0.3">
      <c r="A78" s="203"/>
      <c r="B78" s="202"/>
      <c r="C78" s="202"/>
      <c r="D78" s="202"/>
      <c r="E78" s="202"/>
      <c r="F78" s="202"/>
      <c r="G78" s="202"/>
      <c r="H78" s="202"/>
      <c r="I78" s="203"/>
      <c r="J78" s="202"/>
      <c r="K78" s="203"/>
      <c r="L78" s="203"/>
    </row>
    <row r="79" spans="1:12" ht="12" customHeight="1" x14ac:dyDescent="0.3">
      <c r="A79" s="203"/>
      <c r="B79" s="202"/>
      <c r="C79" s="202"/>
      <c r="D79" s="202"/>
      <c r="E79" s="202"/>
      <c r="F79" s="202"/>
      <c r="G79" s="202"/>
      <c r="H79" s="202"/>
      <c r="I79" s="203"/>
      <c r="J79" s="202"/>
      <c r="K79" s="203"/>
      <c r="L79" s="203"/>
    </row>
    <row r="80" spans="1:12" ht="12" customHeight="1" x14ac:dyDescent="0.3">
      <c r="A80" s="203"/>
      <c r="B80" s="202"/>
      <c r="C80" s="202"/>
      <c r="D80" s="202"/>
      <c r="E80" s="202"/>
      <c r="F80" s="202"/>
      <c r="G80" s="202"/>
      <c r="H80" s="202"/>
      <c r="I80" s="203"/>
      <c r="J80" s="202"/>
      <c r="K80" s="203"/>
      <c r="L80" s="203"/>
    </row>
    <row r="81" spans="1:12" ht="12" customHeight="1" x14ac:dyDescent="0.3">
      <c r="A81" s="203"/>
      <c r="B81" s="202"/>
      <c r="C81" s="202"/>
      <c r="D81" s="202"/>
      <c r="E81" s="202"/>
      <c r="F81" s="202"/>
      <c r="G81" s="202"/>
      <c r="H81" s="202"/>
      <c r="I81" s="203"/>
      <c r="J81" s="202"/>
      <c r="K81" s="203"/>
      <c r="L81" s="203"/>
    </row>
    <row r="82" spans="1:12" ht="12" customHeight="1" x14ac:dyDescent="0.3">
      <c r="A82" s="203"/>
      <c r="B82" s="202"/>
      <c r="C82" s="202"/>
      <c r="D82" s="202"/>
      <c r="E82" s="202"/>
      <c r="F82" s="202"/>
      <c r="G82" s="202"/>
      <c r="H82" s="202"/>
      <c r="I82" s="203"/>
      <c r="J82" s="202"/>
      <c r="K82" s="203"/>
      <c r="L82" s="203"/>
    </row>
    <row r="83" spans="1:12" ht="12" customHeight="1" x14ac:dyDescent="0.3">
      <c r="A83" s="203"/>
      <c r="B83" s="202"/>
      <c r="C83" s="202"/>
      <c r="D83" s="202"/>
      <c r="E83" s="202"/>
      <c r="F83" s="202"/>
      <c r="G83" s="202"/>
      <c r="H83" s="202"/>
      <c r="I83" s="203"/>
      <c r="J83" s="202"/>
      <c r="K83" s="203"/>
      <c r="L83" s="203"/>
    </row>
    <row r="84" spans="1:12" ht="12" customHeight="1" x14ac:dyDescent="0.3">
      <c r="A84" s="203"/>
      <c r="B84" s="202"/>
      <c r="C84" s="202"/>
      <c r="D84" s="202"/>
      <c r="E84" s="202"/>
      <c r="F84" s="202"/>
      <c r="G84" s="202"/>
      <c r="H84" s="202"/>
      <c r="I84" s="203"/>
      <c r="J84" s="202"/>
      <c r="K84" s="203"/>
      <c r="L84" s="203"/>
    </row>
    <row r="85" spans="1:12" ht="12" customHeight="1" x14ac:dyDescent="0.3">
      <c r="A85" s="203"/>
      <c r="B85" s="202"/>
      <c r="C85" s="202"/>
      <c r="D85" s="202"/>
      <c r="E85" s="202"/>
      <c r="F85" s="202"/>
      <c r="G85" s="202"/>
      <c r="H85" s="202"/>
      <c r="I85" s="203"/>
      <c r="J85" s="202"/>
      <c r="K85" s="203"/>
      <c r="L85" s="203"/>
    </row>
    <row r="86" spans="1:12" ht="12" customHeight="1" x14ac:dyDescent="0.3">
      <c r="A86" s="203"/>
      <c r="B86" s="202"/>
      <c r="C86" s="202"/>
      <c r="D86" s="202"/>
      <c r="E86" s="202"/>
      <c r="F86" s="202"/>
      <c r="G86" s="202"/>
      <c r="H86" s="202"/>
      <c r="I86" s="203"/>
      <c r="J86" s="202"/>
      <c r="K86" s="203"/>
      <c r="L86" s="203"/>
    </row>
    <row r="87" spans="1:12" ht="12" customHeight="1" x14ac:dyDescent="0.3">
      <c r="A87" s="203"/>
      <c r="B87" s="202"/>
      <c r="C87" s="202"/>
      <c r="D87" s="202"/>
      <c r="E87" s="202"/>
      <c r="F87" s="202"/>
      <c r="G87" s="202"/>
      <c r="H87" s="202"/>
      <c r="I87" s="203"/>
      <c r="J87" s="202"/>
      <c r="K87" s="203"/>
      <c r="L87" s="203"/>
    </row>
    <row r="88" spans="1:12" ht="12" customHeight="1" x14ac:dyDescent="0.3">
      <c r="A88" s="203"/>
      <c r="B88" s="202"/>
      <c r="C88" s="202"/>
      <c r="D88" s="202"/>
      <c r="E88" s="202"/>
      <c r="F88" s="202"/>
      <c r="G88" s="202"/>
      <c r="H88" s="202"/>
      <c r="I88" s="203"/>
      <c r="J88" s="202"/>
      <c r="K88" s="203"/>
      <c r="L88" s="203"/>
    </row>
    <row r="89" spans="1:12" ht="12" customHeight="1" x14ac:dyDescent="0.3">
      <c r="A89" s="203"/>
      <c r="B89" s="202"/>
      <c r="C89" s="202"/>
      <c r="D89" s="202"/>
      <c r="E89" s="202"/>
      <c r="F89" s="202"/>
      <c r="G89" s="202"/>
      <c r="H89" s="202"/>
      <c r="I89" s="203"/>
      <c r="J89" s="202"/>
      <c r="K89" s="203"/>
      <c r="L89" s="203"/>
    </row>
    <row r="90" spans="1:12" ht="12" customHeight="1" x14ac:dyDescent="0.3">
      <c r="A90" s="203"/>
      <c r="B90" s="202"/>
      <c r="C90" s="202"/>
      <c r="D90" s="202"/>
      <c r="E90" s="202"/>
      <c r="F90" s="202"/>
      <c r="G90" s="202"/>
      <c r="H90" s="202"/>
      <c r="I90" s="203"/>
      <c r="J90" s="202"/>
      <c r="K90" s="203"/>
      <c r="L90" s="203"/>
    </row>
    <row r="91" spans="1:12" ht="12" customHeight="1" x14ac:dyDescent="0.3">
      <c r="A91" s="203"/>
      <c r="B91" s="202"/>
      <c r="C91" s="202"/>
      <c r="D91" s="202"/>
      <c r="E91" s="202"/>
      <c r="F91" s="202"/>
      <c r="G91" s="202"/>
      <c r="H91" s="202"/>
      <c r="I91" s="203"/>
      <c r="J91" s="202"/>
      <c r="K91" s="203"/>
      <c r="L91" s="203"/>
    </row>
    <row r="92" spans="1:12" ht="12" customHeight="1" x14ac:dyDescent="0.3">
      <c r="A92" s="203"/>
      <c r="B92" s="202"/>
      <c r="C92" s="202"/>
      <c r="D92" s="202"/>
      <c r="E92" s="202"/>
      <c r="F92" s="202"/>
      <c r="G92" s="202"/>
      <c r="H92" s="202"/>
      <c r="I92" s="203"/>
      <c r="J92" s="202"/>
      <c r="K92" s="203"/>
      <c r="L92" s="203"/>
    </row>
    <row r="93" spans="1:12" ht="12" customHeight="1" x14ac:dyDescent="0.3">
      <c r="A93" s="203"/>
      <c r="B93" s="202"/>
      <c r="C93" s="202"/>
      <c r="D93" s="202"/>
      <c r="E93" s="202"/>
      <c r="F93" s="202"/>
      <c r="G93" s="202"/>
      <c r="H93" s="202"/>
      <c r="I93" s="203"/>
      <c r="J93" s="202"/>
      <c r="K93" s="203"/>
      <c r="L93" s="203"/>
    </row>
    <row r="94" spans="1:12" ht="12" customHeight="1" x14ac:dyDescent="0.3">
      <c r="A94" s="203"/>
      <c r="B94" s="202"/>
      <c r="C94" s="202"/>
      <c r="D94" s="202"/>
      <c r="E94" s="202"/>
      <c r="F94" s="202"/>
      <c r="G94" s="202"/>
      <c r="H94" s="202"/>
      <c r="I94" s="203"/>
      <c r="J94" s="202"/>
      <c r="K94" s="203"/>
      <c r="L94" s="203"/>
    </row>
    <row r="95" spans="1:12" ht="12" customHeight="1" x14ac:dyDescent="0.3">
      <c r="A95" s="203"/>
      <c r="B95" s="202"/>
      <c r="C95" s="202"/>
      <c r="D95" s="202"/>
      <c r="E95" s="202"/>
      <c r="F95" s="202"/>
      <c r="G95" s="202"/>
      <c r="H95" s="202"/>
      <c r="I95" s="203"/>
      <c r="J95" s="202"/>
      <c r="K95" s="203"/>
      <c r="L95" s="203"/>
    </row>
    <row r="96" spans="1:12" ht="12" customHeight="1" x14ac:dyDescent="0.3">
      <c r="A96" s="203"/>
      <c r="B96" s="202"/>
      <c r="C96" s="202"/>
      <c r="D96" s="202"/>
      <c r="E96" s="202"/>
      <c r="F96" s="202"/>
      <c r="G96" s="202"/>
      <c r="H96" s="202"/>
      <c r="I96" s="203"/>
      <c r="J96" s="202"/>
      <c r="K96" s="203"/>
      <c r="L96" s="203"/>
    </row>
    <row r="97" spans="1:12" ht="12" customHeight="1" x14ac:dyDescent="0.3">
      <c r="A97" s="203"/>
      <c r="B97" s="202"/>
      <c r="C97" s="202"/>
      <c r="D97" s="202"/>
      <c r="E97" s="202"/>
      <c r="F97" s="202"/>
      <c r="G97" s="202"/>
      <c r="H97" s="202"/>
      <c r="I97" s="203"/>
      <c r="J97" s="202"/>
      <c r="K97" s="203"/>
      <c r="L97" s="203"/>
    </row>
    <row r="98" spans="1:12" ht="12" customHeight="1" x14ac:dyDescent="0.3">
      <c r="A98" s="203"/>
      <c r="B98" s="202"/>
      <c r="C98" s="202"/>
      <c r="D98" s="202"/>
      <c r="E98" s="202"/>
      <c r="F98" s="202"/>
      <c r="G98" s="202"/>
      <c r="H98" s="202"/>
      <c r="I98" s="203"/>
      <c r="J98" s="202"/>
      <c r="K98" s="203"/>
      <c r="L98" s="203"/>
    </row>
    <row r="99" spans="1:12" ht="12" customHeight="1" x14ac:dyDescent="0.3">
      <c r="A99" s="203"/>
      <c r="B99" s="202"/>
      <c r="C99" s="202"/>
      <c r="D99" s="202"/>
      <c r="E99" s="202"/>
      <c r="F99" s="202"/>
      <c r="G99" s="202"/>
      <c r="H99" s="202"/>
      <c r="I99" s="203"/>
      <c r="J99" s="202"/>
      <c r="K99" s="203"/>
      <c r="L99" s="203"/>
    </row>
    <row r="100" spans="1:12" ht="12" customHeight="1" x14ac:dyDescent="0.3">
      <c r="A100" s="203"/>
      <c r="B100" s="202"/>
      <c r="C100" s="202"/>
      <c r="D100" s="202"/>
      <c r="E100" s="202"/>
      <c r="F100" s="202"/>
      <c r="G100" s="202"/>
      <c r="H100" s="202"/>
      <c r="I100" s="203"/>
      <c r="J100" s="202"/>
      <c r="K100" s="203"/>
      <c r="L100" s="203"/>
    </row>
  </sheetData>
  <pageMargins left="0.7" right="0.7" top="0.75" bottom="0.75" header="0" footer="0"/>
  <pageSetup scale="98" orientation="landscape" r:id="rId1"/>
  <colBreaks count="1" manualBreakCount="1">
    <brk id="12" max="1048575" man="1"/>
  </colBreaks>
  <ignoredErrors>
    <ignoredError sqref="B19:K19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5E23-EE67-48CC-B9D8-5941420611A6}">
  <sheetPr>
    <tabColor rgb="FF002060"/>
  </sheetPr>
  <dimension ref="A1:G101"/>
  <sheetViews>
    <sheetView showGridLines="0" view="pageBreakPreview" zoomScaleNormal="205" zoomScaleSheetLayoutView="100" workbookViewId="0"/>
  </sheetViews>
  <sheetFormatPr baseColWidth="10" defaultColWidth="14.42578125" defaultRowHeight="15" customHeight="1" x14ac:dyDescent="0.3"/>
  <cols>
    <col min="1" max="1" width="29" style="604" customWidth="1"/>
    <col min="2" max="2" width="60.28515625" style="604" customWidth="1"/>
    <col min="3" max="4" width="10.7109375" style="604" customWidth="1"/>
    <col min="5" max="5" width="4" style="604" customWidth="1"/>
    <col min="6" max="7" width="11.5703125" style="604" customWidth="1"/>
    <col min="8" max="16384" width="14.42578125" style="604"/>
  </cols>
  <sheetData>
    <row r="1" spans="1:7" ht="17.25" customHeight="1" x14ac:dyDescent="0.3">
      <c r="A1" s="17" t="s">
        <v>632</v>
      </c>
      <c r="B1" s="601"/>
      <c r="C1" s="602"/>
      <c r="D1" s="602"/>
      <c r="E1" s="603"/>
      <c r="F1" s="603"/>
      <c r="G1" s="603"/>
    </row>
    <row r="2" spans="1:7" ht="12" customHeight="1" x14ac:dyDescent="0.3">
      <c r="A2" s="21" t="s">
        <v>633</v>
      </c>
      <c r="B2" s="601"/>
      <c r="C2" s="602"/>
      <c r="D2" s="602"/>
      <c r="E2" s="603"/>
      <c r="F2" s="603"/>
      <c r="G2" s="603"/>
    </row>
    <row r="3" spans="1:7" ht="10.5" customHeight="1" x14ac:dyDescent="0.3">
      <c r="A3" s="603"/>
      <c r="B3" s="601"/>
      <c r="C3" s="602"/>
      <c r="D3" s="602"/>
      <c r="E3" s="603"/>
      <c r="F3" s="603"/>
      <c r="G3" s="603"/>
    </row>
    <row r="4" spans="1:7" ht="10.5" customHeight="1" x14ac:dyDescent="0.3">
      <c r="A4" s="605"/>
      <c r="B4" s="601"/>
      <c r="C4" s="602"/>
      <c r="D4" s="602"/>
      <c r="E4" s="603"/>
      <c r="F4" s="603"/>
      <c r="G4" s="603"/>
    </row>
    <row r="5" spans="1:7" ht="12" customHeight="1" x14ac:dyDescent="0.3">
      <c r="A5" s="23" t="s">
        <v>329</v>
      </c>
      <c r="B5" s="606" t="s">
        <v>634</v>
      </c>
      <c r="C5" s="24" t="s">
        <v>635</v>
      </c>
      <c r="D5" s="24" t="s">
        <v>206</v>
      </c>
      <c r="E5" s="603"/>
      <c r="F5" s="603"/>
      <c r="G5" s="603"/>
    </row>
    <row r="6" spans="1:7" ht="12.75" customHeight="1" x14ac:dyDescent="0.3">
      <c r="A6" s="607" t="s">
        <v>211</v>
      </c>
      <c r="B6" s="27" t="s">
        <v>636</v>
      </c>
      <c r="C6" s="28">
        <v>22979.362414700001</v>
      </c>
      <c r="D6" s="608">
        <f>+C6/C$28</f>
        <v>0.48337500710397224</v>
      </c>
      <c r="E6" s="603"/>
      <c r="F6" s="603"/>
      <c r="G6" s="603"/>
    </row>
    <row r="7" spans="1:7" ht="12.75" customHeight="1" x14ac:dyDescent="0.3">
      <c r="A7" s="27" t="s">
        <v>217</v>
      </c>
      <c r="B7" s="27" t="s">
        <v>637</v>
      </c>
      <c r="C7" s="28">
        <v>4633.4747661000001</v>
      </c>
      <c r="D7" s="608">
        <f t="shared" ref="D7:D26" si="0">+C7/C$28</f>
        <v>9.7465972186718014E-2</v>
      </c>
      <c r="E7" s="603"/>
      <c r="F7" s="603"/>
      <c r="G7" s="603"/>
    </row>
    <row r="8" spans="1:7" ht="12.75" customHeight="1" x14ac:dyDescent="0.3">
      <c r="A8" s="27" t="s">
        <v>216</v>
      </c>
      <c r="B8" s="27" t="s">
        <v>638</v>
      </c>
      <c r="C8" s="28">
        <v>3240.86604747</v>
      </c>
      <c r="D8" s="608">
        <f t="shared" si="0"/>
        <v>6.8172198185825317E-2</v>
      </c>
      <c r="E8" s="603"/>
      <c r="F8" s="603"/>
      <c r="G8" s="603"/>
    </row>
    <row r="9" spans="1:7" ht="12.75" customHeight="1" x14ac:dyDescent="0.3">
      <c r="A9" s="27" t="s">
        <v>218</v>
      </c>
      <c r="B9" s="27" t="s">
        <v>639</v>
      </c>
      <c r="C9" s="28">
        <v>2548.2806591600001</v>
      </c>
      <c r="D9" s="608">
        <f t="shared" si="0"/>
        <v>5.3603540407039671E-2</v>
      </c>
      <c r="E9" s="603"/>
      <c r="F9" s="603"/>
      <c r="G9" s="603"/>
    </row>
    <row r="10" spans="1:7" ht="12.75" customHeight="1" x14ac:dyDescent="0.3">
      <c r="A10" s="27" t="s">
        <v>466</v>
      </c>
      <c r="B10" s="27" t="s">
        <v>640</v>
      </c>
      <c r="C10" s="28">
        <v>2510.0217778000001</v>
      </c>
      <c r="D10" s="608">
        <f t="shared" si="0"/>
        <v>5.2798757980293584E-2</v>
      </c>
      <c r="E10" s="603"/>
      <c r="F10" s="603"/>
      <c r="G10" s="603"/>
    </row>
    <row r="11" spans="1:7" ht="12.75" customHeight="1" x14ac:dyDescent="0.3">
      <c r="A11" s="27" t="s">
        <v>409</v>
      </c>
      <c r="B11" s="27" t="s">
        <v>641</v>
      </c>
      <c r="C11" s="28">
        <v>2088.6249122200002</v>
      </c>
      <c r="D11" s="608">
        <f t="shared" si="0"/>
        <v>4.3934599383664244E-2</v>
      </c>
      <c r="E11" s="603"/>
      <c r="F11" s="603"/>
      <c r="G11" s="603"/>
    </row>
    <row r="12" spans="1:7" ht="12.75" customHeight="1" x14ac:dyDescent="0.3">
      <c r="A12" s="27" t="s">
        <v>467</v>
      </c>
      <c r="B12" s="27" t="s">
        <v>642</v>
      </c>
      <c r="C12" s="28">
        <v>1913.7393317000001</v>
      </c>
      <c r="D12" s="608">
        <f t="shared" si="0"/>
        <v>4.0255849851772982E-2</v>
      </c>
      <c r="E12" s="603"/>
      <c r="F12" s="603"/>
      <c r="G12" s="603"/>
    </row>
    <row r="13" spans="1:7" ht="12.75" customHeight="1" x14ac:dyDescent="0.3">
      <c r="A13" s="27" t="s">
        <v>410</v>
      </c>
      <c r="B13" s="27" t="s">
        <v>636</v>
      </c>
      <c r="C13" s="28">
        <v>1304.7253779499999</v>
      </c>
      <c r="D13" s="608">
        <f t="shared" si="0"/>
        <v>2.744513217790023E-2</v>
      </c>
      <c r="E13" s="603"/>
      <c r="F13" s="603"/>
      <c r="G13" s="603"/>
    </row>
    <row r="14" spans="1:7" ht="12.75" customHeight="1" x14ac:dyDescent="0.3">
      <c r="A14" s="27" t="s">
        <v>411</v>
      </c>
      <c r="B14" s="27" t="s">
        <v>643</v>
      </c>
      <c r="C14" s="28">
        <v>935.27039109999998</v>
      </c>
      <c r="D14" s="608">
        <f t="shared" si="0"/>
        <v>1.9673580310169778E-2</v>
      </c>
      <c r="E14" s="603"/>
      <c r="F14" s="603"/>
      <c r="G14" s="603"/>
    </row>
    <row r="15" spans="1:7" ht="12.75" customHeight="1" x14ac:dyDescent="0.3">
      <c r="A15" s="27" t="s">
        <v>231</v>
      </c>
      <c r="B15" s="27" t="s">
        <v>644</v>
      </c>
      <c r="C15" s="28">
        <v>861.75875739000003</v>
      </c>
      <c r="D15" s="608">
        <f t="shared" si="0"/>
        <v>1.8127249919207115E-2</v>
      </c>
      <c r="E15" s="603"/>
      <c r="F15" s="603"/>
      <c r="G15" s="603"/>
    </row>
    <row r="16" spans="1:7" ht="12.75" customHeight="1" x14ac:dyDescent="0.3">
      <c r="A16" s="27" t="s">
        <v>210</v>
      </c>
      <c r="B16" s="27" t="s">
        <v>639</v>
      </c>
      <c r="C16" s="28">
        <v>855.15667257999996</v>
      </c>
      <c r="D16" s="608">
        <f t="shared" si="0"/>
        <v>1.798837388190273E-2</v>
      </c>
      <c r="E16" s="603"/>
      <c r="F16" s="603"/>
      <c r="G16" s="603"/>
    </row>
    <row r="17" spans="1:7" ht="12.75" customHeight="1" x14ac:dyDescent="0.3">
      <c r="A17" s="27" t="s">
        <v>412</v>
      </c>
      <c r="B17" s="27" t="s">
        <v>645</v>
      </c>
      <c r="C17" s="28">
        <v>552.21136634000004</v>
      </c>
      <c r="D17" s="608">
        <f t="shared" si="0"/>
        <v>1.1615865066679941E-2</v>
      </c>
      <c r="E17" s="603"/>
      <c r="F17" s="603"/>
      <c r="G17" s="603"/>
    </row>
    <row r="18" spans="1:7" ht="12.75" customHeight="1" x14ac:dyDescent="0.3">
      <c r="A18" s="27" t="s">
        <v>413</v>
      </c>
      <c r="B18" s="27" t="s">
        <v>646</v>
      </c>
      <c r="C18" s="28">
        <v>510.91266682999998</v>
      </c>
      <c r="D18" s="608">
        <f t="shared" si="0"/>
        <v>1.0747139520306172E-2</v>
      </c>
      <c r="E18" s="603"/>
      <c r="F18" s="603"/>
      <c r="G18" s="603"/>
    </row>
    <row r="19" spans="1:7" ht="12.75" customHeight="1" x14ac:dyDescent="0.3">
      <c r="A19" s="27" t="s">
        <v>414</v>
      </c>
      <c r="B19" s="27" t="s">
        <v>647</v>
      </c>
      <c r="C19" s="28">
        <v>293.96737296999999</v>
      </c>
      <c r="D19" s="608">
        <f t="shared" si="0"/>
        <v>6.1836563797266217E-3</v>
      </c>
      <c r="E19" s="603"/>
      <c r="F19" s="603"/>
      <c r="G19" s="603"/>
    </row>
    <row r="20" spans="1:7" ht="12.75" customHeight="1" x14ac:dyDescent="0.3">
      <c r="A20" s="27" t="s">
        <v>240</v>
      </c>
      <c r="B20" s="27" t="s">
        <v>648</v>
      </c>
      <c r="C20" s="28">
        <v>247.25019305000001</v>
      </c>
      <c r="D20" s="608">
        <f t="shared" si="0"/>
        <v>5.200952126746052E-3</v>
      </c>
      <c r="E20" s="603"/>
      <c r="F20" s="603"/>
      <c r="G20" s="603"/>
    </row>
    <row r="21" spans="1:7" ht="12.75" customHeight="1" x14ac:dyDescent="0.3">
      <c r="A21" s="27" t="s">
        <v>649</v>
      </c>
      <c r="B21" s="27" t="s">
        <v>650</v>
      </c>
      <c r="C21" s="28">
        <v>228.03417174000001</v>
      </c>
      <c r="D21" s="608">
        <f t="shared" si="0"/>
        <v>4.7967396743026627E-3</v>
      </c>
      <c r="E21" s="603"/>
      <c r="F21" s="603"/>
      <c r="G21" s="603"/>
    </row>
    <row r="22" spans="1:7" ht="12.75" customHeight="1" x14ac:dyDescent="0.3">
      <c r="A22" s="27" t="s">
        <v>468</v>
      </c>
      <c r="B22" s="27" t="s">
        <v>651</v>
      </c>
      <c r="C22" s="28">
        <v>224.66828283999999</v>
      </c>
      <c r="D22" s="608">
        <f t="shared" si="0"/>
        <v>4.7259375980053722E-3</v>
      </c>
      <c r="E22" s="603"/>
      <c r="F22" s="603"/>
      <c r="G22" s="603"/>
    </row>
    <row r="23" spans="1:7" ht="12.75" customHeight="1" x14ac:dyDescent="0.3">
      <c r="A23" s="27" t="s">
        <v>652</v>
      </c>
      <c r="B23" s="27" t="s">
        <v>41</v>
      </c>
      <c r="C23" s="28">
        <v>209.04827538999999</v>
      </c>
      <c r="D23" s="608">
        <f t="shared" si="0"/>
        <v>4.3973679416393673E-3</v>
      </c>
      <c r="E23" s="603"/>
      <c r="F23" s="603"/>
      <c r="G23" s="603"/>
    </row>
    <row r="24" spans="1:7" ht="12.75" customHeight="1" x14ac:dyDescent="0.3">
      <c r="A24" s="27" t="s">
        <v>504</v>
      </c>
      <c r="B24" s="27" t="s">
        <v>653</v>
      </c>
      <c r="C24" s="28">
        <v>179.41283713000001</v>
      </c>
      <c r="D24" s="608">
        <f t="shared" si="0"/>
        <v>3.7739811861263847E-3</v>
      </c>
      <c r="E24" s="603"/>
      <c r="F24" s="603"/>
      <c r="G24" s="603"/>
    </row>
    <row r="25" spans="1:7" ht="12.75" customHeight="1" x14ac:dyDescent="0.3">
      <c r="A25" s="27" t="s">
        <v>503</v>
      </c>
      <c r="B25" s="27" t="s">
        <v>654</v>
      </c>
      <c r="C25" s="28">
        <v>189.70325334999998</v>
      </c>
      <c r="D25" s="608">
        <f t="shared" si="0"/>
        <v>3.9904419357189554E-3</v>
      </c>
      <c r="E25" s="603"/>
      <c r="F25" s="603"/>
      <c r="G25" s="603"/>
    </row>
    <row r="26" spans="1:7" ht="12.75" customHeight="1" x14ac:dyDescent="0.3">
      <c r="A26" s="27" t="s">
        <v>333</v>
      </c>
      <c r="B26" s="27" t="s">
        <v>655</v>
      </c>
      <c r="C26" s="28">
        <f>+C28-SUM(C6:C25)</f>
        <v>1032.9199927099762</v>
      </c>
      <c r="D26" s="608">
        <f t="shared" si="0"/>
        <v>2.1727657182282097E-2</v>
      </c>
      <c r="E26" s="603"/>
      <c r="F26" s="603"/>
      <c r="G26" s="603"/>
    </row>
    <row r="27" spans="1:7" ht="12" customHeight="1" x14ac:dyDescent="0.3">
      <c r="A27" s="27"/>
      <c r="B27" s="607"/>
      <c r="C27" s="28"/>
      <c r="D27" s="608"/>
      <c r="E27" s="603"/>
      <c r="F27" s="603"/>
      <c r="G27" s="603"/>
    </row>
    <row r="28" spans="1:7" ht="12" customHeight="1" x14ac:dyDescent="0.3">
      <c r="A28" s="609"/>
      <c r="B28" s="610" t="s">
        <v>178</v>
      </c>
      <c r="C28" s="611">
        <v>47539.409520519999</v>
      </c>
      <c r="D28" s="612">
        <f>SUM(D6:D26)</f>
        <v>0.99999999999999933</v>
      </c>
      <c r="E28" s="603"/>
      <c r="F28" s="603"/>
      <c r="G28" s="603"/>
    </row>
    <row r="29" spans="1:7" ht="10.5" customHeight="1" x14ac:dyDescent="0.3">
      <c r="A29" s="613"/>
      <c r="B29" s="614"/>
      <c r="C29" s="615"/>
      <c r="D29" s="616"/>
      <c r="E29" s="617"/>
      <c r="F29" s="603"/>
      <c r="G29" s="603"/>
    </row>
    <row r="30" spans="1:7" ht="10.5" customHeight="1" x14ac:dyDescent="0.3">
      <c r="A30" s="603"/>
      <c r="B30" s="601"/>
      <c r="C30" s="602"/>
      <c r="D30" s="602"/>
      <c r="E30" s="603"/>
      <c r="F30" s="603"/>
      <c r="G30" s="603"/>
    </row>
    <row r="31" spans="1:7" ht="10.5" customHeight="1" x14ac:dyDescent="0.3">
      <c r="A31" s="618" t="s">
        <v>401</v>
      </c>
      <c r="B31" s="619"/>
      <c r="C31" s="619"/>
      <c r="D31" s="619"/>
      <c r="E31" s="603"/>
      <c r="F31" s="603"/>
      <c r="G31" s="603"/>
    </row>
    <row r="32" spans="1:7" ht="12" customHeight="1" x14ac:dyDescent="0.3">
      <c r="A32" s="485" t="s">
        <v>656</v>
      </c>
      <c r="B32" s="602"/>
      <c r="C32" s="602"/>
      <c r="D32" s="602"/>
      <c r="E32" s="603"/>
      <c r="F32" s="603"/>
      <c r="G32" s="603"/>
    </row>
    <row r="33" spans="1:7" ht="12" customHeight="1" x14ac:dyDescent="0.3">
      <c r="A33" s="38" t="s">
        <v>417</v>
      </c>
      <c r="B33" s="620"/>
      <c r="C33" s="620"/>
      <c r="D33" s="620"/>
      <c r="E33" s="603"/>
      <c r="F33" s="603"/>
      <c r="G33" s="603"/>
    </row>
    <row r="34" spans="1:7" ht="12" customHeight="1" x14ac:dyDescent="0.3">
      <c r="A34" s="603"/>
      <c r="B34" s="601"/>
      <c r="C34" s="602"/>
      <c r="D34" s="602"/>
      <c r="E34" s="603"/>
      <c r="F34" s="603"/>
      <c r="G34" s="603"/>
    </row>
    <row r="35" spans="1:7" ht="12" customHeight="1" x14ac:dyDescent="0.3">
      <c r="A35" s="603"/>
      <c r="B35" s="601"/>
      <c r="C35" s="602"/>
      <c r="D35" s="602"/>
      <c r="E35" s="603"/>
      <c r="F35" s="603"/>
      <c r="G35" s="603"/>
    </row>
    <row r="36" spans="1:7" ht="12" customHeight="1" x14ac:dyDescent="0.3">
      <c r="A36" s="603"/>
      <c r="B36" s="601"/>
      <c r="C36" s="602"/>
      <c r="D36" s="602"/>
      <c r="E36" s="603"/>
      <c r="F36" s="603"/>
      <c r="G36" s="603"/>
    </row>
    <row r="37" spans="1:7" ht="12" customHeight="1" x14ac:dyDescent="0.3">
      <c r="A37" s="603"/>
      <c r="B37" s="601"/>
      <c r="C37" s="602"/>
      <c r="D37" s="602"/>
      <c r="E37" s="603"/>
      <c r="F37" s="603"/>
      <c r="G37" s="603"/>
    </row>
    <row r="38" spans="1:7" ht="12" customHeight="1" x14ac:dyDescent="0.3">
      <c r="A38" s="603"/>
      <c r="B38" s="601"/>
      <c r="C38" s="621"/>
      <c r="D38" s="602"/>
      <c r="E38" s="603"/>
      <c r="F38" s="603"/>
      <c r="G38" s="603"/>
    </row>
    <row r="39" spans="1:7" ht="12" customHeight="1" x14ac:dyDescent="0.3">
      <c r="A39" s="603"/>
      <c r="B39" s="601"/>
      <c r="C39" s="602"/>
      <c r="D39" s="602"/>
      <c r="E39" s="603"/>
      <c r="F39" s="602"/>
      <c r="G39" s="602"/>
    </row>
    <row r="40" spans="1:7" ht="12" customHeight="1" x14ac:dyDescent="0.3">
      <c r="A40" s="603"/>
      <c r="B40" s="601"/>
      <c r="C40" s="602"/>
      <c r="D40" s="602"/>
      <c r="E40" s="603"/>
      <c r="F40" s="603"/>
      <c r="G40" s="603"/>
    </row>
    <row r="41" spans="1:7" ht="12" customHeight="1" x14ac:dyDescent="0.3">
      <c r="A41" s="603"/>
      <c r="B41" s="601"/>
      <c r="C41" s="602"/>
      <c r="D41" s="602"/>
      <c r="E41" s="603"/>
      <c r="F41" s="603"/>
      <c r="G41" s="603"/>
    </row>
    <row r="42" spans="1:7" ht="12" customHeight="1" x14ac:dyDescent="0.3">
      <c r="A42" s="603"/>
      <c r="B42" s="601"/>
      <c r="C42" s="602"/>
      <c r="D42" s="602"/>
      <c r="E42" s="603"/>
      <c r="F42" s="603"/>
      <c r="G42" s="603"/>
    </row>
    <row r="43" spans="1:7" ht="12" customHeight="1" x14ac:dyDescent="0.3">
      <c r="A43" s="603"/>
      <c r="B43" s="601"/>
      <c r="C43" s="602"/>
      <c r="D43" s="602"/>
      <c r="E43" s="603"/>
      <c r="F43" s="603"/>
      <c r="G43" s="603"/>
    </row>
    <row r="44" spans="1:7" ht="12" customHeight="1" x14ac:dyDescent="0.3">
      <c r="A44" s="603"/>
      <c r="B44" s="601"/>
      <c r="C44" s="602"/>
      <c r="D44" s="602"/>
      <c r="E44" s="603"/>
      <c r="F44" s="603"/>
      <c r="G44" s="603"/>
    </row>
    <row r="45" spans="1:7" ht="12" customHeight="1" x14ac:dyDescent="0.3">
      <c r="A45" s="603"/>
      <c r="B45" s="601"/>
      <c r="C45" s="602"/>
      <c r="D45" s="602"/>
      <c r="E45" s="603"/>
      <c r="F45" s="603"/>
      <c r="G45" s="603"/>
    </row>
    <row r="46" spans="1:7" ht="12" customHeight="1" x14ac:dyDescent="0.3">
      <c r="A46" s="603"/>
      <c r="B46" s="601"/>
      <c r="C46" s="602"/>
      <c r="D46" s="602"/>
      <c r="E46" s="603"/>
      <c r="F46" s="603"/>
      <c r="G46" s="603"/>
    </row>
    <row r="47" spans="1:7" ht="12" customHeight="1" x14ac:dyDescent="0.3">
      <c r="A47" s="603"/>
      <c r="B47" s="601"/>
      <c r="C47" s="602"/>
      <c r="D47" s="602"/>
      <c r="E47" s="603"/>
      <c r="F47" s="603"/>
      <c r="G47" s="603"/>
    </row>
    <row r="48" spans="1:7" ht="12" customHeight="1" x14ac:dyDescent="0.3">
      <c r="A48" s="603"/>
      <c r="B48" s="601"/>
      <c r="C48" s="602"/>
      <c r="D48" s="602"/>
      <c r="E48" s="603"/>
      <c r="F48" s="603"/>
      <c r="G48" s="603"/>
    </row>
    <row r="49" spans="1:7" ht="12" customHeight="1" x14ac:dyDescent="0.3">
      <c r="A49" s="603"/>
      <c r="B49" s="601"/>
      <c r="C49" s="602"/>
      <c r="D49" s="602"/>
      <c r="E49" s="603"/>
      <c r="F49" s="603"/>
      <c r="G49" s="603"/>
    </row>
    <row r="50" spans="1:7" ht="12" customHeight="1" x14ac:dyDescent="0.3">
      <c r="A50" s="603"/>
      <c r="B50" s="601"/>
      <c r="C50" s="602"/>
      <c r="D50" s="602"/>
      <c r="E50" s="603"/>
      <c r="F50" s="603"/>
      <c r="G50" s="603"/>
    </row>
    <row r="51" spans="1:7" ht="12" customHeight="1" x14ac:dyDescent="0.3">
      <c r="A51" s="603"/>
      <c r="B51" s="601"/>
      <c r="C51" s="602"/>
      <c r="D51" s="602"/>
      <c r="E51" s="603"/>
      <c r="F51" s="603"/>
      <c r="G51" s="603"/>
    </row>
    <row r="52" spans="1:7" ht="12" customHeight="1" x14ac:dyDescent="0.3">
      <c r="A52" s="603"/>
      <c r="B52" s="601"/>
      <c r="C52" s="602"/>
      <c r="D52" s="602"/>
      <c r="E52" s="603"/>
      <c r="F52" s="603"/>
      <c r="G52" s="603"/>
    </row>
    <row r="53" spans="1:7" ht="12" customHeight="1" x14ac:dyDescent="0.3">
      <c r="A53" s="603"/>
      <c r="B53" s="601"/>
      <c r="C53" s="602"/>
      <c r="D53" s="602"/>
      <c r="E53" s="603"/>
      <c r="F53" s="603"/>
      <c r="G53" s="603"/>
    </row>
    <row r="54" spans="1:7" ht="12" customHeight="1" x14ac:dyDescent="0.3">
      <c r="A54" s="603"/>
      <c r="B54" s="601"/>
      <c r="C54" s="602"/>
      <c r="D54" s="602"/>
      <c r="E54" s="603"/>
      <c r="F54" s="603"/>
      <c r="G54" s="603"/>
    </row>
    <row r="55" spans="1:7" ht="12" customHeight="1" x14ac:dyDescent="0.3">
      <c r="A55" s="603"/>
      <c r="B55" s="601"/>
      <c r="C55" s="602"/>
      <c r="D55" s="602"/>
      <c r="E55" s="603"/>
      <c r="F55" s="603"/>
      <c r="G55" s="603"/>
    </row>
    <row r="56" spans="1:7" ht="12" customHeight="1" x14ac:dyDescent="0.3">
      <c r="A56" s="603"/>
      <c r="B56" s="601"/>
      <c r="C56" s="602"/>
      <c r="D56" s="602"/>
      <c r="E56" s="603"/>
      <c r="F56" s="603"/>
      <c r="G56" s="603"/>
    </row>
    <row r="57" spans="1:7" ht="12" customHeight="1" x14ac:dyDescent="0.3">
      <c r="A57" s="603"/>
      <c r="B57" s="601"/>
      <c r="C57" s="602"/>
      <c r="D57" s="602"/>
      <c r="E57" s="603"/>
      <c r="F57" s="603"/>
      <c r="G57" s="603"/>
    </row>
    <row r="58" spans="1:7" ht="12" customHeight="1" x14ac:dyDescent="0.3">
      <c r="A58" s="603"/>
      <c r="B58" s="601"/>
      <c r="C58" s="602"/>
      <c r="D58" s="602"/>
      <c r="E58" s="603"/>
      <c r="F58" s="603"/>
      <c r="G58" s="603"/>
    </row>
    <row r="59" spans="1:7" ht="12" customHeight="1" x14ac:dyDescent="0.3">
      <c r="A59" s="603"/>
      <c r="B59" s="601"/>
      <c r="C59" s="602"/>
      <c r="D59" s="602"/>
      <c r="E59" s="603"/>
      <c r="F59" s="603"/>
      <c r="G59" s="603"/>
    </row>
    <row r="60" spans="1:7" ht="12" customHeight="1" x14ac:dyDescent="0.3">
      <c r="A60" s="603"/>
      <c r="B60" s="601"/>
      <c r="C60" s="602"/>
      <c r="D60" s="602"/>
      <c r="E60" s="603"/>
      <c r="F60" s="603"/>
      <c r="G60" s="603"/>
    </row>
    <row r="61" spans="1:7" ht="12" customHeight="1" x14ac:dyDescent="0.3">
      <c r="A61" s="603"/>
      <c r="B61" s="601"/>
      <c r="C61" s="602"/>
      <c r="D61" s="602"/>
      <c r="E61" s="603"/>
      <c r="F61" s="603"/>
      <c r="G61" s="603"/>
    </row>
    <row r="62" spans="1:7" ht="12" customHeight="1" x14ac:dyDescent="0.3">
      <c r="A62" s="603"/>
      <c r="B62" s="601"/>
      <c r="C62" s="602"/>
      <c r="D62" s="602"/>
      <c r="E62" s="603"/>
      <c r="F62" s="603"/>
      <c r="G62" s="603"/>
    </row>
    <row r="63" spans="1:7" ht="12" customHeight="1" x14ac:dyDescent="0.3">
      <c r="A63" s="603"/>
      <c r="B63" s="601"/>
      <c r="C63" s="602"/>
      <c r="D63" s="602"/>
      <c r="E63" s="603"/>
      <c r="F63" s="603"/>
      <c r="G63" s="603"/>
    </row>
    <row r="64" spans="1:7" ht="12" customHeight="1" x14ac:dyDescent="0.3">
      <c r="A64" s="603"/>
      <c r="B64" s="601"/>
      <c r="C64" s="602"/>
      <c r="D64" s="602"/>
      <c r="E64" s="603"/>
      <c r="F64" s="603"/>
      <c r="G64" s="603"/>
    </row>
    <row r="65" spans="1:7" ht="12" customHeight="1" x14ac:dyDescent="0.3">
      <c r="A65" s="603"/>
      <c r="B65" s="601"/>
      <c r="C65" s="602"/>
      <c r="D65" s="602"/>
      <c r="E65" s="603"/>
      <c r="F65" s="603"/>
      <c r="G65" s="603"/>
    </row>
    <row r="66" spans="1:7" ht="12" customHeight="1" x14ac:dyDescent="0.3">
      <c r="A66" s="603"/>
      <c r="B66" s="601"/>
      <c r="C66" s="602"/>
      <c r="D66" s="602"/>
      <c r="E66" s="603"/>
      <c r="F66" s="603"/>
      <c r="G66" s="603"/>
    </row>
    <row r="67" spans="1:7" ht="12" customHeight="1" x14ac:dyDescent="0.3">
      <c r="A67" s="603"/>
      <c r="B67" s="601"/>
      <c r="C67" s="602"/>
      <c r="D67" s="602"/>
      <c r="E67" s="603"/>
      <c r="F67" s="603"/>
      <c r="G67" s="603"/>
    </row>
    <row r="68" spans="1:7" ht="12" customHeight="1" x14ac:dyDescent="0.3">
      <c r="A68" s="603"/>
      <c r="B68" s="601"/>
      <c r="C68" s="602"/>
      <c r="D68" s="602"/>
      <c r="E68" s="603"/>
      <c r="F68" s="603"/>
      <c r="G68" s="603"/>
    </row>
    <row r="69" spans="1:7" ht="12" customHeight="1" x14ac:dyDescent="0.3">
      <c r="A69" s="603"/>
      <c r="B69" s="601"/>
      <c r="C69" s="602"/>
      <c r="D69" s="602"/>
      <c r="E69" s="603"/>
      <c r="F69" s="603"/>
      <c r="G69" s="603"/>
    </row>
    <row r="70" spans="1:7" ht="12" customHeight="1" x14ac:dyDescent="0.3">
      <c r="A70" s="603"/>
      <c r="B70" s="601"/>
      <c r="C70" s="602"/>
      <c r="D70" s="602"/>
      <c r="E70" s="603"/>
      <c r="F70" s="603"/>
      <c r="G70" s="603"/>
    </row>
    <row r="71" spans="1:7" ht="12" customHeight="1" x14ac:dyDescent="0.3">
      <c r="A71" s="603"/>
      <c r="B71" s="601"/>
      <c r="C71" s="602"/>
      <c r="D71" s="602"/>
      <c r="E71" s="603"/>
      <c r="F71" s="603"/>
      <c r="G71" s="603"/>
    </row>
    <row r="72" spans="1:7" ht="12" customHeight="1" x14ac:dyDescent="0.3">
      <c r="A72" s="603"/>
      <c r="B72" s="601"/>
      <c r="C72" s="602"/>
      <c r="D72" s="602"/>
      <c r="E72" s="603"/>
      <c r="F72" s="603"/>
      <c r="G72" s="603"/>
    </row>
    <row r="73" spans="1:7" ht="12" customHeight="1" x14ac:dyDescent="0.3">
      <c r="A73" s="603"/>
      <c r="B73" s="601"/>
      <c r="C73" s="602"/>
      <c r="D73" s="602"/>
      <c r="E73" s="603"/>
      <c r="F73" s="603"/>
      <c r="G73" s="603"/>
    </row>
    <row r="74" spans="1:7" ht="12" customHeight="1" x14ac:dyDescent="0.3">
      <c r="A74" s="603"/>
      <c r="B74" s="601"/>
      <c r="C74" s="602"/>
      <c r="D74" s="602"/>
      <c r="E74" s="603"/>
      <c r="F74" s="603"/>
      <c r="G74" s="603"/>
    </row>
    <row r="75" spans="1:7" ht="12" customHeight="1" x14ac:dyDescent="0.3">
      <c r="A75" s="603"/>
      <c r="B75" s="601"/>
      <c r="C75" s="602"/>
      <c r="D75" s="602"/>
      <c r="E75" s="603"/>
      <c r="F75" s="603"/>
      <c r="G75" s="603"/>
    </row>
    <row r="76" spans="1:7" ht="12" customHeight="1" x14ac:dyDescent="0.3">
      <c r="A76" s="603"/>
      <c r="B76" s="601"/>
      <c r="C76" s="602"/>
      <c r="D76" s="602"/>
      <c r="E76" s="603"/>
      <c r="F76" s="603"/>
      <c r="G76" s="603"/>
    </row>
    <row r="77" spans="1:7" ht="12" customHeight="1" x14ac:dyDescent="0.3">
      <c r="A77" s="603"/>
      <c r="B77" s="601"/>
      <c r="C77" s="602"/>
      <c r="D77" s="602"/>
      <c r="E77" s="603"/>
      <c r="F77" s="603"/>
      <c r="G77" s="603"/>
    </row>
    <row r="78" spans="1:7" ht="12" customHeight="1" x14ac:dyDescent="0.3">
      <c r="A78" s="603"/>
      <c r="B78" s="601"/>
      <c r="C78" s="602"/>
      <c r="D78" s="602"/>
      <c r="E78" s="603"/>
      <c r="F78" s="603"/>
      <c r="G78" s="603"/>
    </row>
    <row r="79" spans="1:7" ht="12" customHeight="1" x14ac:dyDescent="0.3">
      <c r="A79" s="603"/>
      <c r="B79" s="601"/>
      <c r="C79" s="602"/>
      <c r="D79" s="602"/>
      <c r="E79" s="603"/>
      <c r="F79" s="603"/>
      <c r="G79" s="603"/>
    </row>
    <row r="80" spans="1:7" ht="12" customHeight="1" x14ac:dyDescent="0.3">
      <c r="A80" s="603"/>
      <c r="B80" s="601"/>
      <c r="C80" s="602"/>
      <c r="D80" s="602"/>
      <c r="E80" s="603"/>
      <c r="F80" s="603"/>
      <c r="G80" s="603"/>
    </row>
    <row r="81" spans="1:7" ht="12" customHeight="1" x14ac:dyDescent="0.3">
      <c r="A81" s="603"/>
      <c r="B81" s="601"/>
      <c r="C81" s="602"/>
      <c r="D81" s="602"/>
      <c r="E81" s="603"/>
      <c r="F81" s="603"/>
      <c r="G81" s="603"/>
    </row>
    <row r="82" spans="1:7" ht="12" customHeight="1" x14ac:dyDescent="0.3">
      <c r="A82" s="603"/>
      <c r="B82" s="601"/>
      <c r="C82" s="602"/>
      <c r="D82" s="602"/>
      <c r="E82" s="603"/>
      <c r="F82" s="603"/>
      <c r="G82" s="603"/>
    </row>
    <row r="83" spans="1:7" ht="12" customHeight="1" x14ac:dyDescent="0.3">
      <c r="A83" s="603"/>
      <c r="B83" s="601"/>
      <c r="C83" s="602"/>
      <c r="D83" s="602"/>
      <c r="E83" s="603"/>
      <c r="F83" s="603"/>
      <c r="G83" s="603"/>
    </row>
    <row r="84" spans="1:7" ht="12" customHeight="1" x14ac:dyDescent="0.3">
      <c r="A84" s="603"/>
      <c r="B84" s="601"/>
      <c r="C84" s="602"/>
      <c r="D84" s="602"/>
      <c r="E84" s="603"/>
      <c r="F84" s="603"/>
      <c r="G84" s="603"/>
    </row>
    <row r="85" spans="1:7" ht="12" customHeight="1" x14ac:dyDescent="0.3">
      <c r="A85" s="603"/>
      <c r="B85" s="601"/>
      <c r="C85" s="602"/>
      <c r="D85" s="602"/>
      <c r="E85" s="603"/>
      <c r="F85" s="603"/>
      <c r="G85" s="603"/>
    </row>
    <row r="86" spans="1:7" ht="12" customHeight="1" x14ac:dyDescent="0.3">
      <c r="A86" s="603"/>
      <c r="B86" s="601"/>
      <c r="C86" s="602"/>
      <c r="D86" s="602"/>
      <c r="E86" s="603"/>
      <c r="F86" s="603"/>
      <c r="G86" s="603"/>
    </row>
    <row r="87" spans="1:7" ht="12" customHeight="1" x14ac:dyDescent="0.3">
      <c r="A87" s="603"/>
      <c r="B87" s="601"/>
      <c r="C87" s="602"/>
      <c r="D87" s="602"/>
      <c r="E87" s="603"/>
      <c r="F87" s="603"/>
      <c r="G87" s="603"/>
    </row>
    <row r="88" spans="1:7" ht="12" customHeight="1" x14ac:dyDescent="0.3">
      <c r="A88" s="603"/>
      <c r="B88" s="601"/>
      <c r="C88" s="602"/>
      <c r="D88" s="602"/>
      <c r="E88" s="603"/>
      <c r="F88" s="603"/>
      <c r="G88" s="603"/>
    </row>
    <row r="89" spans="1:7" ht="12" customHeight="1" x14ac:dyDescent="0.3">
      <c r="A89" s="603"/>
      <c r="B89" s="601"/>
      <c r="C89" s="602"/>
      <c r="D89" s="602"/>
      <c r="E89" s="603"/>
      <c r="F89" s="603"/>
      <c r="G89" s="603"/>
    </row>
    <row r="90" spans="1:7" ht="12" customHeight="1" x14ac:dyDescent="0.3">
      <c r="A90" s="603"/>
      <c r="B90" s="601"/>
      <c r="C90" s="602"/>
      <c r="D90" s="602"/>
      <c r="E90" s="603"/>
      <c r="F90" s="603"/>
      <c r="G90" s="603"/>
    </row>
    <row r="91" spans="1:7" ht="12" customHeight="1" x14ac:dyDescent="0.3">
      <c r="A91" s="603"/>
      <c r="B91" s="601"/>
      <c r="C91" s="602"/>
      <c r="D91" s="602"/>
      <c r="E91" s="603"/>
      <c r="F91" s="603"/>
      <c r="G91" s="603"/>
    </row>
    <row r="92" spans="1:7" ht="12" customHeight="1" x14ac:dyDescent="0.3">
      <c r="A92" s="603"/>
      <c r="B92" s="601"/>
      <c r="C92" s="602"/>
      <c r="D92" s="602"/>
      <c r="E92" s="603"/>
      <c r="F92" s="603"/>
      <c r="G92" s="603"/>
    </row>
    <row r="93" spans="1:7" ht="12" customHeight="1" x14ac:dyDescent="0.3">
      <c r="A93" s="603"/>
      <c r="B93" s="601"/>
      <c r="C93" s="602"/>
      <c r="D93" s="602"/>
      <c r="E93" s="603"/>
      <c r="F93" s="603"/>
      <c r="G93" s="603"/>
    </row>
    <row r="94" spans="1:7" ht="12" customHeight="1" x14ac:dyDescent="0.3">
      <c r="A94" s="603"/>
      <c r="B94" s="601"/>
      <c r="C94" s="602"/>
      <c r="D94" s="602"/>
      <c r="E94" s="603"/>
      <c r="F94" s="603"/>
      <c r="G94" s="603"/>
    </row>
    <row r="95" spans="1:7" ht="12" customHeight="1" x14ac:dyDescent="0.3">
      <c r="A95" s="603"/>
      <c r="B95" s="601"/>
      <c r="C95" s="602"/>
      <c r="D95" s="602"/>
      <c r="E95" s="603"/>
      <c r="F95" s="603"/>
      <c r="G95" s="603"/>
    </row>
    <row r="96" spans="1:7" ht="12" customHeight="1" x14ac:dyDescent="0.3">
      <c r="A96" s="603"/>
      <c r="B96" s="601"/>
      <c r="C96" s="602"/>
      <c r="D96" s="602"/>
      <c r="E96" s="603"/>
      <c r="F96" s="603"/>
      <c r="G96" s="603"/>
    </row>
    <row r="97" spans="1:7" ht="12" customHeight="1" x14ac:dyDescent="0.3">
      <c r="A97" s="603"/>
      <c r="B97" s="601"/>
      <c r="C97" s="602"/>
      <c r="D97" s="602"/>
      <c r="E97" s="603"/>
      <c r="F97" s="603"/>
      <c r="G97" s="603"/>
    </row>
    <row r="98" spans="1:7" ht="12" customHeight="1" x14ac:dyDescent="0.3">
      <c r="A98" s="603"/>
      <c r="B98" s="601"/>
      <c r="C98" s="602"/>
      <c r="D98" s="602"/>
      <c r="E98" s="603"/>
      <c r="F98" s="603"/>
      <c r="G98" s="603"/>
    </row>
    <row r="99" spans="1:7" ht="12" customHeight="1" x14ac:dyDescent="0.3">
      <c r="A99" s="603"/>
      <c r="B99" s="601"/>
      <c r="C99" s="602"/>
      <c r="D99" s="602"/>
      <c r="E99" s="603"/>
      <c r="F99" s="603"/>
      <c r="G99" s="603"/>
    </row>
    <row r="100" spans="1:7" ht="12" customHeight="1" x14ac:dyDescent="0.3">
      <c r="A100" s="603"/>
      <c r="B100" s="601"/>
      <c r="C100" s="602"/>
      <c r="D100" s="602"/>
      <c r="E100" s="603"/>
      <c r="F100" s="603"/>
      <c r="G100" s="603"/>
    </row>
    <row r="101" spans="1:7" ht="12" customHeight="1" x14ac:dyDescent="0.3">
      <c r="E101" s="603"/>
      <c r="F101" s="603"/>
      <c r="G101" s="603"/>
    </row>
  </sheetData>
  <pageMargins left="0.7" right="0.7" top="0.75" bottom="0.75" header="0" footer="0"/>
  <pageSetup scale="73" orientation="portrait" r:id="rId1"/>
  <colBreaks count="1" manualBreakCount="1">
    <brk id="5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CB3D1-098B-4184-8E94-027B438A784E}">
  <sheetPr>
    <tabColor rgb="FF002060"/>
  </sheetPr>
  <dimension ref="A1:M100"/>
  <sheetViews>
    <sheetView showGridLines="0" view="pageBreakPreview" zoomScaleNormal="130" zoomScaleSheetLayoutView="100" workbookViewId="0"/>
  </sheetViews>
  <sheetFormatPr baseColWidth="10" defaultColWidth="14.42578125" defaultRowHeight="15" customHeight="1" x14ac:dyDescent="0.25"/>
  <cols>
    <col min="1" max="2" width="17.5703125" style="5" customWidth="1"/>
    <col min="3" max="8" width="9.5703125" style="5" customWidth="1"/>
    <col min="9" max="9" width="8.28515625" style="5" customWidth="1"/>
    <col min="10" max="10" width="8.7109375" style="5" customWidth="1"/>
    <col min="11" max="11" width="9.5703125" style="5" customWidth="1"/>
    <col min="12" max="12" width="10.28515625" style="5" customWidth="1"/>
    <col min="13" max="13" width="5.5703125" style="5" customWidth="1"/>
    <col min="14" max="16384" width="14.42578125" style="5"/>
  </cols>
  <sheetData>
    <row r="1" spans="1:13" ht="21" customHeight="1" x14ac:dyDescent="0.25">
      <c r="A1" s="70" t="s">
        <v>657</v>
      </c>
      <c r="B1" s="622"/>
      <c r="C1" s="294"/>
      <c r="D1" s="294"/>
      <c r="E1" s="294"/>
      <c r="F1" s="294"/>
      <c r="G1" s="294"/>
      <c r="H1" s="294"/>
      <c r="I1" s="253"/>
      <c r="J1" s="253"/>
      <c r="K1" s="294"/>
    </row>
    <row r="2" spans="1:13" ht="12" customHeight="1" x14ac:dyDescent="0.25">
      <c r="A2" s="72" t="s">
        <v>658</v>
      </c>
      <c r="B2" s="253"/>
      <c r="C2" s="256"/>
      <c r="D2" s="256"/>
      <c r="E2" s="256"/>
      <c r="F2" s="256"/>
      <c r="G2" s="256"/>
      <c r="H2" s="256"/>
      <c r="I2" s="253"/>
      <c r="J2" s="253"/>
      <c r="K2" s="256"/>
    </row>
    <row r="3" spans="1:13" ht="12" customHeight="1" x14ac:dyDescent="0.25">
      <c r="A3" s="623"/>
      <c r="B3" s="253"/>
      <c r="C3" s="256"/>
      <c r="D3" s="256"/>
      <c r="E3" s="256"/>
      <c r="F3" s="256"/>
      <c r="G3" s="256"/>
      <c r="H3" s="256"/>
      <c r="I3" s="253"/>
      <c r="J3" s="253"/>
      <c r="K3" s="256"/>
    </row>
    <row r="4" spans="1:13" ht="12" customHeight="1" x14ac:dyDescent="0.25">
      <c r="A4" s="207" t="s">
        <v>183</v>
      </c>
      <c r="B4" s="207"/>
      <c r="C4" s="207">
        <v>2015</v>
      </c>
      <c r="D4" s="207">
        <v>2016</v>
      </c>
      <c r="E4" s="207">
        <v>2017</v>
      </c>
      <c r="F4" s="207">
        <v>2018</v>
      </c>
      <c r="G4" s="207">
        <v>2019</v>
      </c>
      <c r="H4" s="207">
        <v>2020</v>
      </c>
      <c r="I4" s="207">
        <v>2021</v>
      </c>
      <c r="J4" s="207">
        <v>2022</v>
      </c>
      <c r="K4" s="207">
        <v>2023</v>
      </c>
      <c r="L4" s="207" t="s">
        <v>396</v>
      </c>
    </row>
    <row r="5" spans="1:13" ht="12" customHeight="1" x14ac:dyDescent="0.25">
      <c r="A5" s="95" t="s">
        <v>187</v>
      </c>
      <c r="B5" s="95"/>
      <c r="C5" s="281">
        <v>8167.5413215696453</v>
      </c>
      <c r="D5" s="281">
        <v>10170.877328177923</v>
      </c>
      <c r="E5" s="281">
        <v>13844.958650954813</v>
      </c>
      <c r="F5" s="281">
        <v>14938.54527505925</v>
      </c>
      <c r="G5" s="281">
        <v>14000.934230424238</v>
      </c>
      <c r="H5" s="281">
        <v>13039.526141632487</v>
      </c>
      <c r="I5" s="281">
        <v>20694.198624724449</v>
      </c>
      <c r="J5" s="281">
        <v>19671.799029249411</v>
      </c>
      <c r="K5" s="281">
        <v>23429.052466174609</v>
      </c>
      <c r="L5" s="281">
        <v>23404.826705134848</v>
      </c>
    </row>
    <row r="6" spans="1:13" ht="12" customHeight="1" x14ac:dyDescent="0.25">
      <c r="A6" s="95" t="s">
        <v>186</v>
      </c>
      <c r="B6" s="95"/>
      <c r="C6" s="281">
        <v>6650.5953646963662</v>
      </c>
      <c r="D6" s="281">
        <v>7425.7115273502486</v>
      </c>
      <c r="E6" s="281">
        <v>8270.4808182538964</v>
      </c>
      <c r="F6" s="281">
        <v>8258.5140570626972</v>
      </c>
      <c r="G6" s="281">
        <v>8555.1157122799923</v>
      </c>
      <c r="H6" s="281">
        <v>7829.5665440800021</v>
      </c>
      <c r="I6" s="281">
        <v>10184.994801960001</v>
      </c>
      <c r="J6" s="281">
        <v>10194.401980660003</v>
      </c>
      <c r="K6" s="281">
        <v>10942.702875979994</v>
      </c>
      <c r="L6" s="281">
        <v>15467.844902929999</v>
      </c>
    </row>
    <row r="7" spans="1:13" ht="12" customHeight="1" x14ac:dyDescent="0.25">
      <c r="A7" s="91" t="s">
        <v>499</v>
      </c>
      <c r="B7" s="91"/>
      <c r="C7" s="281">
        <v>1507.6585313878966</v>
      </c>
      <c r="D7" s="281">
        <v>1468.7609249862976</v>
      </c>
      <c r="E7" s="281">
        <v>2398.5088575489553</v>
      </c>
      <c r="F7" s="281">
        <v>2573.9030892868009</v>
      </c>
      <c r="G7" s="281">
        <v>2114.0200076680549</v>
      </c>
      <c r="H7" s="281">
        <v>1707.1525987270168</v>
      </c>
      <c r="I7" s="281">
        <v>2685.0816663286341</v>
      </c>
      <c r="J7" s="281">
        <v>2677.0775377560203</v>
      </c>
      <c r="K7" s="281">
        <v>2356.1093167542494</v>
      </c>
      <c r="L7" s="281">
        <v>2223.1855431383901</v>
      </c>
      <c r="M7" s="624"/>
    </row>
    <row r="8" spans="1:13" ht="12" customHeight="1" x14ac:dyDescent="0.25">
      <c r="A8" s="91" t="s">
        <v>188</v>
      </c>
      <c r="B8" s="91"/>
      <c r="C8" s="281">
        <v>137.79635297098301</v>
      </c>
      <c r="D8" s="281">
        <v>120.45621156886</v>
      </c>
      <c r="E8" s="281">
        <v>118.02914691497099</v>
      </c>
      <c r="F8" s="281">
        <v>122.68864173304</v>
      </c>
      <c r="G8" s="281">
        <v>80.687839499970124</v>
      </c>
      <c r="H8" s="281">
        <v>93.552143480020916</v>
      </c>
      <c r="I8" s="281">
        <v>117.15571348005717</v>
      </c>
      <c r="J8" s="281">
        <v>90.218522479972336</v>
      </c>
      <c r="K8" s="281">
        <v>97.918753810025407</v>
      </c>
      <c r="L8" s="281">
        <v>128.67314471001831</v>
      </c>
    </row>
    <row r="9" spans="1:13" ht="12" customHeight="1" x14ac:dyDescent="0.25">
      <c r="A9" s="91" t="s">
        <v>190</v>
      </c>
      <c r="B9" s="91"/>
      <c r="C9" s="281">
        <v>1548.2696011111263</v>
      </c>
      <c r="D9" s="281">
        <v>1657.8096258474304</v>
      </c>
      <c r="E9" s="281">
        <v>1726.1331451614039</v>
      </c>
      <c r="F9" s="281">
        <v>1545.468800568307</v>
      </c>
      <c r="G9" s="281">
        <v>1566.9742659553435</v>
      </c>
      <c r="H9" s="281">
        <v>1460.6263937905728</v>
      </c>
      <c r="I9" s="281">
        <v>2028.3349286807293</v>
      </c>
      <c r="J9" s="281">
        <v>1786.3171245651856</v>
      </c>
      <c r="K9" s="281">
        <v>1919.797591066098</v>
      </c>
      <c r="L9" s="281">
        <v>2292.9765447215163</v>
      </c>
    </row>
    <row r="10" spans="1:13" ht="12" customHeight="1" x14ac:dyDescent="0.25">
      <c r="A10" s="91" t="s">
        <v>564</v>
      </c>
      <c r="B10" s="91"/>
      <c r="C10" s="281">
        <v>350.00259655641497</v>
      </c>
      <c r="D10" s="281">
        <v>343.53079468679698</v>
      </c>
      <c r="E10" s="281">
        <v>434.37049986164698</v>
      </c>
      <c r="F10" s="281">
        <v>484.36463219586608</v>
      </c>
      <c r="G10" s="281">
        <v>978.06279613990228</v>
      </c>
      <c r="H10" s="281">
        <v>1146.6078181248376</v>
      </c>
      <c r="I10" s="281">
        <v>2256.78275033011</v>
      </c>
      <c r="J10" s="281">
        <v>1749.7695392699709</v>
      </c>
      <c r="K10" s="281">
        <v>1724.3906789698915</v>
      </c>
      <c r="L10" s="281">
        <v>1686.9099496400304</v>
      </c>
    </row>
    <row r="11" spans="1:13" ht="12" customHeight="1" x14ac:dyDescent="0.25">
      <c r="A11" s="91" t="s">
        <v>585</v>
      </c>
      <c r="B11" s="91"/>
      <c r="C11" s="281">
        <v>341.68532335183227</v>
      </c>
      <c r="D11" s="281">
        <v>344.26223521111058</v>
      </c>
      <c r="E11" s="281">
        <v>370.47611971466921</v>
      </c>
      <c r="F11" s="281">
        <v>351.76617733195485</v>
      </c>
      <c r="G11" s="281">
        <v>382.31444230000005</v>
      </c>
      <c r="H11" s="281">
        <v>366.6663935119999</v>
      </c>
      <c r="I11" s="281">
        <v>885.89957017999984</v>
      </c>
      <c r="J11" s="281">
        <v>782.91723198000022</v>
      </c>
      <c r="K11" s="281">
        <v>653.63367914000071</v>
      </c>
      <c r="L11" s="281">
        <v>893.96496980999973</v>
      </c>
    </row>
    <row r="12" spans="1:13" ht="12" customHeight="1" x14ac:dyDescent="0.25">
      <c r="A12" s="91" t="s">
        <v>192</v>
      </c>
      <c r="B12" s="91"/>
      <c r="C12" s="281">
        <v>219.63469285986613</v>
      </c>
      <c r="D12" s="281">
        <v>272.67154160154456</v>
      </c>
      <c r="E12" s="281">
        <v>367.8568511257717</v>
      </c>
      <c r="F12" s="281">
        <v>612.4952597119152</v>
      </c>
      <c r="G12" s="281">
        <v>655.9361910902893</v>
      </c>
      <c r="H12" s="281">
        <v>478.49304627782897</v>
      </c>
      <c r="I12" s="281">
        <v>1045.2800694006469</v>
      </c>
      <c r="J12" s="281">
        <v>1149.5748933149007</v>
      </c>
      <c r="K12" s="281">
        <v>1659.9803423534543</v>
      </c>
      <c r="L12" s="281">
        <v>1599.1844136989334</v>
      </c>
    </row>
    <row r="13" spans="1:13" ht="12" customHeight="1" x14ac:dyDescent="0.25">
      <c r="A13" s="91" t="s">
        <v>659</v>
      </c>
      <c r="B13" s="91"/>
      <c r="C13" s="281">
        <v>26.956227140133979</v>
      </c>
      <c r="D13" s="281">
        <v>14.999100398455639</v>
      </c>
      <c r="E13" s="281">
        <v>50.793155874228319</v>
      </c>
      <c r="F13" s="281">
        <v>10.911933288084873</v>
      </c>
      <c r="G13" s="281">
        <v>2.1621656499999999</v>
      </c>
      <c r="H13" s="281">
        <v>5.5008721299999994</v>
      </c>
      <c r="I13" s="281">
        <v>3.1513878499999999</v>
      </c>
      <c r="J13" s="281">
        <v>3.8181220999999996</v>
      </c>
      <c r="K13" s="281">
        <v>5.95992619</v>
      </c>
      <c r="L13" s="281">
        <v>2.9681160500000003</v>
      </c>
    </row>
    <row r="14" spans="1:13" ht="12" customHeight="1" x14ac:dyDescent="0.25">
      <c r="A14" s="91"/>
      <c r="B14" s="91"/>
      <c r="C14" s="113"/>
      <c r="D14" s="113"/>
      <c r="E14" s="113"/>
      <c r="F14" s="113"/>
      <c r="G14" s="113"/>
      <c r="H14" s="91"/>
      <c r="I14" s="91"/>
      <c r="J14" s="91"/>
      <c r="K14" s="91"/>
      <c r="L14" s="526"/>
    </row>
    <row r="15" spans="1:13" ht="12" customHeight="1" x14ac:dyDescent="0.25">
      <c r="A15" s="625" t="s">
        <v>178</v>
      </c>
      <c r="B15" s="625"/>
      <c r="C15" s="626">
        <f>SUM(C5:C13)</f>
        <v>18950.140011644264</v>
      </c>
      <c r="D15" s="626">
        <f>SUM(D5:D13)</f>
        <v>21819.079289828664</v>
      </c>
      <c r="E15" s="626">
        <f t="shared" ref="E15:K15" si="0">SUM(E5:E13)</f>
        <v>27581.607245410356</v>
      </c>
      <c r="F15" s="626">
        <f t="shared" si="0"/>
        <v>28898.657866237914</v>
      </c>
      <c r="G15" s="626">
        <f t="shared" si="0"/>
        <v>28336.207651007793</v>
      </c>
      <c r="H15" s="626">
        <f t="shared" si="0"/>
        <v>26127.691951754765</v>
      </c>
      <c r="I15" s="626">
        <f t="shared" si="0"/>
        <v>39900.879512934625</v>
      </c>
      <c r="J15" s="626">
        <f t="shared" si="0"/>
        <v>38105.893981375455</v>
      </c>
      <c r="K15" s="626">
        <f t="shared" si="0"/>
        <v>42789.545630438319</v>
      </c>
      <c r="L15" s="627">
        <f>SUM(L5:L13)</f>
        <v>47700.534289833726</v>
      </c>
    </row>
    <row r="16" spans="1:13" ht="12" customHeight="1" x14ac:dyDescent="0.25">
      <c r="A16" s="73"/>
      <c r="B16" s="73"/>
      <c r="C16" s="197"/>
      <c r="D16" s="197"/>
      <c r="E16" s="197"/>
      <c r="F16" s="197"/>
      <c r="G16" s="197"/>
      <c r="H16" s="91"/>
      <c r="I16" s="91"/>
      <c r="J16" s="91"/>
      <c r="K16" s="197"/>
      <c r="L16" s="71"/>
    </row>
    <row r="17" spans="1:13" ht="12" customHeight="1" x14ac:dyDescent="0.25">
      <c r="A17" s="91"/>
      <c r="B17" s="91"/>
      <c r="C17" s="113"/>
      <c r="D17" s="113"/>
      <c r="E17" s="113"/>
      <c r="F17" s="113"/>
      <c r="G17" s="113"/>
      <c r="H17" s="91"/>
      <c r="I17" s="91"/>
      <c r="J17" s="91"/>
      <c r="K17" s="113"/>
      <c r="L17" s="71"/>
    </row>
    <row r="18" spans="1:13" ht="19.5" customHeight="1" x14ac:dyDescent="0.25">
      <c r="A18" s="70" t="s">
        <v>660</v>
      </c>
      <c r="B18" s="70"/>
      <c r="C18" s="385"/>
      <c r="D18" s="385"/>
      <c r="E18" s="256"/>
      <c r="F18" s="256"/>
      <c r="G18" s="256"/>
      <c r="H18" s="253"/>
      <c r="I18" s="253"/>
      <c r="J18" s="253"/>
      <c r="K18" s="256"/>
    </row>
    <row r="19" spans="1:13" ht="12" customHeight="1" x14ac:dyDescent="0.25">
      <c r="A19" s="72" t="s">
        <v>661</v>
      </c>
      <c r="B19" s="200"/>
      <c r="C19" s="385"/>
      <c r="D19" s="385"/>
      <c r="E19" s="256"/>
      <c r="F19" s="256"/>
      <c r="G19" s="256"/>
      <c r="H19" s="253"/>
      <c r="I19" s="253"/>
      <c r="J19" s="253"/>
      <c r="K19" s="256"/>
    </row>
    <row r="20" spans="1:13" ht="12" customHeight="1" x14ac:dyDescent="0.25">
      <c r="A20" s="628"/>
      <c r="B20" s="91"/>
      <c r="C20" s="113"/>
      <c r="D20" s="113"/>
      <c r="E20" s="113"/>
      <c r="F20" s="113"/>
      <c r="G20" s="113"/>
      <c r="H20" s="91"/>
      <c r="I20" s="91"/>
      <c r="J20" s="91"/>
      <c r="K20" s="113"/>
      <c r="L20" s="71"/>
    </row>
    <row r="21" spans="1:13" ht="12" customHeight="1" x14ac:dyDescent="0.25">
      <c r="A21" s="207" t="s">
        <v>183</v>
      </c>
      <c r="B21" s="207" t="s">
        <v>264</v>
      </c>
      <c r="C21" s="207">
        <v>2015</v>
      </c>
      <c r="D21" s="207">
        <v>2016</v>
      </c>
      <c r="E21" s="207">
        <v>2017</v>
      </c>
      <c r="F21" s="207">
        <v>2018</v>
      </c>
      <c r="G21" s="207">
        <v>2019</v>
      </c>
      <c r="H21" s="207">
        <v>2020</v>
      </c>
      <c r="I21" s="207">
        <v>2021</v>
      </c>
      <c r="J21" s="207">
        <v>2022</v>
      </c>
      <c r="K21" s="207">
        <v>2023</v>
      </c>
      <c r="L21" s="386" t="s">
        <v>396</v>
      </c>
    </row>
    <row r="22" spans="1:13" ht="12" customHeight="1" x14ac:dyDescent="0.25">
      <c r="A22" s="95" t="s">
        <v>187</v>
      </c>
      <c r="B22" s="629" t="s">
        <v>662</v>
      </c>
      <c r="C22" s="281">
        <v>1643.7569690000003</v>
      </c>
      <c r="D22" s="281">
        <v>2317.2932110000002</v>
      </c>
      <c r="E22" s="281">
        <v>2438.0425139999998</v>
      </c>
      <c r="F22" s="281">
        <v>2487.8854569999999</v>
      </c>
      <c r="G22" s="281">
        <v>2554.9391948135981</v>
      </c>
      <c r="H22" s="281">
        <v>2183.680597735944</v>
      </c>
      <c r="I22" s="281">
        <v>2316.0709897788838</v>
      </c>
      <c r="J22" s="281">
        <v>2448.3065033462776</v>
      </c>
      <c r="K22" s="281">
        <v>2960.5970801137191</v>
      </c>
      <c r="L22" s="281">
        <v>2860.11359271624</v>
      </c>
    </row>
    <row r="23" spans="1:13" ht="12" customHeight="1" x14ac:dyDescent="0.25">
      <c r="A23" s="95" t="s">
        <v>186</v>
      </c>
      <c r="B23" s="629" t="s">
        <v>663</v>
      </c>
      <c r="C23" s="281">
        <v>5743.7721409999986</v>
      </c>
      <c r="D23" s="281">
        <v>5936.5698080000002</v>
      </c>
      <c r="E23" s="281">
        <v>6563.9221310000012</v>
      </c>
      <c r="F23" s="281">
        <v>6513.3016529999995</v>
      </c>
      <c r="G23" s="281">
        <v>6139.6800270651038</v>
      </c>
      <c r="H23" s="281">
        <v>4426.6311021439542</v>
      </c>
      <c r="I23" s="281">
        <v>5663.260269844599</v>
      </c>
      <c r="J23" s="281">
        <v>5665.0608001114279</v>
      </c>
      <c r="K23" s="281">
        <v>5623.5698807258632</v>
      </c>
      <c r="L23" s="281">
        <v>6448.134520862297</v>
      </c>
    </row>
    <row r="24" spans="1:13" ht="12" customHeight="1" x14ac:dyDescent="0.25">
      <c r="A24" s="91" t="s">
        <v>499</v>
      </c>
      <c r="B24" s="629" t="s">
        <v>586</v>
      </c>
      <c r="C24" s="281">
        <v>1190.298859</v>
      </c>
      <c r="D24" s="281">
        <v>1102.9358439999999</v>
      </c>
      <c r="E24" s="281">
        <v>1236.5138630000001</v>
      </c>
      <c r="F24" s="281">
        <v>1208.0306520000001</v>
      </c>
      <c r="G24" s="281">
        <v>1194.6094978007111</v>
      </c>
      <c r="H24" s="281">
        <v>1169.900012381546</v>
      </c>
      <c r="I24" s="281">
        <v>1215.5821221695819</v>
      </c>
      <c r="J24" s="281">
        <v>1100.345831132626</v>
      </c>
      <c r="K24" s="281">
        <v>1337.3503551422762</v>
      </c>
      <c r="L24" s="281">
        <v>1084.2857514438622</v>
      </c>
    </row>
    <row r="25" spans="1:13" ht="12" customHeight="1" x14ac:dyDescent="0.25">
      <c r="A25" s="91" t="s">
        <v>188</v>
      </c>
      <c r="B25" s="629" t="s">
        <v>664</v>
      </c>
      <c r="C25" s="281">
        <v>8.9059539999999995</v>
      </c>
      <c r="D25" s="281">
        <v>7.1565099999999982</v>
      </c>
      <c r="E25" s="281">
        <v>6.9465319999999995</v>
      </c>
      <c r="F25" s="281">
        <v>7.8107290000000003</v>
      </c>
      <c r="G25" s="281">
        <v>4.7343134888110008</v>
      </c>
      <c r="H25" s="281">
        <v>4.6800948318970006</v>
      </c>
      <c r="I25" s="281">
        <v>4.6418586206430001</v>
      </c>
      <c r="J25" s="281">
        <v>4.2071969278010002</v>
      </c>
      <c r="K25" s="281">
        <v>4.249931025136001</v>
      </c>
      <c r="L25" s="281">
        <v>4.8095670774329999</v>
      </c>
    </row>
    <row r="26" spans="1:13" ht="12" customHeight="1" x14ac:dyDescent="0.25">
      <c r="A26" s="91" t="s">
        <v>190</v>
      </c>
      <c r="B26" s="629" t="s">
        <v>586</v>
      </c>
      <c r="C26" s="281">
        <v>938.35960200000011</v>
      </c>
      <c r="D26" s="281">
        <v>942.29859900000008</v>
      </c>
      <c r="E26" s="281">
        <v>865.54154800000003</v>
      </c>
      <c r="F26" s="281">
        <v>793.74422600000003</v>
      </c>
      <c r="G26" s="281">
        <v>835.96116070666892</v>
      </c>
      <c r="H26" s="281">
        <v>746.20684186854999</v>
      </c>
      <c r="I26" s="281">
        <v>863.31795709745495</v>
      </c>
      <c r="J26" s="281">
        <v>788.32240836902906</v>
      </c>
      <c r="K26" s="281">
        <v>826.81099223020794</v>
      </c>
      <c r="L26" s="281">
        <v>899.21826384981409</v>
      </c>
    </row>
    <row r="27" spans="1:13" ht="12" customHeight="1" x14ac:dyDescent="0.25">
      <c r="A27" s="91" t="s">
        <v>564</v>
      </c>
      <c r="B27" s="629" t="s">
        <v>586</v>
      </c>
      <c r="C27" s="281">
        <v>11.646831000000001</v>
      </c>
      <c r="D27" s="281">
        <v>11.089091000000002</v>
      </c>
      <c r="E27" s="281">
        <v>11.692759000000001</v>
      </c>
      <c r="F27" s="281">
        <v>14.680347999999999</v>
      </c>
      <c r="G27" s="281">
        <v>15.748065453363001</v>
      </c>
      <c r="H27" s="281">
        <v>14.290312997073</v>
      </c>
      <c r="I27" s="281">
        <v>18.181757074653</v>
      </c>
      <c r="J27" s="281">
        <v>19.395276287986999</v>
      </c>
      <c r="K27" s="281">
        <v>19.201671537549998</v>
      </c>
      <c r="L27" s="281">
        <v>21.368781702253997</v>
      </c>
    </row>
    <row r="28" spans="1:13" ht="12" customHeight="1" x14ac:dyDescent="0.25">
      <c r="A28" s="91" t="s">
        <v>585</v>
      </c>
      <c r="B28" s="629" t="s">
        <v>586</v>
      </c>
      <c r="C28" s="281">
        <v>20.811199999999999</v>
      </c>
      <c r="D28" s="281">
        <v>18.915343000000004</v>
      </c>
      <c r="E28" s="281">
        <v>18.107502</v>
      </c>
      <c r="F28" s="281">
        <v>17.110648999999999</v>
      </c>
      <c r="G28" s="281">
        <v>20.077339641999998</v>
      </c>
      <c r="H28" s="281">
        <v>20.095348600000001</v>
      </c>
      <c r="I28" s="281">
        <v>25.548352000000001</v>
      </c>
      <c r="J28" s="281">
        <v>26.684910299999999</v>
      </c>
      <c r="K28" s="281">
        <v>24.921071228999999</v>
      </c>
      <c r="L28" s="281">
        <v>29.395888362000001</v>
      </c>
      <c r="M28" s="630"/>
    </row>
    <row r="29" spans="1:13" ht="12" customHeight="1" x14ac:dyDescent="0.25">
      <c r="A29" s="597" t="s">
        <v>192</v>
      </c>
      <c r="B29" s="568" t="s">
        <v>586</v>
      </c>
      <c r="C29" s="631">
        <v>17.764907390686925</v>
      </c>
      <c r="D29" s="631">
        <v>24.500516022025053</v>
      </c>
      <c r="E29" s="631">
        <v>25.423540350680781</v>
      </c>
      <c r="F29" s="631">
        <v>27.171357639812076</v>
      </c>
      <c r="G29" s="631">
        <v>30.339354856170623</v>
      </c>
      <c r="H29" s="631">
        <v>29.56865228604148</v>
      </c>
      <c r="I29" s="631">
        <v>32.597042292064089</v>
      </c>
      <c r="J29" s="631">
        <v>29.481467272762778</v>
      </c>
      <c r="K29" s="631">
        <v>36.871184451801142</v>
      </c>
      <c r="L29" s="631">
        <v>39.608610993492654</v>
      </c>
    </row>
    <row r="30" spans="1:13" ht="12" customHeight="1" x14ac:dyDescent="0.25">
      <c r="A30" s="91"/>
      <c r="B30" s="91"/>
      <c r="C30" s="113"/>
      <c r="D30" s="113"/>
      <c r="E30" s="113"/>
      <c r="F30" s="113"/>
      <c r="G30" s="113"/>
      <c r="H30" s="91"/>
      <c r="I30" s="91"/>
      <c r="J30" s="91"/>
      <c r="K30" s="91"/>
      <c r="L30" s="71"/>
    </row>
    <row r="31" spans="1:13" ht="12" customHeight="1" x14ac:dyDescent="0.25">
      <c r="A31" s="91"/>
      <c r="B31" s="91"/>
      <c r="C31" s="262"/>
      <c r="D31" s="262"/>
      <c r="E31" s="262"/>
      <c r="F31" s="262"/>
      <c r="G31" s="262"/>
      <c r="H31" s="91"/>
      <c r="I31" s="91"/>
      <c r="J31" s="91"/>
      <c r="K31" s="91"/>
      <c r="L31" s="430"/>
    </row>
    <row r="32" spans="1:13" ht="12" customHeight="1" x14ac:dyDescent="0.25">
      <c r="A32" s="632" t="s">
        <v>401</v>
      </c>
      <c r="B32" s="632"/>
      <c r="C32" s="633"/>
      <c r="D32" s="633"/>
      <c r="E32" s="634"/>
      <c r="F32" s="634"/>
      <c r="G32" s="634"/>
      <c r="H32" s="634"/>
      <c r="I32" s="634"/>
      <c r="J32" s="634"/>
      <c r="K32" s="634"/>
      <c r="L32" s="71"/>
    </row>
    <row r="33" spans="1:12" ht="12" customHeight="1" x14ac:dyDescent="0.25">
      <c r="A33" s="628" t="s">
        <v>629</v>
      </c>
      <c r="B33" s="628"/>
      <c r="C33" s="635"/>
      <c r="D33" s="635"/>
      <c r="E33" s="113"/>
      <c r="F33" s="113"/>
      <c r="G33" s="113"/>
      <c r="H33" s="113"/>
      <c r="I33" s="113"/>
      <c r="J33" s="113"/>
      <c r="K33" s="113"/>
      <c r="L33" s="71"/>
    </row>
    <row r="34" spans="1:12" ht="12" customHeight="1" x14ac:dyDescent="0.25">
      <c r="A34" s="628" t="s">
        <v>417</v>
      </c>
      <c r="B34" s="628"/>
      <c r="C34" s="635"/>
      <c r="D34" s="635"/>
      <c r="E34" s="113"/>
      <c r="F34" s="113"/>
      <c r="G34" s="113"/>
      <c r="H34" s="113"/>
      <c r="I34" s="113"/>
      <c r="J34" s="113"/>
      <c r="K34" s="113"/>
      <c r="L34" s="71"/>
    </row>
    <row r="35" spans="1:12" ht="12" customHeight="1" x14ac:dyDescent="0.25">
      <c r="A35" s="628" t="s">
        <v>630</v>
      </c>
      <c r="B35" s="628"/>
      <c r="C35" s="635"/>
      <c r="D35" s="635"/>
      <c r="E35" s="113"/>
      <c r="F35" s="113"/>
      <c r="G35" s="113"/>
      <c r="H35" s="113"/>
      <c r="I35" s="113"/>
      <c r="J35" s="113"/>
      <c r="K35" s="113"/>
      <c r="L35" s="71"/>
    </row>
    <row r="36" spans="1:12" ht="12" customHeight="1" x14ac:dyDescent="0.25">
      <c r="A36" s="636" t="s">
        <v>631</v>
      </c>
      <c r="B36" s="636"/>
      <c r="C36" s="637"/>
      <c r="D36" s="637"/>
      <c r="E36" s="430"/>
      <c r="F36" s="430"/>
      <c r="G36" s="430"/>
      <c r="H36" s="430"/>
      <c r="I36" s="430"/>
      <c r="J36" s="430"/>
      <c r="K36" s="430"/>
      <c r="L36" s="430"/>
    </row>
    <row r="37" spans="1:12" ht="12" customHeight="1" x14ac:dyDescent="0.25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</row>
    <row r="38" spans="1:12" ht="12" customHeight="1" x14ac:dyDescent="0.25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</row>
    <row r="39" spans="1:12" ht="12" customHeight="1" x14ac:dyDescent="0.25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</row>
    <row r="40" spans="1:12" ht="12" customHeight="1" x14ac:dyDescent="0.25">
      <c r="A40" s="253"/>
      <c r="B40" s="253"/>
      <c r="C40" s="253"/>
      <c r="D40" s="253"/>
      <c r="E40" s="253"/>
      <c r="F40" s="253"/>
      <c r="G40" s="253"/>
      <c r="H40" s="253"/>
      <c r="I40" s="253"/>
      <c r="J40" s="253"/>
      <c r="K40" s="253"/>
    </row>
    <row r="41" spans="1:12" ht="12" customHeight="1" x14ac:dyDescent="0.25">
      <c r="A41" s="253"/>
      <c r="B41" s="253"/>
      <c r="C41" s="256"/>
      <c r="D41" s="256"/>
      <c r="E41" s="256"/>
      <c r="F41" s="256"/>
      <c r="G41" s="256"/>
      <c r="H41" s="256"/>
      <c r="I41" s="256"/>
      <c r="J41" s="253"/>
      <c r="K41" s="256"/>
    </row>
    <row r="42" spans="1:12" ht="12" customHeight="1" x14ac:dyDescent="0.25">
      <c r="A42" s="253"/>
      <c r="B42" s="253"/>
      <c r="C42" s="256"/>
      <c r="D42" s="256"/>
      <c r="E42" s="256"/>
      <c r="F42" s="256"/>
      <c r="G42" s="256"/>
      <c r="H42" s="256"/>
      <c r="I42" s="256"/>
      <c r="J42" s="253"/>
      <c r="K42" s="256"/>
    </row>
    <row r="43" spans="1:12" ht="12" customHeight="1" x14ac:dyDescent="0.25">
      <c r="A43" s="253"/>
      <c r="B43" s="253"/>
      <c r="C43" s="256"/>
      <c r="D43" s="256"/>
      <c r="E43" s="256"/>
      <c r="F43" s="256"/>
      <c r="G43" s="256"/>
      <c r="H43" s="256"/>
      <c r="I43" s="256"/>
      <c r="J43" s="253"/>
      <c r="K43" s="256"/>
    </row>
    <row r="44" spans="1:12" ht="12" customHeight="1" x14ac:dyDescent="0.25">
      <c r="A44" s="253"/>
      <c r="B44" s="253"/>
      <c r="C44" s="256"/>
      <c r="D44" s="256"/>
      <c r="E44" s="256"/>
      <c r="F44" s="256"/>
      <c r="G44" s="256"/>
      <c r="H44" s="256"/>
      <c r="I44" s="256"/>
      <c r="J44" s="253"/>
      <c r="K44" s="256"/>
    </row>
    <row r="45" spans="1:12" ht="12" customHeight="1" x14ac:dyDescent="0.25">
      <c r="A45" s="253"/>
      <c r="B45" s="253"/>
      <c r="C45" s="256"/>
      <c r="D45" s="256"/>
      <c r="E45" s="256"/>
      <c r="F45" s="256"/>
      <c r="G45" s="256"/>
      <c r="H45" s="256"/>
      <c r="I45" s="256"/>
      <c r="J45" s="253"/>
      <c r="K45" s="256"/>
    </row>
    <row r="46" spans="1:12" ht="12" customHeight="1" x14ac:dyDescent="0.25">
      <c r="A46" s="253"/>
      <c r="B46" s="253"/>
      <c r="C46" s="256"/>
      <c r="D46" s="256"/>
      <c r="E46" s="256"/>
      <c r="F46" s="256"/>
      <c r="G46" s="256"/>
      <c r="H46" s="256"/>
      <c r="I46" s="256"/>
      <c r="J46" s="253"/>
      <c r="K46" s="256"/>
    </row>
    <row r="47" spans="1:12" ht="12" customHeight="1" x14ac:dyDescent="0.25">
      <c r="A47" s="253"/>
      <c r="B47" s="253"/>
      <c r="C47" s="256"/>
      <c r="D47" s="256"/>
      <c r="E47" s="256"/>
      <c r="F47" s="256"/>
      <c r="G47" s="256"/>
      <c r="H47" s="256"/>
      <c r="I47" s="256"/>
      <c r="J47" s="253"/>
      <c r="K47" s="256"/>
    </row>
    <row r="48" spans="1:12" ht="12" customHeight="1" x14ac:dyDescent="0.25">
      <c r="A48" s="253"/>
      <c r="B48" s="253"/>
      <c r="C48" s="256"/>
      <c r="D48" s="256"/>
      <c r="E48" s="256"/>
      <c r="F48" s="256"/>
      <c r="G48" s="256"/>
      <c r="H48" s="256"/>
      <c r="I48" s="256"/>
      <c r="J48" s="253"/>
      <c r="K48" s="256"/>
    </row>
    <row r="49" spans="1:11" ht="12" customHeight="1" x14ac:dyDescent="0.25">
      <c r="A49" s="253"/>
      <c r="B49" s="253"/>
      <c r="C49" s="256"/>
      <c r="D49" s="256"/>
      <c r="E49" s="256"/>
      <c r="F49" s="256"/>
      <c r="G49" s="256"/>
      <c r="H49" s="256"/>
      <c r="I49" s="256"/>
      <c r="J49" s="253"/>
      <c r="K49" s="256"/>
    </row>
    <row r="50" spans="1:11" ht="12" customHeight="1" x14ac:dyDescent="0.25">
      <c r="A50" s="253"/>
      <c r="B50" s="253"/>
      <c r="C50" s="256"/>
      <c r="D50" s="256"/>
      <c r="E50" s="256"/>
      <c r="F50" s="256"/>
      <c r="G50" s="256"/>
      <c r="H50" s="256"/>
      <c r="I50" s="256"/>
      <c r="J50" s="253"/>
      <c r="K50" s="256"/>
    </row>
    <row r="51" spans="1:11" ht="12" customHeight="1" x14ac:dyDescent="0.25">
      <c r="A51" s="253"/>
      <c r="B51" s="253"/>
      <c r="C51" s="256"/>
      <c r="D51" s="256"/>
      <c r="E51" s="256"/>
      <c r="F51" s="256"/>
      <c r="G51" s="256"/>
      <c r="H51" s="256"/>
      <c r="I51" s="256"/>
      <c r="J51" s="253"/>
      <c r="K51" s="256"/>
    </row>
    <row r="52" spans="1:11" ht="12" customHeight="1" x14ac:dyDescent="0.25">
      <c r="A52" s="253"/>
      <c r="B52" s="253"/>
      <c r="C52" s="256"/>
      <c r="D52" s="256"/>
      <c r="E52" s="256"/>
      <c r="F52" s="256"/>
      <c r="G52" s="256"/>
      <c r="H52" s="256"/>
      <c r="I52" s="256"/>
      <c r="J52" s="253"/>
      <c r="K52" s="256"/>
    </row>
    <row r="53" spans="1:11" ht="12" customHeight="1" x14ac:dyDescent="0.25">
      <c r="A53" s="253"/>
      <c r="B53" s="253"/>
      <c r="C53" s="256"/>
      <c r="D53" s="256"/>
      <c r="E53" s="256"/>
      <c r="F53" s="256"/>
      <c r="G53" s="256"/>
      <c r="H53" s="256"/>
      <c r="I53" s="256"/>
      <c r="J53" s="253"/>
      <c r="K53" s="256"/>
    </row>
    <row r="54" spans="1:11" ht="12" customHeight="1" x14ac:dyDescent="0.25">
      <c r="A54" s="253"/>
      <c r="B54" s="253"/>
      <c r="C54" s="256"/>
      <c r="D54" s="256"/>
      <c r="E54" s="256"/>
      <c r="F54" s="256"/>
      <c r="G54" s="256"/>
      <c r="H54" s="256"/>
      <c r="I54" s="256"/>
      <c r="J54" s="253"/>
      <c r="K54" s="256"/>
    </row>
    <row r="55" spans="1:11" ht="12" customHeight="1" x14ac:dyDescent="0.25">
      <c r="A55" s="253"/>
      <c r="B55" s="253"/>
      <c r="C55" s="256"/>
      <c r="D55" s="256"/>
      <c r="E55" s="256"/>
      <c r="F55" s="256"/>
      <c r="G55" s="256"/>
      <c r="H55" s="256"/>
      <c r="I55" s="256"/>
      <c r="J55" s="253"/>
      <c r="K55" s="256"/>
    </row>
    <row r="56" spans="1:11" ht="12" customHeight="1" x14ac:dyDescent="0.25">
      <c r="A56" s="253"/>
      <c r="B56" s="253"/>
      <c r="C56" s="256"/>
      <c r="D56" s="256"/>
      <c r="E56" s="256"/>
      <c r="F56" s="256"/>
      <c r="G56" s="256"/>
      <c r="H56" s="256"/>
      <c r="I56" s="256"/>
      <c r="J56" s="253"/>
      <c r="K56" s="256"/>
    </row>
    <row r="57" spans="1:11" ht="12" customHeight="1" x14ac:dyDescent="0.25">
      <c r="A57" s="253"/>
      <c r="B57" s="253"/>
      <c r="C57" s="256"/>
      <c r="D57" s="256"/>
      <c r="E57" s="256"/>
      <c r="F57" s="256"/>
      <c r="G57" s="256"/>
      <c r="H57" s="256"/>
      <c r="I57" s="256"/>
      <c r="J57" s="253"/>
      <c r="K57" s="256"/>
    </row>
    <row r="58" spans="1:11" ht="12" customHeight="1" x14ac:dyDescent="0.25">
      <c r="A58" s="253"/>
      <c r="B58" s="253"/>
      <c r="C58" s="256"/>
      <c r="D58" s="256"/>
      <c r="E58" s="256"/>
      <c r="F58" s="256"/>
      <c r="G58" s="256"/>
      <c r="H58" s="256"/>
      <c r="I58" s="256"/>
      <c r="J58" s="253"/>
      <c r="K58" s="256"/>
    </row>
    <row r="59" spans="1:11" ht="12" customHeight="1" x14ac:dyDescent="0.25">
      <c r="A59" s="253"/>
      <c r="B59" s="253"/>
      <c r="C59" s="256"/>
      <c r="D59" s="256"/>
      <c r="E59" s="256"/>
      <c r="F59" s="256"/>
      <c r="G59" s="256"/>
      <c r="H59" s="256"/>
      <c r="I59" s="256"/>
      <c r="J59" s="253"/>
      <c r="K59" s="256"/>
    </row>
    <row r="60" spans="1:11" ht="12" customHeight="1" x14ac:dyDescent="0.25">
      <c r="A60" s="253"/>
      <c r="B60" s="253"/>
      <c r="C60" s="256"/>
      <c r="D60" s="256"/>
      <c r="E60" s="256"/>
      <c r="F60" s="256"/>
      <c r="G60" s="256"/>
      <c r="H60" s="256"/>
      <c r="I60" s="256"/>
      <c r="J60" s="253"/>
      <c r="K60" s="256"/>
    </row>
    <row r="61" spans="1:11" ht="12" customHeight="1" x14ac:dyDescent="0.25">
      <c r="A61" s="253"/>
      <c r="B61" s="253"/>
      <c r="C61" s="256"/>
      <c r="D61" s="256"/>
      <c r="E61" s="256"/>
      <c r="F61" s="256"/>
      <c r="G61" s="256"/>
      <c r="H61" s="256"/>
      <c r="I61" s="256"/>
      <c r="J61" s="253"/>
      <c r="K61" s="256"/>
    </row>
    <row r="62" spans="1:11" ht="12" customHeight="1" x14ac:dyDescent="0.25">
      <c r="A62" s="253"/>
      <c r="B62" s="253"/>
      <c r="C62" s="256"/>
      <c r="D62" s="256"/>
      <c r="E62" s="256"/>
      <c r="F62" s="256"/>
      <c r="G62" s="256"/>
      <c r="H62" s="256"/>
      <c r="I62" s="256"/>
      <c r="J62" s="253"/>
      <c r="K62" s="256"/>
    </row>
    <row r="63" spans="1:11" ht="12" customHeight="1" x14ac:dyDescent="0.25">
      <c r="A63" s="253"/>
      <c r="B63" s="253"/>
      <c r="C63" s="256"/>
      <c r="D63" s="256"/>
      <c r="E63" s="256"/>
      <c r="F63" s="256"/>
      <c r="G63" s="256"/>
      <c r="H63" s="256"/>
      <c r="I63" s="256"/>
      <c r="J63" s="253"/>
      <c r="K63" s="256"/>
    </row>
    <row r="64" spans="1:11" ht="12" customHeight="1" x14ac:dyDescent="0.25">
      <c r="A64" s="253"/>
      <c r="B64" s="253"/>
      <c r="C64" s="256"/>
      <c r="D64" s="256"/>
      <c r="E64" s="256"/>
      <c r="F64" s="256"/>
      <c r="G64" s="256"/>
      <c r="H64" s="256"/>
      <c r="I64" s="256"/>
      <c r="J64" s="253"/>
      <c r="K64" s="256"/>
    </row>
    <row r="65" spans="1:11" ht="12" customHeight="1" x14ac:dyDescent="0.25">
      <c r="A65" s="253"/>
      <c r="B65" s="253"/>
      <c r="C65" s="256"/>
      <c r="D65" s="256"/>
      <c r="E65" s="256"/>
      <c r="F65" s="256"/>
      <c r="G65" s="256"/>
      <c r="H65" s="256"/>
      <c r="I65" s="256"/>
      <c r="J65" s="253"/>
      <c r="K65" s="256"/>
    </row>
    <row r="66" spans="1:11" ht="12" customHeight="1" x14ac:dyDescent="0.25">
      <c r="A66" s="253"/>
      <c r="B66" s="253"/>
      <c r="C66" s="256"/>
      <c r="D66" s="256"/>
      <c r="E66" s="256"/>
      <c r="F66" s="256"/>
      <c r="G66" s="256"/>
      <c r="H66" s="256"/>
      <c r="I66" s="256"/>
      <c r="J66" s="253"/>
      <c r="K66" s="256"/>
    </row>
    <row r="67" spans="1:11" ht="12" customHeight="1" x14ac:dyDescent="0.25">
      <c r="A67" s="253"/>
      <c r="B67" s="253"/>
      <c r="C67" s="256"/>
      <c r="D67" s="256"/>
      <c r="E67" s="256"/>
      <c r="F67" s="256"/>
      <c r="G67" s="256"/>
      <c r="H67" s="256"/>
      <c r="I67" s="256"/>
      <c r="J67" s="253"/>
      <c r="K67" s="256"/>
    </row>
    <row r="68" spans="1:11" ht="12" customHeight="1" x14ac:dyDescent="0.25">
      <c r="A68" s="253"/>
      <c r="B68" s="253"/>
      <c r="C68" s="256"/>
      <c r="D68" s="256"/>
      <c r="E68" s="256"/>
      <c r="F68" s="256"/>
      <c r="G68" s="256"/>
      <c r="H68" s="256"/>
      <c r="I68" s="256"/>
      <c r="J68" s="253"/>
      <c r="K68" s="256"/>
    </row>
    <row r="69" spans="1:11" ht="12" customHeight="1" x14ac:dyDescent="0.25">
      <c r="A69" s="253"/>
      <c r="B69" s="253"/>
      <c r="C69" s="256"/>
      <c r="D69" s="256"/>
      <c r="E69" s="256"/>
      <c r="F69" s="256"/>
      <c r="G69" s="256"/>
      <c r="H69" s="256"/>
      <c r="I69" s="256"/>
      <c r="J69" s="253"/>
      <c r="K69" s="256"/>
    </row>
    <row r="70" spans="1:11" ht="12" customHeight="1" x14ac:dyDescent="0.25">
      <c r="A70" s="253"/>
      <c r="B70" s="253"/>
      <c r="C70" s="256"/>
      <c r="D70" s="256"/>
      <c r="E70" s="256"/>
      <c r="F70" s="256"/>
      <c r="G70" s="256"/>
      <c r="H70" s="256"/>
      <c r="I70" s="256"/>
      <c r="J70" s="253"/>
      <c r="K70" s="256"/>
    </row>
    <row r="71" spans="1:11" ht="12" customHeight="1" x14ac:dyDescent="0.25">
      <c r="A71" s="253"/>
      <c r="B71" s="253"/>
      <c r="C71" s="256"/>
      <c r="D71" s="256"/>
      <c r="E71" s="256"/>
      <c r="F71" s="256"/>
      <c r="G71" s="256"/>
      <c r="H71" s="256"/>
      <c r="I71" s="256"/>
      <c r="J71" s="253"/>
      <c r="K71" s="256"/>
    </row>
    <row r="72" spans="1:11" ht="12" customHeight="1" x14ac:dyDescent="0.25">
      <c r="A72" s="253"/>
      <c r="B72" s="253"/>
      <c r="C72" s="256"/>
      <c r="D72" s="256"/>
      <c r="E72" s="256"/>
      <c r="F72" s="256"/>
      <c r="G72" s="256"/>
      <c r="H72" s="256"/>
      <c r="I72" s="256"/>
      <c r="J72" s="253"/>
      <c r="K72" s="256"/>
    </row>
    <row r="73" spans="1:11" ht="12" customHeight="1" x14ac:dyDescent="0.25">
      <c r="A73" s="253"/>
      <c r="B73" s="253"/>
      <c r="C73" s="256"/>
      <c r="D73" s="256"/>
      <c r="E73" s="256"/>
      <c r="F73" s="256"/>
      <c r="G73" s="256"/>
      <c r="H73" s="256"/>
      <c r="I73" s="256"/>
      <c r="J73" s="253"/>
      <c r="K73" s="256"/>
    </row>
    <row r="74" spans="1:11" ht="12" customHeight="1" x14ac:dyDescent="0.25">
      <c r="A74" s="253"/>
      <c r="B74" s="253"/>
      <c r="C74" s="256"/>
      <c r="D74" s="256"/>
      <c r="E74" s="256"/>
      <c r="F74" s="256"/>
      <c r="G74" s="256"/>
      <c r="H74" s="256"/>
      <c r="I74" s="256"/>
      <c r="J74" s="253"/>
      <c r="K74" s="256"/>
    </row>
    <row r="75" spans="1:11" ht="12" customHeight="1" x14ac:dyDescent="0.25">
      <c r="A75" s="253"/>
      <c r="B75" s="253"/>
      <c r="C75" s="256"/>
      <c r="D75" s="256"/>
      <c r="E75" s="256"/>
      <c r="F75" s="256"/>
      <c r="G75" s="256"/>
      <c r="H75" s="256"/>
      <c r="I75" s="256"/>
      <c r="J75" s="253"/>
      <c r="K75" s="256"/>
    </row>
    <row r="76" spans="1:11" ht="12" customHeight="1" x14ac:dyDescent="0.25">
      <c r="A76" s="253"/>
      <c r="B76" s="253"/>
      <c r="C76" s="256"/>
      <c r="D76" s="256"/>
      <c r="E76" s="256"/>
      <c r="F76" s="256"/>
      <c r="G76" s="256"/>
      <c r="H76" s="256"/>
      <c r="I76" s="256"/>
      <c r="J76" s="253"/>
      <c r="K76" s="256"/>
    </row>
    <row r="77" spans="1:11" ht="12" customHeight="1" x14ac:dyDescent="0.25">
      <c r="A77" s="253"/>
      <c r="B77" s="253"/>
      <c r="C77" s="256"/>
      <c r="D77" s="256"/>
      <c r="E77" s="256"/>
      <c r="F77" s="256"/>
      <c r="G77" s="256"/>
      <c r="H77" s="256"/>
      <c r="I77" s="256"/>
      <c r="J77" s="253"/>
      <c r="K77" s="256"/>
    </row>
    <row r="78" spans="1:11" ht="12" customHeight="1" x14ac:dyDescent="0.25">
      <c r="A78" s="253"/>
      <c r="B78" s="253"/>
      <c r="C78" s="256"/>
      <c r="D78" s="256"/>
      <c r="E78" s="256"/>
      <c r="F78" s="256"/>
      <c r="G78" s="256"/>
      <c r="H78" s="256"/>
      <c r="I78" s="256"/>
      <c r="J78" s="253"/>
      <c r="K78" s="256"/>
    </row>
    <row r="79" spans="1:11" ht="12" customHeight="1" x14ac:dyDescent="0.25">
      <c r="A79" s="253"/>
      <c r="B79" s="253"/>
      <c r="C79" s="256"/>
      <c r="D79" s="256"/>
      <c r="E79" s="256"/>
      <c r="F79" s="256"/>
      <c r="G79" s="256"/>
      <c r="H79" s="256"/>
      <c r="I79" s="256"/>
      <c r="J79" s="253"/>
      <c r="K79" s="256"/>
    </row>
    <row r="80" spans="1:11" ht="12" customHeight="1" x14ac:dyDescent="0.25">
      <c r="A80" s="253"/>
      <c r="B80" s="253"/>
      <c r="C80" s="256"/>
      <c r="D80" s="256"/>
      <c r="E80" s="256"/>
      <c r="F80" s="256"/>
      <c r="G80" s="256"/>
      <c r="H80" s="256"/>
      <c r="I80" s="256"/>
      <c r="J80" s="253"/>
      <c r="K80" s="256"/>
    </row>
    <row r="81" spans="1:11" ht="12" customHeight="1" x14ac:dyDescent="0.25">
      <c r="A81" s="253"/>
      <c r="B81" s="253"/>
      <c r="C81" s="256"/>
      <c r="D81" s="256"/>
      <c r="E81" s="256"/>
      <c r="F81" s="256"/>
      <c r="G81" s="256"/>
      <c r="H81" s="256"/>
      <c r="I81" s="256"/>
      <c r="J81" s="253"/>
      <c r="K81" s="256"/>
    </row>
    <row r="82" spans="1:11" ht="12" customHeight="1" x14ac:dyDescent="0.25">
      <c r="A82" s="253"/>
      <c r="B82" s="253"/>
      <c r="C82" s="256"/>
      <c r="D82" s="256"/>
      <c r="E82" s="256"/>
      <c r="F82" s="256"/>
      <c r="G82" s="256"/>
      <c r="H82" s="256"/>
      <c r="I82" s="256"/>
      <c r="J82" s="253"/>
      <c r="K82" s="256"/>
    </row>
    <row r="83" spans="1:11" ht="12" customHeight="1" x14ac:dyDescent="0.25">
      <c r="A83" s="253"/>
      <c r="B83" s="253"/>
      <c r="C83" s="256"/>
      <c r="D83" s="256"/>
      <c r="E83" s="256"/>
      <c r="F83" s="256"/>
      <c r="G83" s="256"/>
      <c r="H83" s="256"/>
      <c r="I83" s="256"/>
      <c r="J83" s="253"/>
      <c r="K83" s="256"/>
    </row>
    <row r="84" spans="1:11" ht="12" customHeight="1" x14ac:dyDescent="0.25">
      <c r="A84" s="253"/>
      <c r="B84" s="253"/>
      <c r="C84" s="256"/>
      <c r="D84" s="256"/>
      <c r="E84" s="256"/>
      <c r="F84" s="256"/>
      <c r="G84" s="256"/>
      <c r="H84" s="256"/>
      <c r="I84" s="256"/>
      <c r="J84" s="253"/>
      <c r="K84" s="256"/>
    </row>
    <row r="85" spans="1:11" ht="12" customHeight="1" x14ac:dyDescent="0.25">
      <c r="A85" s="253"/>
      <c r="B85" s="253"/>
      <c r="C85" s="256"/>
      <c r="D85" s="256"/>
      <c r="E85" s="256"/>
      <c r="F85" s="256"/>
      <c r="G85" s="256"/>
      <c r="H85" s="256"/>
      <c r="I85" s="256"/>
      <c r="J85" s="253"/>
      <c r="K85" s="256"/>
    </row>
    <row r="86" spans="1:11" ht="12" customHeight="1" x14ac:dyDescent="0.25">
      <c r="A86" s="253"/>
      <c r="B86" s="253"/>
      <c r="C86" s="256"/>
      <c r="D86" s="256"/>
      <c r="E86" s="256"/>
      <c r="F86" s="256"/>
      <c r="G86" s="256"/>
      <c r="H86" s="256"/>
      <c r="I86" s="256"/>
      <c r="J86" s="253"/>
      <c r="K86" s="256"/>
    </row>
    <row r="87" spans="1:11" ht="12" customHeight="1" x14ac:dyDescent="0.25">
      <c r="A87" s="253"/>
      <c r="B87" s="253"/>
      <c r="C87" s="256"/>
      <c r="D87" s="256"/>
      <c r="E87" s="256"/>
      <c r="F87" s="256"/>
      <c r="G87" s="256"/>
      <c r="H87" s="256"/>
      <c r="I87" s="256"/>
      <c r="J87" s="253"/>
      <c r="K87" s="256"/>
    </row>
    <row r="88" spans="1:11" ht="12" customHeight="1" x14ac:dyDescent="0.25">
      <c r="A88" s="253"/>
      <c r="B88" s="253"/>
      <c r="C88" s="256"/>
      <c r="D88" s="256"/>
      <c r="E88" s="256"/>
      <c r="F88" s="256"/>
      <c r="G88" s="256"/>
      <c r="H88" s="256"/>
      <c r="I88" s="256"/>
      <c r="J88" s="253"/>
      <c r="K88" s="256"/>
    </row>
    <row r="89" spans="1:11" ht="12" customHeight="1" x14ac:dyDescent="0.25">
      <c r="A89" s="253"/>
      <c r="B89" s="253"/>
      <c r="C89" s="256"/>
      <c r="D89" s="256"/>
      <c r="E89" s="256"/>
      <c r="F89" s="256"/>
      <c r="G89" s="256"/>
      <c r="H89" s="256"/>
      <c r="I89" s="256"/>
      <c r="J89" s="253"/>
      <c r="K89" s="256"/>
    </row>
    <row r="90" spans="1:11" ht="12" customHeight="1" x14ac:dyDescent="0.25">
      <c r="A90" s="253"/>
      <c r="B90" s="253"/>
      <c r="C90" s="256"/>
      <c r="D90" s="256"/>
      <c r="E90" s="256"/>
      <c r="F90" s="256"/>
      <c r="G90" s="256"/>
      <c r="H90" s="256"/>
      <c r="I90" s="256"/>
      <c r="J90" s="253"/>
      <c r="K90" s="256"/>
    </row>
    <row r="91" spans="1:11" ht="12" customHeight="1" x14ac:dyDescent="0.25">
      <c r="A91" s="253"/>
      <c r="B91" s="253"/>
      <c r="C91" s="256"/>
      <c r="D91" s="256"/>
      <c r="E91" s="256"/>
      <c r="F91" s="256"/>
      <c r="G91" s="256"/>
      <c r="H91" s="256"/>
      <c r="I91" s="256"/>
      <c r="J91" s="253"/>
      <c r="K91" s="256"/>
    </row>
    <row r="92" spans="1:11" ht="12" customHeight="1" x14ac:dyDescent="0.25">
      <c r="A92" s="253"/>
      <c r="B92" s="253"/>
      <c r="C92" s="256"/>
      <c r="D92" s="256"/>
      <c r="E92" s="256"/>
      <c r="F92" s="256"/>
      <c r="G92" s="256"/>
      <c r="H92" s="256"/>
      <c r="I92" s="256"/>
      <c r="J92" s="253"/>
      <c r="K92" s="256"/>
    </row>
    <row r="93" spans="1:11" ht="12" customHeight="1" x14ac:dyDescent="0.25">
      <c r="A93" s="253"/>
      <c r="B93" s="253"/>
      <c r="C93" s="256"/>
      <c r="D93" s="256"/>
      <c r="E93" s="256"/>
      <c r="F93" s="256"/>
      <c r="G93" s="256"/>
      <c r="H93" s="256"/>
      <c r="I93" s="256"/>
      <c r="J93" s="253"/>
      <c r="K93" s="256"/>
    </row>
    <row r="94" spans="1:11" ht="12" customHeight="1" x14ac:dyDescent="0.25">
      <c r="A94" s="253"/>
      <c r="B94" s="253"/>
      <c r="C94" s="256"/>
      <c r="D94" s="256"/>
      <c r="E94" s="256"/>
      <c r="F94" s="256"/>
      <c r="G94" s="256"/>
      <c r="H94" s="256"/>
      <c r="I94" s="256"/>
      <c r="J94" s="253"/>
      <c r="K94" s="256"/>
    </row>
    <row r="95" spans="1:11" ht="12" customHeight="1" x14ac:dyDescent="0.25">
      <c r="A95" s="253"/>
      <c r="B95" s="253"/>
      <c r="C95" s="256"/>
      <c r="D95" s="256"/>
      <c r="E95" s="256"/>
      <c r="F95" s="256"/>
      <c r="G95" s="256"/>
      <c r="H95" s="256"/>
      <c r="I95" s="256"/>
      <c r="J95" s="253"/>
      <c r="K95" s="256"/>
    </row>
    <row r="96" spans="1:11" ht="12" customHeight="1" x14ac:dyDescent="0.25">
      <c r="A96" s="253"/>
      <c r="B96" s="253"/>
      <c r="C96" s="256"/>
      <c r="D96" s="256"/>
      <c r="E96" s="256"/>
      <c r="F96" s="256"/>
      <c r="G96" s="256"/>
      <c r="H96" s="256"/>
      <c r="I96" s="256"/>
      <c r="J96" s="253"/>
      <c r="K96" s="256"/>
    </row>
    <row r="97" spans="1:11" ht="12" customHeight="1" x14ac:dyDescent="0.25">
      <c r="A97" s="253"/>
      <c r="B97" s="253"/>
      <c r="C97" s="256"/>
      <c r="D97" s="256"/>
      <c r="E97" s="256"/>
      <c r="F97" s="256"/>
      <c r="G97" s="256"/>
      <c r="H97" s="256"/>
      <c r="I97" s="256"/>
      <c r="J97" s="253"/>
      <c r="K97" s="256"/>
    </row>
    <row r="98" spans="1:11" ht="12" customHeight="1" x14ac:dyDescent="0.25">
      <c r="A98" s="253"/>
      <c r="B98" s="253"/>
      <c r="C98" s="256"/>
      <c r="D98" s="256"/>
      <c r="E98" s="256"/>
      <c r="F98" s="256"/>
      <c r="G98" s="256"/>
      <c r="H98" s="256"/>
      <c r="I98" s="256"/>
      <c r="J98" s="253"/>
      <c r="K98" s="256"/>
    </row>
    <row r="99" spans="1:11" ht="12" customHeight="1" x14ac:dyDescent="0.25">
      <c r="A99" s="253"/>
      <c r="B99" s="253"/>
      <c r="C99" s="256"/>
      <c r="D99" s="256"/>
      <c r="E99" s="256"/>
      <c r="F99" s="256"/>
      <c r="G99" s="256"/>
      <c r="H99" s="256"/>
      <c r="I99" s="256"/>
      <c r="J99" s="253"/>
      <c r="K99" s="256"/>
    </row>
    <row r="100" spans="1:11" ht="12" customHeight="1" x14ac:dyDescent="0.25">
      <c r="A100" s="253"/>
      <c r="B100" s="253"/>
      <c r="C100" s="256"/>
      <c r="D100" s="256"/>
      <c r="E100" s="256"/>
      <c r="F100" s="256"/>
      <c r="G100" s="256"/>
      <c r="H100" s="256"/>
      <c r="I100" s="256"/>
      <c r="J100" s="253"/>
      <c r="K100" s="256"/>
    </row>
  </sheetData>
  <pageMargins left="0.7" right="0.7" top="0.75" bottom="0.75" header="0" footer="0"/>
  <pageSetup scale="84" orientation="landscape" r:id="rId1"/>
  <ignoredErrors>
    <ignoredError sqref="D15:L15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F18F-3FF0-4501-8536-A40ECBD650FF}">
  <sheetPr>
    <tabColor rgb="FF002060"/>
  </sheetPr>
  <dimension ref="A1:M40"/>
  <sheetViews>
    <sheetView showGridLines="0" view="pageBreakPreview" zoomScaleNormal="130" zoomScaleSheetLayoutView="100" workbookViewId="0"/>
  </sheetViews>
  <sheetFormatPr baseColWidth="10" defaultColWidth="14.42578125" defaultRowHeight="15" customHeight="1" x14ac:dyDescent="0.2"/>
  <cols>
    <col min="1" max="1" width="11.85546875" style="159" customWidth="1"/>
    <col min="2" max="10" width="14.7109375" style="159" customWidth="1"/>
    <col min="11" max="11" width="4.85546875" style="159" customWidth="1"/>
    <col min="12" max="13" width="11.5703125" style="159" customWidth="1"/>
    <col min="14" max="16384" width="14.42578125" style="159"/>
  </cols>
  <sheetData>
    <row r="1" spans="1:13" ht="18.75" customHeight="1" x14ac:dyDescent="0.25">
      <c r="A1" s="811" t="s">
        <v>812</v>
      </c>
      <c r="B1" s="812"/>
      <c r="C1" s="812"/>
      <c r="D1" s="812"/>
      <c r="E1" s="812"/>
      <c r="F1" s="812"/>
      <c r="G1" s="812"/>
      <c r="H1" s="812"/>
      <c r="I1" s="812"/>
      <c r="J1" s="812"/>
      <c r="K1" s="474"/>
      <c r="L1" s="474"/>
      <c r="M1" s="474"/>
    </row>
    <row r="2" spans="1:13" ht="18.75" customHeight="1" x14ac:dyDescent="0.2">
      <c r="A2" s="813" t="s">
        <v>813</v>
      </c>
      <c r="B2" s="812"/>
      <c r="C2" s="812"/>
      <c r="D2" s="812"/>
      <c r="E2" s="812"/>
      <c r="F2" s="812"/>
      <c r="G2" s="812"/>
      <c r="H2" s="812"/>
      <c r="I2" s="812"/>
      <c r="J2" s="812"/>
      <c r="K2" s="474"/>
      <c r="L2" s="474"/>
      <c r="M2" s="474"/>
    </row>
    <row r="3" spans="1:13" ht="15" customHeight="1" x14ac:dyDescent="0.2">
      <c r="A3" s="812"/>
      <c r="B3" s="812"/>
      <c r="C3" s="812"/>
      <c r="D3" s="812"/>
      <c r="E3" s="812"/>
      <c r="F3" s="812"/>
      <c r="G3" s="812"/>
      <c r="H3" s="812"/>
      <c r="I3" s="812"/>
      <c r="J3" s="812"/>
      <c r="K3" s="474"/>
      <c r="L3" s="474"/>
      <c r="M3" s="474"/>
    </row>
    <row r="4" spans="1:13" ht="15" customHeight="1" x14ac:dyDescent="0.2">
      <c r="A4" s="49" t="s">
        <v>689</v>
      </c>
      <c r="B4" s="49" t="s">
        <v>814</v>
      </c>
      <c r="C4" s="49" t="s">
        <v>815</v>
      </c>
      <c r="D4" s="49" t="s">
        <v>816</v>
      </c>
      <c r="E4" s="49" t="s">
        <v>817</v>
      </c>
      <c r="F4" s="49" t="s">
        <v>818</v>
      </c>
      <c r="G4" s="49" t="s">
        <v>819</v>
      </c>
      <c r="H4" s="49" t="s">
        <v>106</v>
      </c>
      <c r="I4" s="49" t="s">
        <v>820</v>
      </c>
      <c r="J4" s="49" t="s">
        <v>821</v>
      </c>
      <c r="K4" s="474"/>
      <c r="L4" s="474"/>
      <c r="M4" s="474"/>
    </row>
    <row r="5" spans="1:13" ht="15" customHeight="1" x14ac:dyDescent="0.25">
      <c r="A5" s="814"/>
      <c r="B5" s="815" t="s">
        <v>822</v>
      </c>
      <c r="C5" s="816" t="s">
        <v>823</v>
      </c>
      <c r="D5" s="815" t="s">
        <v>822</v>
      </c>
      <c r="E5" s="815" t="s">
        <v>823</v>
      </c>
      <c r="F5" s="815" t="s">
        <v>822</v>
      </c>
      <c r="G5" s="815" t="s">
        <v>822</v>
      </c>
      <c r="H5" s="815" t="s">
        <v>824</v>
      </c>
      <c r="I5" s="815" t="s">
        <v>825</v>
      </c>
      <c r="J5" s="815" t="s">
        <v>826</v>
      </c>
      <c r="K5" s="474"/>
      <c r="L5" s="474"/>
      <c r="M5" s="474"/>
    </row>
    <row r="6" spans="1:13" ht="15" customHeight="1" x14ac:dyDescent="0.25">
      <c r="A6" s="814"/>
      <c r="B6" s="815" t="s">
        <v>827</v>
      </c>
      <c r="C6" s="816" t="s">
        <v>828</v>
      </c>
      <c r="D6" s="815" t="s">
        <v>827</v>
      </c>
      <c r="E6" s="815" t="s">
        <v>829</v>
      </c>
      <c r="F6" s="815" t="s">
        <v>827</v>
      </c>
      <c r="G6" s="815" t="s">
        <v>827</v>
      </c>
      <c r="H6" s="815" t="s">
        <v>830</v>
      </c>
      <c r="I6" s="815" t="s">
        <v>827</v>
      </c>
      <c r="J6" s="815" t="s">
        <v>831</v>
      </c>
      <c r="K6" s="474"/>
      <c r="L6" s="474"/>
      <c r="M6" s="474"/>
    </row>
    <row r="7" spans="1:13" ht="15" customHeight="1" x14ac:dyDescent="0.25">
      <c r="A7" s="814"/>
      <c r="B7" s="815"/>
      <c r="C7" s="816"/>
      <c r="D7" s="815"/>
      <c r="E7" s="815"/>
      <c r="F7" s="815"/>
      <c r="G7" s="815"/>
      <c r="H7" s="815"/>
      <c r="I7" s="815"/>
      <c r="J7" s="815"/>
      <c r="K7" s="474"/>
      <c r="L7" s="474"/>
      <c r="M7" s="474"/>
    </row>
    <row r="8" spans="1:13" ht="15" customHeight="1" x14ac:dyDescent="0.2">
      <c r="A8" s="812">
        <v>2015</v>
      </c>
      <c r="B8" s="817">
        <v>249.22632411067195</v>
      </c>
      <c r="C8" s="817">
        <v>1159.8211462450597</v>
      </c>
      <c r="D8" s="817">
        <v>87.466600790513937</v>
      </c>
      <c r="E8" s="817">
        <v>15.680000000000003</v>
      </c>
      <c r="F8" s="817">
        <v>80.899604743083017</v>
      </c>
      <c r="G8" s="817">
        <v>728.93063241106734</v>
      </c>
      <c r="H8" s="817">
        <v>53.0293103448276</v>
      </c>
      <c r="I8" s="817">
        <v>6.6520000000000001</v>
      </c>
      <c r="J8" s="817">
        <v>3.5236681417644169</v>
      </c>
      <c r="K8" s="474"/>
      <c r="L8" s="474"/>
      <c r="M8" s="474"/>
    </row>
    <row r="9" spans="1:13" ht="15" customHeight="1" x14ac:dyDescent="0.2">
      <c r="A9" s="812">
        <v>2016</v>
      </c>
      <c r="B9" s="817">
        <v>220.56320158102767</v>
      </c>
      <c r="C9" s="817">
        <v>1249.8440711462456</v>
      </c>
      <c r="D9" s="817">
        <v>95.016166007905127</v>
      </c>
      <c r="E9" s="817">
        <v>17.137747035573113</v>
      </c>
      <c r="F9" s="817">
        <v>84.893873517786503</v>
      </c>
      <c r="G9" s="817">
        <v>816.73525691699592</v>
      </c>
      <c r="H9" s="817">
        <v>57.872619047619075</v>
      </c>
      <c r="I9" s="818">
        <v>6.484</v>
      </c>
      <c r="J9" s="818">
        <v>5.0916096521030338</v>
      </c>
      <c r="K9" s="474"/>
      <c r="L9" s="474"/>
      <c r="M9" s="474"/>
    </row>
    <row r="10" spans="1:13" ht="15" customHeight="1" x14ac:dyDescent="0.2">
      <c r="A10" s="812">
        <v>2017</v>
      </c>
      <c r="B10" s="818">
        <v>279.68408730158734</v>
      </c>
      <c r="C10" s="818">
        <v>1257.8597222222218</v>
      </c>
      <c r="D10" s="818">
        <v>131.35749999999999</v>
      </c>
      <c r="E10" s="818">
        <v>17.048769841269831</v>
      </c>
      <c r="F10" s="818">
        <v>105.11793650793653</v>
      </c>
      <c r="G10" s="818">
        <v>911.93436507936519</v>
      </c>
      <c r="H10" s="818">
        <v>70.687199999999976</v>
      </c>
      <c r="I10" s="818">
        <v>8.2059999999999995</v>
      </c>
      <c r="J10" s="818">
        <v>4.6042453695500507</v>
      </c>
      <c r="K10" s="819"/>
      <c r="L10" s="474"/>
      <c r="M10" s="474"/>
    </row>
    <row r="11" spans="1:13" ht="15" customHeight="1" x14ac:dyDescent="0.2">
      <c r="A11" s="812">
        <v>2018</v>
      </c>
      <c r="B11" s="818">
        <v>295.88023715415011</v>
      </c>
      <c r="C11" s="818">
        <v>1268.9288537549405</v>
      </c>
      <c r="D11" s="818">
        <v>132.53778656126494</v>
      </c>
      <c r="E11" s="818">
        <v>15.707826086956521</v>
      </c>
      <c r="F11" s="818">
        <v>101.71517786561269</v>
      </c>
      <c r="G11" s="818">
        <v>914.13509881422931</v>
      </c>
      <c r="H11" s="818">
        <v>69.470967741935496</v>
      </c>
      <c r="I11" s="818">
        <v>11.938000000000001</v>
      </c>
      <c r="J11" s="818">
        <v>6.1060693418077365</v>
      </c>
      <c r="K11" s="819"/>
      <c r="L11" s="474"/>
      <c r="M11" s="474"/>
    </row>
    <row r="12" spans="1:13" ht="15" customHeight="1" x14ac:dyDescent="0.2">
      <c r="A12" s="812">
        <v>2019</v>
      </c>
      <c r="B12" s="818">
        <v>272.14359683794487</v>
      </c>
      <c r="C12" s="818">
        <v>1393.7138339920953</v>
      </c>
      <c r="D12" s="818">
        <v>115.49999999999994</v>
      </c>
      <c r="E12" s="818">
        <v>16.211027667984194</v>
      </c>
      <c r="F12" s="818">
        <v>90.703754940711491</v>
      </c>
      <c r="G12" s="818">
        <v>845.62762845849761</v>
      </c>
      <c r="H12" s="818">
        <v>93.390853658536557</v>
      </c>
      <c r="I12" s="818">
        <v>11.303804878048789</v>
      </c>
      <c r="J12" s="818">
        <v>5.3541415399134982</v>
      </c>
      <c r="K12" s="474"/>
      <c r="L12" s="474"/>
      <c r="M12" s="474"/>
    </row>
    <row r="13" spans="1:13" ht="15" customHeight="1" x14ac:dyDescent="0.2">
      <c r="A13" s="812">
        <v>2020</v>
      </c>
      <c r="B13" s="818">
        <v>280.34866141732306</v>
      </c>
      <c r="C13" s="818">
        <v>1771.0421259842506</v>
      </c>
      <c r="D13" s="818">
        <v>102.8290157480314</v>
      </c>
      <c r="E13" s="818">
        <v>20.547519685039358</v>
      </c>
      <c r="F13" s="818">
        <v>82.807204724409445</v>
      </c>
      <c r="G13" s="818">
        <v>778.30578740157466</v>
      </c>
      <c r="H13" s="818">
        <v>108.8836032388664</v>
      </c>
      <c r="I13" s="818">
        <v>8.67551181102362</v>
      </c>
      <c r="J13" s="818">
        <v>4.9853968638533859</v>
      </c>
      <c r="K13" s="474"/>
      <c r="L13" s="474"/>
      <c r="M13" s="474"/>
    </row>
    <row r="14" spans="1:13" ht="15" customHeight="1" x14ac:dyDescent="0.2">
      <c r="A14" s="812">
        <v>2021</v>
      </c>
      <c r="B14" s="818">
        <v>422.63430830039528</v>
      </c>
      <c r="C14" s="818">
        <v>1799.175296442688</v>
      </c>
      <c r="D14" s="818">
        <v>136.41241106719363</v>
      </c>
      <c r="E14" s="818">
        <v>25.138260869565219</v>
      </c>
      <c r="F14" s="818">
        <v>100.07276679841901</v>
      </c>
      <c r="G14" s="818">
        <v>1482.2570750988139</v>
      </c>
      <c r="H14" s="818">
        <v>159.21399999999997</v>
      </c>
      <c r="I14" s="818">
        <v>15.942450592885377</v>
      </c>
      <c r="J14" s="818">
        <v>5.0750707825163177</v>
      </c>
      <c r="K14" s="474"/>
      <c r="L14" s="474"/>
      <c r="M14" s="474"/>
    </row>
    <row r="15" spans="1:13" ht="15" customHeight="1" x14ac:dyDescent="0.2">
      <c r="A15" s="812">
        <v>2022</v>
      </c>
      <c r="B15" s="818">
        <v>399.02569721115538</v>
      </c>
      <c r="C15" s="818">
        <v>1800.7978000000003</v>
      </c>
      <c r="D15" s="818">
        <v>157.77426294820725</v>
      </c>
      <c r="E15" s="818">
        <v>21.733000000000004</v>
      </c>
      <c r="F15" s="818">
        <v>97.530278884462206</v>
      </c>
      <c r="G15" s="818">
        <v>1416.0717529880483</v>
      </c>
      <c r="H15" s="818">
        <v>120.30060975609754</v>
      </c>
      <c r="I15" s="818">
        <v>18.605139442231074</v>
      </c>
      <c r="J15" s="818">
        <v>4.88301044528394</v>
      </c>
      <c r="K15" s="474"/>
      <c r="L15" s="474"/>
      <c r="M15" s="474"/>
    </row>
    <row r="16" spans="1:13" ht="15" customHeight="1" x14ac:dyDescent="0.2">
      <c r="A16" s="812">
        <v>2023</v>
      </c>
      <c r="B16" s="818">
        <v>384.54505976095584</v>
      </c>
      <c r="C16" s="818">
        <v>1941.6741035856569</v>
      </c>
      <c r="D16" s="818">
        <v>120.04633466135463</v>
      </c>
      <c r="E16" s="818">
        <v>23.351792828685266</v>
      </c>
      <c r="F16" s="818">
        <v>96.986334661354576</v>
      </c>
      <c r="G16" s="818">
        <v>1177.4828286852589</v>
      </c>
      <c r="H16" s="818">
        <v>119.96541666666673</v>
      </c>
      <c r="I16" s="818">
        <v>24.326334661354586</v>
      </c>
      <c r="J16" s="818">
        <v>4.44530640027868</v>
      </c>
      <c r="K16" s="474"/>
      <c r="L16" s="474"/>
      <c r="M16" s="474"/>
    </row>
    <row r="17" spans="1:13" ht="15" customHeight="1" x14ac:dyDescent="0.2">
      <c r="A17" s="820">
        <v>2024</v>
      </c>
      <c r="B17" s="821">
        <v>414.89137795275605</v>
      </c>
      <c r="C17" s="821">
        <v>2388.5185039370072</v>
      </c>
      <c r="D17" s="821">
        <v>126.07185039370077</v>
      </c>
      <c r="E17" s="821">
        <v>28.271181102362192</v>
      </c>
      <c r="F17" s="821">
        <v>94.014921259842652</v>
      </c>
      <c r="G17" s="822">
        <v>1369.429015748032</v>
      </c>
      <c r="H17" s="823">
        <v>109.51295546558707</v>
      </c>
      <c r="I17" s="823">
        <v>21.287913385826787</v>
      </c>
      <c r="J17" s="823">
        <v>4.5025169583637155</v>
      </c>
      <c r="K17" s="474"/>
      <c r="L17" s="474"/>
      <c r="M17" s="474"/>
    </row>
    <row r="18" spans="1:13" ht="15" customHeight="1" x14ac:dyDescent="0.2">
      <c r="A18" s="824"/>
      <c r="B18" s="825"/>
      <c r="C18" s="826"/>
      <c r="D18" s="826"/>
      <c r="E18" s="826"/>
      <c r="F18" s="826"/>
      <c r="G18" s="826"/>
      <c r="H18" s="826"/>
      <c r="I18" s="826"/>
      <c r="J18" s="826"/>
      <c r="K18" s="474"/>
      <c r="L18" s="474"/>
      <c r="M18" s="474"/>
    </row>
    <row r="19" spans="1:13" ht="15" customHeight="1" x14ac:dyDescent="0.2">
      <c r="A19" s="849" t="s">
        <v>832</v>
      </c>
      <c r="B19" s="850"/>
      <c r="C19" s="850"/>
      <c r="D19" s="850"/>
      <c r="E19" s="850"/>
      <c r="F19" s="850"/>
      <c r="G19" s="850"/>
      <c r="H19" s="850"/>
      <c r="I19" s="850"/>
      <c r="J19" s="850"/>
      <c r="K19" s="474"/>
      <c r="L19" s="474"/>
      <c r="M19" s="474"/>
    </row>
    <row r="20" spans="1:13" ht="15" customHeight="1" x14ac:dyDescent="0.2">
      <c r="A20" s="850"/>
      <c r="B20" s="850"/>
      <c r="C20" s="850"/>
      <c r="D20" s="850"/>
      <c r="E20" s="850"/>
      <c r="F20" s="850"/>
      <c r="G20" s="850"/>
      <c r="H20" s="850"/>
      <c r="I20" s="850"/>
      <c r="J20" s="850"/>
      <c r="K20" s="474"/>
      <c r="L20" s="474"/>
      <c r="M20" s="474"/>
    </row>
    <row r="21" spans="1:13" ht="15" customHeight="1" x14ac:dyDescent="0.2">
      <c r="A21" s="824"/>
      <c r="B21" s="826"/>
      <c r="C21" s="826"/>
      <c r="D21" s="826"/>
      <c r="E21" s="826"/>
      <c r="F21" s="826"/>
      <c r="G21" s="826"/>
      <c r="H21" s="826"/>
      <c r="I21" s="826"/>
      <c r="J21" s="826"/>
      <c r="K21" s="474"/>
      <c r="L21" s="474"/>
      <c r="M21" s="474"/>
    </row>
    <row r="22" spans="1:13" ht="15" customHeight="1" x14ac:dyDescent="0.2">
      <c r="A22" s="812" t="s">
        <v>698</v>
      </c>
      <c r="B22" s="817">
        <v>378.49045454545461</v>
      </c>
      <c r="C22" s="817">
        <v>2035.2227272727273</v>
      </c>
      <c r="D22" s="817">
        <v>114.37181818181816</v>
      </c>
      <c r="E22" s="817">
        <v>22.95</v>
      </c>
      <c r="F22" s="817">
        <v>94.688181818181818</v>
      </c>
      <c r="G22" s="817">
        <v>1143.5695454545455</v>
      </c>
      <c r="H22" s="817">
        <v>135.12954545454545</v>
      </c>
      <c r="I22" s="817">
        <v>19.842272727272725</v>
      </c>
      <c r="J22" s="817">
        <v>4.088987562396758</v>
      </c>
      <c r="K22" s="474"/>
      <c r="L22" s="827"/>
      <c r="M22" s="474"/>
    </row>
    <row r="23" spans="1:13" ht="15" customHeight="1" x14ac:dyDescent="0.2">
      <c r="A23" s="812" t="s">
        <v>699</v>
      </c>
      <c r="B23" s="817">
        <v>376.96952380952376</v>
      </c>
      <c r="C23" s="817">
        <v>2025.659523809524</v>
      </c>
      <c r="D23" s="817">
        <v>107.25</v>
      </c>
      <c r="E23" s="817">
        <v>22.687142857142856</v>
      </c>
      <c r="F23" s="817">
        <v>94.539999999999992</v>
      </c>
      <c r="G23" s="817">
        <v>1186.4466666666669</v>
      </c>
      <c r="H23" s="817">
        <v>124.8575</v>
      </c>
      <c r="I23" s="817">
        <v>19.859047619047619</v>
      </c>
      <c r="J23" s="817">
        <v>4.09130029673672</v>
      </c>
      <c r="K23" s="474"/>
      <c r="L23" s="827"/>
      <c r="M23" s="474"/>
    </row>
    <row r="24" spans="1:13" ht="15" customHeight="1" x14ac:dyDescent="0.2">
      <c r="A24" s="812" t="s">
        <v>700</v>
      </c>
      <c r="B24" s="817">
        <v>393.52099999999996</v>
      </c>
      <c r="C24" s="817">
        <v>2158.4575</v>
      </c>
      <c r="D24" s="817">
        <v>111.69200000000001</v>
      </c>
      <c r="E24" s="817">
        <v>24.4495</v>
      </c>
      <c r="F24" s="817">
        <v>93.299000000000007</v>
      </c>
      <c r="G24" s="817">
        <v>1244.9299999999998</v>
      </c>
      <c r="H24" s="817">
        <v>109.55526315789474</v>
      </c>
      <c r="I24" s="817">
        <v>20.064500000000002</v>
      </c>
      <c r="J24" s="817">
        <v>4.1903587919395857</v>
      </c>
      <c r="K24" s="474"/>
      <c r="L24" s="827"/>
      <c r="M24" s="474"/>
    </row>
    <row r="25" spans="1:13" ht="15" customHeight="1" x14ac:dyDescent="0.2">
      <c r="A25" s="812" t="s">
        <v>833</v>
      </c>
      <c r="B25" s="817">
        <v>430.115238095238</v>
      </c>
      <c r="C25" s="817">
        <v>2336.2880952380956</v>
      </c>
      <c r="D25" s="817">
        <v>123.85428571428574</v>
      </c>
      <c r="E25" s="817">
        <v>27.586190476190477</v>
      </c>
      <c r="F25" s="817">
        <v>96.599523809523816</v>
      </c>
      <c r="G25" s="817">
        <v>1444.4542857142853</v>
      </c>
      <c r="H25" s="817">
        <v>111.49000000000001</v>
      </c>
      <c r="I25" s="817">
        <v>19.921904761904756</v>
      </c>
      <c r="J25" s="817">
        <v>4.3739097810070229</v>
      </c>
      <c r="K25" s="474"/>
      <c r="L25" s="827"/>
      <c r="M25" s="474"/>
    </row>
    <row r="26" spans="1:13" ht="15" customHeight="1" x14ac:dyDescent="0.2">
      <c r="A26" s="812" t="s">
        <v>834</v>
      </c>
      <c r="B26" s="817">
        <v>459.44761904761913</v>
      </c>
      <c r="C26" s="817">
        <v>2350.5523809523811</v>
      </c>
      <c r="D26" s="817">
        <v>134.06761904761908</v>
      </c>
      <c r="E26" s="817">
        <v>29.403333333333329</v>
      </c>
      <c r="F26" s="817">
        <v>100.75476190476192</v>
      </c>
      <c r="G26" s="817">
        <v>1503.81</v>
      </c>
      <c r="H26" s="817">
        <v>117.52142857142859</v>
      </c>
      <c r="I26" s="817">
        <v>21.840476190476195</v>
      </c>
      <c r="J26" s="817">
        <v>5.5136050470094826</v>
      </c>
      <c r="K26" s="474"/>
      <c r="L26" s="827"/>
      <c r="M26" s="474"/>
    </row>
    <row r="27" spans="1:13" ht="15" customHeight="1" x14ac:dyDescent="0.2">
      <c r="A27" s="812" t="s">
        <v>835</v>
      </c>
      <c r="B27" s="817">
        <v>437.33600000000007</v>
      </c>
      <c r="C27" s="817">
        <v>2325.3374999999996</v>
      </c>
      <c r="D27" s="817">
        <v>127.816</v>
      </c>
      <c r="E27" s="817">
        <v>29.587</v>
      </c>
      <c r="F27" s="817">
        <v>97.424499999999995</v>
      </c>
      <c r="G27" s="817">
        <v>1461.8724999999999</v>
      </c>
      <c r="H27" s="817">
        <v>106.5</v>
      </c>
      <c r="I27" s="817">
        <v>23.282999999999994</v>
      </c>
      <c r="J27" s="817">
        <v>5.6319217593584749</v>
      </c>
      <c r="K27" s="474"/>
      <c r="L27" s="827"/>
      <c r="M27" s="474"/>
    </row>
    <row r="28" spans="1:13" ht="15" customHeight="1" x14ac:dyDescent="0.2">
      <c r="A28" s="812" t="s">
        <v>836</v>
      </c>
      <c r="B28" s="817">
        <v>426.08434782608691</v>
      </c>
      <c r="C28" s="817">
        <v>2390.4913043478264</v>
      </c>
      <c r="D28" s="817">
        <v>126.33478260869569</v>
      </c>
      <c r="E28" s="817">
        <v>29.747826086956518</v>
      </c>
      <c r="F28" s="817">
        <v>95.905217391304362</v>
      </c>
      <c r="G28" s="817">
        <v>1451.6747826086955</v>
      </c>
      <c r="H28" s="817">
        <v>105.96818181818185</v>
      </c>
      <c r="I28" s="817">
        <v>22.702608695652174</v>
      </c>
      <c r="J28" s="817">
        <v>4.8352119323746736</v>
      </c>
      <c r="K28" s="474"/>
      <c r="L28" s="827"/>
      <c r="M28" s="474"/>
    </row>
    <row r="29" spans="1:13" ht="15" customHeight="1" x14ac:dyDescent="0.2">
      <c r="A29" s="812" t="s">
        <v>711</v>
      </c>
      <c r="B29" s="817">
        <v>406.58714285714285</v>
      </c>
      <c r="C29" s="817">
        <v>2468.2380952380959</v>
      </c>
      <c r="D29" s="817">
        <v>122.91333333333334</v>
      </c>
      <c r="E29" s="817">
        <v>28.521428571428572</v>
      </c>
      <c r="F29" s="817">
        <v>90.827142857142846</v>
      </c>
      <c r="G29" s="817">
        <v>1429.3671428571429</v>
      </c>
      <c r="H29" s="817">
        <v>98.702380952380935</v>
      </c>
      <c r="I29" s="817">
        <v>21.120952380952382</v>
      </c>
      <c r="J29" s="817">
        <v>4.6243357167292496</v>
      </c>
      <c r="K29" s="474"/>
      <c r="L29" s="827"/>
      <c r="M29" s="474"/>
    </row>
    <row r="30" spans="1:13" ht="15" customHeight="1" x14ac:dyDescent="0.2">
      <c r="A30" s="812" t="s">
        <v>706</v>
      </c>
      <c r="B30" s="817">
        <v>419.77666666666664</v>
      </c>
      <c r="C30" s="817">
        <v>2568.12380952381</v>
      </c>
      <c r="D30" s="817">
        <v>128.85523809523809</v>
      </c>
      <c r="E30" s="817">
        <v>30.009999999999998</v>
      </c>
      <c r="F30" s="817">
        <v>91.05380952380952</v>
      </c>
      <c r="G30" s="817">
        <v>1435.3399999999997</v>
      </c>
      <c r="H30" s="817">
        <v>93.833333333333329</v>
      </c>
      <c r="I30" s="817">
        <v>21.560476190476191</v>
      </c>
      <c r="J30" s="817">
        <v>4.3445322053005748</v>
      </c>
      <c r="K30" s="474"/>
      <c r="L30" s="827"/>
      <c r="M30" s="474"/>
    </row>
    <row r="31" spans="1:13" ht="15" customHeight="1" x14ac:dyDescent="0.2">
      <c r="A31" s="812" t="s">
        <v>712</v>
      </c>
      <c r="B31" s="817">
        <v>432.6921739130434</v>
      </c>
      <c r="C31" s="817">
        <v>2690.05</v>
      </c>
      <c r="D31" s="817">
        <v>140.74608695652171</v>
      </c>
      <c r="E31" s="817">
        <v>32.416086956521738</v>
      </c>
      <c r="F31" s="817">
        <v>92.349130434782595</v>
      </c>
      <c r="G31" s="817">
        <v>1461.346956521739</v>
      </c>
      <c r="H31" s="817">
        <v>103.89285714285714</v>
      </c>
      <c r="I31" s="817">
        <v>21.886956521739133</v>
      </c>
      <c r="J31" s="817">
        <v>4.277148961538753</v>
      </c>
      <c r="K31" s="474"/>
      <c r="L31" s="827"/>
      <c r="M31" s="474"/>
    </row>
    <row r="32" spans="1:13" ht="15" customHeight="1" x14ac:dyDescent="0.2">
      <c r="A32" s="812" t="s">
        <v>708</v>
      </c>
      <c r="B32" s="817">
        <v>411.62476190476195</v>
      </c>
      <c r="C32" s="817">
        <v>2656.0857142857149</v>
      </c>
      <c r="D32" s="817">
        <v>136.03619047619046</v>
      </c>
      <c r="E32" s="817">
        <v>31.136190476190482</v>
      </c>
      <c r="F32" s="817">
        <v>90.195238095238096</v>
      </c>
      <c r="G32" s="817">
        <v>1350.2695238095237</v>
      </c>
      <c r="H32" s="817">
        <v>102.43809523809526</v>
      </c>
      <c r="I32" s="817">
        <v>21.856666666666666</v>
      </c>
      <c r="J32" s="817">
        <v>4.0783766442303149</v>
      </c>
      <c r="K32" s="474"/>
      <c r="L32" s="827"/>
      <c r="M32" s="474"/>
    </row>
    <row r="33" spans="1:13" ht="15" customHeight="1" x14ac:dyDescent="0.2">
      <c r="A33" s="812" t="s">
        <v>709</v>
      </c>
      <c r="B33" s="817">
        <v>404.58399999999995</v>
      </c>
      <c r="C33" s="817">
        <v>2643.8275000000003</v>
      </c>
      <c r="D33" s="817">
        <v>138.02699999999999</v>
      </c>
      <c r="E33" s="817">
        <v>30.462500000000006</v>
      </c>
      <c r="F33" s="817">
        <v>90.447499999999991</v>
      </c>
      <c r="G33" s="817">
        <v>1309.8724999999999</v>
      </c>
      <c r="H33" s="817">
        <v>103.6142857142857</v>
      </c>
      <c r="I33" s="817">
        <v>21.436999999999994</v>
      </c>
      <c r="J33" s="817">
        <v>3.9918068034191991</v>
      </c>
      <c r="K33" s="474"/>
      <c r="L33" s="827"/>
      <c r="M33" s="474"/>
    </row>
    <row r="34" spans="1:13" ht="15" customHeight="1" x14ac:dyDescent="0.2">
      <c r="A34" s="812"/>
      <c r="B34" s="817"/>
      <c r="C34" s="817"/>
      <c r="D34" s="817"/>
      <c r="E34" s="817"/>
      <c r="F34" s="817"/>
      <c r="G34" s="817"/>
      <c r="H34" s="817"/>
      <c r="I34" s="817"/>
      <c r="J34" s="817"/>
      <c r="K34" s="474"/>
      <c r="L34" s="474"/>
      <c r="M34" s="474"/>
    </row>
    <row r="35" spans="1:13" ht="15" customHeight="1" x14ac:dyDescent="0.2">
      <c r="A35" s="812"/>
      <c r="B35" s="812"/>
      <c r="C35" s="812"/>
      <c r="D35" s="812"/>
      <c r="E35" s="812"/>
      <c r="F35" s="812"/>
      <c r="G35" s="812"/>
      <c r="H35" s="812"/>
      <c r="I35" s="812"/>
      <c r="J35" s="812"/>
      <c r="K35" s="474"/>
      <c r="L35" s="474"/>
      <c r="M35" s="474"/>
    </row>
    <row r="36" spans="1:13" ht="15" customHeight="1" x14ac:dyDescent="0.25">
      <c r="A36" s="828" t="s">
        <v>401</v>
      </c>
      <c r="B36" s="828"/>
      <c r="C36" s="828"/>
      <c r="D36" s="828"/>
      <c r="E36" s="828"/>
      <c r="F36" s="828"/>
      <c r="G36" s="828"/>
      <c r="H36" s="828"/>
      <c r="I36" s="828"/>
      <c r="J36" s="828"/>
      <c r="K36" s="474"/>
      <c r="L36" s="474"/>
      <c r="M36" s="474"/>
    </row>
    <row r="37" spans="1:13" ht="15" customHeight="1" x14ac:dyDescent="0.25">
      <c r="A37" s="829" t="s">
        <v>837</v>
      </c>
      <c r="B37" s="829"/>
      <c r="C37" s="829"/>
      <c r="D37" s="829"/>
      <c r="E37" s="829"/>
      <c r="F37" s="829"/>
      <c r="G37" s="829"/>
      <c r="H37" s="829"/>
      <c r="I37" s="829"/>
      <c r="J37" s="829"/>
      <c r="K37" s="474"/>
      <c r="L37" s="474"/>
      <c r="M37" s="474"/>
    </row>
    <row r="38" spans="1:13" ht="15" customHeight="1" x14ac:dyDescent="0.25">
      <c r="A38" s="829" t="s">
        <v>838</v>
      </c>
      <c r="B38" s="829"/>
      <c r="C38" s="829"/>
      <c r="D38" s="829"/>
      <c r="E38" s="829"/>
      <c r="F38" s="829"/>
      <c r="G38" s="829"/>
      <c r="H38" s="829"/>
      <c r="I38" s="829"/>
      <c r="J38" s="829"/>
      <c r="K38" s="474"/>
      <c r="L38" s="474"/>
      <c r="M38" s="474"/>
    </row>
    <row r="39" spans="1:13" ht="15" customHeight="1" x14ac:dyDescent="0.25">
      <c r="A39" s="830" t="s">
        <v>839</v>
      </c>
      <c r="B39" s="829"/>
      <c r="C39" s="829"/>
      <c r="D39" s="829"/>
      <c r="E39" s="829"/>
      <c r="F39" s="829"/>
      <c r="G39" s="829"/>
      <c r="H39" s="829"/>
      <c r="I39" s="829"/>
      <c r="J39" s="829"/>
      <c r="K39" s="474"/>
      <c r="L39" s="474"/>
      <c r="M39" s="474"/>
    </row>
    <row r="40" spans="1:13" ht="15" customHeight="1" x14ac:dyDescent="0.25">
      <c r="A40" s="831" t="s">
        <v>840</v>
      </c>
      <c r="B40" s="832"/>
      <c r="C40" s="832"/>
      <c r="D40" s="832"/>
      <c r="E40" s="832"/>
      <c r="F40" s="832"/>
      <c r="G40" s="832"/>
      <c r="H40" s="832"/>
      <c r="I40" s="832"/>
      <c r="J40" s="832"/>
      <c r="K40" s="474"/>
      <c r="L40" s="474"/>
      <c r="M40" s="474"/>
    </row>
  </sheetData>
  <mergeCells count="1">
    <mergeCell ref="A19:J20"/>
  </mergeCells>
  <pageMargins left="0.7" right="0.7" top="0.75" bottom="0.75" header="0" footer="0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C8493-CF8C-4A87-ABF3-27A136E6908C}">
  <sheetPr>
    <tabColor rgb="FFC00000"/>
  </sheetPr>
  <dimension ref="A1:M27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3"/>
  <cols>
    <col min="1" max="1" width="20.5703125" style="204" customWidth="1"/>
    <col min="2" max="11" width="8.7109375" style="204" customWidth="1"/>
    <col min="12" max="12" width="8.140625" style="204" customWidth="1"/>
    <col min="13" max="13" width="2.7109375" style="204" customWidth="1"/>
    <col min="14" max="16384" width="14.42578125" style="204"/>
  </cols>
  <sheetData>
    <row r="1" spans="1:13" ht="16.5" customHeight="1" x14ac:dyDescent="0.3">
      <c r="A1" s="70" t="s">
        <v>327</v>
      </c>
      <c r="B1" s="202"/>
      <c r="C1" s="202"/>
      <c r="D1" s="202"/>
      <c r="E1" s="202"/>
      <c r="F1" s="203"/>
      <c r="G1" s="203"/>
      <c r="H1" s="203"/>
      <c r="I1" s="203"/>
      <c r="J1" s="203"/>
      <c r="K1" s="203"/>
      <c r="L1" s="203"/>
      <c r="M1" s="203"/>
    </row>
    <row r="2" spans="1:13" ht="16.5" customHeight="1" x14ac:dyDescent="0.3">
      <c r="A2" s="72" t="s">
        <v>328</v>
      </c>
      <c r="B2" s="202"/>
      <c r="C2" s="202"/>
      <c r="D2" s="202"/>
      <c r="E2" s="202"/>
      <c r="F2" s="203"/>
      <c r="G2" s="203"/>
      <c r="H2" s="203"/>
      <c r="I2" s="203"/>
      <c r="J2" s="203"/>
      <c r="K2" s="203"/>
      <c r="L2" s="203"/>
      <c r="M2" s="203"/>
    </row>
    <row r="3" spans="1:13" ht="16.5" customHeight="1" x14ac:dyDescent="0.3">
      <c r="A3" s="203"/>
      <c r="B3" s="202"/>
      <c r="C3" s="202"/>
      <c r="D3" s="202"/>
      <c r="E3" s="202"/>
      <c r="F3" s="203"/>
      <c r="G3" s="203"/>
      <c r="H3" s="205"/>
      <c r="I3" s="205"/>
      <c r="J3" s="205"/>
      <c r="K3" s="205"/>
      <c r="L3" s="203"/>
      <c r="M3" s="203"/>
    </row>
    <row r="4" spans="1:13" ht="16.5" customHeight="1" x14ac:dyDescent="0.3">
      <c r="A4" s="203"/>
      <c r="B4" s="202"/>
      <c r="C4" s="202"/>
      <c r="D4" s="202"/>
      <c r="E4" s="202"/>
      <c r="F4" s="203"/>
      <c r="G4" s="203"/>
      <c r="H4" s="203"/>
      <c r="I4" s="203"/>
      <c r="J4" s="203"/>
      <c r="K4" s="203"/>
      <c r="L4" s="203"/>
      <c r="M4" s="203"/>
    </row>
    <row r="5" spans="1:13" ht="16.5" customHeight="1" x14ac:dyDescent="0.3">
      <c r="A5" s="206" t="s">
        <v>329</v>
      </c>
      <c r="B5" s="207">
        <v>2015</v>
      </c>
      <c r="C5" s="207">
        <v>2016</v>
      </c>
      <c r="D5" s="207">
        <v>2017</v>
      </c>
      <c r="E5" s="207">
        <v>2018</v>
      </c>
      <c r="F5" s="207">
        <v>2019</v>
      </c>
      <c r="G5" s="207">
        <v>2020</v>
      </c>
      <c r="H5" s="207">
        <v>2021</v>
      </c>
      <c r="I5" s="207">
        <v>2022</v>
      </c>
      <c r="J5" s="208">
        <v>2023</v>
      </c>
      <c r="K5" s="208" t="s">
        <v>330</v>
      </c>
      <c r="L5" s="203"/>
    </row>
    <row r="6" spans="1:13" ht="16.5" customHeight="1" x14ac:dyDescent="0.3">
      <c r="A6" s="73" t="s">
        <v>178</v>
      </c>
      <c r="B6" s="209">
        <f t="shared" ref="B6:K6" si="0">SUM(B8:B18)</f>
        <v>19.075939743278191</v>
      </c>
      <c r="C6" s="209">
        <f t="shared" si="0"/>
        <v>20.136959504738066</v>
      </c>
      <c r="D6" s="209">
        <f t="shared" si="0"/>
        <v>19.978023065335432</v>
      </c>
      <c r="E6" s="209">
        <f t="shared" si="0"/>
        <v>20.376508835753071</v>
      </c>
      <c r="F6" s="209">
        <f t="shared" si="0"/>
        <v>20.356007923158771</v>
      </c>
      <c r="G6" s="209">
        <f t="shared" si="0"/>
        <v>20.556125912121963</v>
      </c>
      <c r="H6" s="209">
        <f t="shared" si="0"/>
        <v>21.18703530893238</v>
      </c>
      <c r="I6" s="209">
        <f t="shared" si="0"/>
        <v>21.898270830317401</v>
      </c>
      <c r="J6" s="209">
        <f t="shared" si="0"/>
        <v>22.6</v>
      </c>
      <c r="K6" s="209">
        <f t="shared" si="0"/>
        <v>23.046165428308342</v>
      </c>
      <c r="L6" s="203"/>
    </row>
    <row r="7" spans="1:13" ht="16.5" customHeight="1" x14ac:dyDescent="0.3">
      <c r="A7" s="71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03"/>
    </row>
    <row r="8" spans="1:13" ht="16.5" customHeight="1" x14ac:dyDescent="0.3">
      <c r="A8" s="91" t="s">
        <v>210</v>
      </c>
      <c r="B8" s="211">
        <v>5.76</v>
      </c>
      <c r="C8" s="211">
        <v>5.55</v>
      </c>
      <c r="D8" s="211">
        <v>5.5</v>
      </c>
      <c r="E8" s="212">
        <v>5.83</v>
      </c>
      <c r="F8" s="212">
        <v>5.79</v>
      </c>
      <c r="G8" s="212">
        <v>5.73</v>
      </c>
      <c r="H8" s="212">
        <v>5.62</v>
      </c>
      <c r="I8" s="212">
        <v>5.33</v>
      </c>
      <c r="J8" s="212">
        <v>5</v>
      </c>
      <c r="K8" s="212">
        <v>5.3</v>
      </c>
      <c r="L8" s="203"/>
    </row>
    <row r="9" spans="1:13" ht="16.5" customHeight="1" x14ac:dyDescent="0.3">
      <c r="A9" s="91" t="s">
        <v>331</v>
      </c>
      <c r="B9" s="211">
        <v>1.02</v>
      </c>
      <c r="C9" s="211">
        <v>0.84599999999999997</v>
      </c>
      <c r="D9" s="211">
        <v>1.0900000000000001</v>
      </c>
      <c r="E9" s="213">
        <v>1.23</v>
      </c>
      <c r="F9" s="212">
        <v>1.29</v>
      </c>
      <c r="G9" s="212">
        <v>1.6</v>
      </c>
      <c r="H9" s="212">
        <v>1.74</v>
      </c>
      <c r="I9" s="212">
        <v>2.35</v>
      </c>
      <c r="J9" s="212">
        <v>2.5</v>
      </c>
      <c r="K9" s="212">
        <v>3.3</v>
      </c>
      <c r="L9" s="203"/>
    </row>
    <row r="10" spans="1:13" ht="16.5" customHeight="1" x14ac:dyDescent="0.3">
      <c r="A10" s="214" t="s">
        <v>214</v>
      </c>
      <c r="B10" s="215">
        <v>1.6999397432781929</v>
      </c>
      <c r="C10" s="215">
        <v>2.3529595047380636</v>
      </c>
      <c r="D10" s="215">
        <v>2.4450230653354312</v>
      </c>
      <c r="E10" s="215">
        <v>2.4365088357530724</v>
      </c>
      <c r="F10" s="215">
        <v>2.4550079231587727</v>
      </c>
      <c r="G10" s="215">
        <v>2.150125912121962</v>
      </c>
      <c r="H10" s="215">
        <v>2.3260353089323771</v>
      </c>
      <c r="I10" s="215">
        <v>2.4452708303174</v>
      </c>
      <c r="J10" s="215">
        <v>2.7552443167853293</v>
      </c>
      <c r="K10" s="215">
        <v>2.7361654283083445</v>
      </c>
      <c r="L10" s="203"/>
    </row>
    <row r="11" spans="1:13" ht="16.5" customHeight="1" x14ac:dyDescent="0.3">
      <c r="A11" s="91" t="s">
        <v>211</v>
      </c>
      <c r="B11" s="211">
        <v>1.71</v>
      </c>
      <c r="C11" s="211">
        <v>1.9</v>
      </c>
      <c r="D11" s="211">
        <v>1.71</v>
      </c>
      <c r="E11" s="213">
        <v>1.59</v>
      </c>
      <c r="F11" s="212">
        <v>1.68</v>
      </c>
      <c r="G11" s="212">
        <v>1.72</v>
      </c>
      <c r="H11" s="212">
        <v>1.91</v>
      </c>
      <c r="I11" s="212">
        <v>1.94</v>
      </c>
      <c r="J11" s="212">
        <v>1.7</v>
      </c>
      <c r="K11" s="212">
        <v>1.8</v>
      </c>
      <c r="L11" s="203"/>
    </row>
    <row r="12" spans="1:13" ht="16.5" customHeight="1" x14ac:dyDescent="0.3">
      <c r="A12" s="91" t="s">
        <v>218</v>
      </c>
      <c r="B12" s="211">
        <v>1.38</v>
      </c>
      <c r="C12" s="211">
        <v>1.43</v>
      </c>
      <c r="D12" s="211">
        <v>1.26</v>
      </c>
      <c r="E12" s="211">
        <v>1.22</v>
      </c>
      <c r="F12" s="212">
        <v>1.26</v>
      </c>
      <c r="G12" s="212">
        <v>1.2</v>
      </c>
      <c r="H12" s="212">
        <v>1.23</v>
      </c>
      <c r="I12" s="212">
        <v>1.23</v>
      </c>
      <c r="J12" s="212">
        <v>1.1000000000000001</v>
      </c>
      <c r="K12" s="212">
        <v>1.1000000000000001</v>
      </c>
      <c r="L12" s="203"/>
    </row>
    <row r="13" spans="1:13" ht="16.5" customHeight="1" x14ac:dyDescent="0.3">
      <c r="A13" s="91" t="s">
        <v>219</v>
      </c>
      <c r="B13" s="216" t="s">
        <v>332</v>
      </c>
      <c r="C13" s="216">
        <v>0.72699999999999998</v>
      </c>
      <c r="D13" s="216">
        <v>0.622</v>
      </c>
      <c r="E13" s="211">
        <v>0.65100000000000002</v>
      </c>
      <c r="F13" s="212" t="s">
        <v>332</v>
      </c>
      <c r="G13" s="212">
        <v>0.505</v>
      </c>
      <c r="H13" s="212">
        <v>0.73099999999999998</v>
      </c>
      <c r="I13" s="212">
        <v>0.94099999999999995</v>
      </c>
      <c r="J13" s="212">
        <v>0.84</v>
      </c>
      <c r="K13" s="212">
        <v>1.1000000000000001</v>
      </c>
      <c r="L13" s="203"/>
    </row>
    <row r="14" spans="1:13" ht="16.5" customHeight="1" x14ac:dyDescent="0.3">
      <c r="A14" s="91" t="s">
        <v>213</v>
      </c>
      <c r="B14" s="211">
        <v>0.73199999999999998</v>
      </c>
      <c r="C14" s="211" t="s">
        <v>332</v>
      </c>
      <c r="D14" s="211">
        <v>0.70499999999999996</v>
      </c>
      <c r="E14" s="211">
        <v>0.751</v>
      </c>
      <c r="F14" s="212">
        <v>0.80100000000000005</v>
      </c>
      <c r="G14" s="212">
        <v>0.81</v>
      </c>
      <c r="H14" s="212">
        <v>0.94</v>
      </c>
      <c r="I14" s="212">
        <v>0.93600000000000005</v>
      </c>
      <c r="J14" s="212">
        <v>0.91</v>
      </c>
      <c r="K14" s="212">
        <v>0.93</v>
      </c>
      <c r="L14" s="203"/>
    </row>
    <row r="15" spans="1:13" ht="16.5" customHeight="1" x14ac:dyDescent="0.3">
      <c r="A15" s="91" t="s">
        <v>215</v>
      </c>
      <c r="B15" s="211">
        <v>0.97099999999999997</v>
      </c>
      <c r="C15" s="211">
        <v>0.94799999999999995</v>
      </c>
      <c r="D15" s="211">
        <v>0.86</v>
      </c>
      <c r="E15" s="211">
        <v>0.92</v>
      </c>
      <c r="F15" s="212">
        <v>0.93400000000000005</v>
      </c>
      <c r="G15" s="212">
        <v>0.88500000000000001</v>
      </c>
      <c r="H15" s="212">
        <v>0.81299999999999994</v>
      </c>
      <c r="I15" s="212">
        <v>0.81899999999999995</v>
      </c>
      <c r="J15" s="212">
        <v>0.81</v>
      </c>
      <c r="K15" s="212">
        <v>0.8</v>
      </c>
      <c r="L15" s="203"/>
    </row>
    <row r="16" spans="1:13" ht="16.5" customHeight="1" x14ac:dyDescent="0.3">
      <c r="A16" s="91" t="s">
        <v>220</v>
      </c>
      <c r="B16" s="211">
        <v>0.57450000000000045</v>
      </c>
      <c r="C16" s="211">
        <v>0.7</v>
      </c>
      <c r="D16" s="211">
        <v>0.61999999999999744</v>
      </c>
      <c r="E16" s="211">
        <v>0.60299999999999998</v>
      </c>
      <c r="F16" s="212">
        <v>0.56200000000000006</v>
      </c>
      <c r="G16" s="212">
        <v>0.57999999999999996</v>
      </c>
      <c r="H16" s="212">
        <v>0.51</v>
      </c>
      <c r="I16" s="212">
        <v>0.57999999999999996</v>
      </c>
      <c r="J16" s="212">
        <v>0.74</v>
      </c>
      <c r="K16" s="212">
        <v>0.74</v>
      </c>
      <c r="L16" s="203"/>
    </row>
    <row r="17" spans="1:13" ht="16.5" customHeight="1" x14ac:dyDescent="0.3">
      <c r="A17" s="91" t="s">
        <v>221</v>
      </c>
      <c r="B17" s="211">
        <v>0.59399999999999997</v>
      </c>
      <c r="C17" s="211">
        <v>0.752</v>
      </c>
      <c r="D17" s="211">
        <v>0.74199999999999999</v>
      </c>
      <c r="E17" s="211">
        <v>0.751</v>
      </c>
      <c r="F17" s="212">
        <v>0.71499999999999997</v>
      </c>
      <c r="G17" s="212">
        <v>0.73299999999999998</v>
      </c>
      <c r="H17" s="212">
        <v>0.73399999999999999</v>
      </c>
      <c r="I17" s="212">
        <v>0.754</v>
      </c>
      <c r="J17" s="212">
        <v>0.75</v>
      </c>
      <c r="K17" s="212">
        <v>0.7</v>
      </c>
      <c r="L17" s="203"/>
    </row>
    <row r="18" spans="1:13" ht="16.5" customHeight="1" x14ac:dyDescent="0.3">
      <c r="A18" s="91" t="s">
        <v>333</v>
      </c>
      <c r="B18" s="211">
        <v>4.634500000000001</v>
      </c>
      <c r="C18" s="211">
        <v>4.9310000000000009</v>
      </c>
      <c r="D18" s="211">
        <v>4.424000000000003</v>
      </c>
      <c r="E18" s="211">
        <v>4.3940000000000001</v>
      </c>
      <c r="F18" s="212">
        <v>4.8689999999999998</v>
      </c>
      <c r="G18" s="212">
        <v>4.6429999999999989</v>
      </c>
      <c r="H18" s="212">
        <v>4.6330000000000027</v>
      </c>
      <c r="I18" s="212">
        <v>4.5730000000000004</v>
      </c>
      <c r="J18" s="212">
        <v>5.4947556832146738</v>
      </c>
      <c r="K18" s="212">
        <v>4.54</v>
      </c>
      <c r="L18" s="203"/>
    </row>
    <row r="19" spans="1:13" ht="16.5" customHeight="1" x14ac:dyDescent="0.3">
      <c r="A19" s="203"/>
      <c r="B19" s="217"/>
      <c r="C19" s="217"/>
      <c r="D19" s="217"/>
      <c r="E19" s="217"/>
      <c r="F19" s="217"/>
      <c r="G19" s="217"/>
      <c r="H19" s="218"/>
      <c r="I19" s="218"/>
      <c r="J19" s="219"/>
      <c r="K19" s="219"/>
      <c r="L19" s="203"/>
      <c r="M19" s="203"/>
    </row>
    <row r="20" spans="1:13" ht="13.5" customHeight="1" x14ac:dyDescent="0.3">
      <c r="A20" s="851" t="s">
        <v>334</v>
      </c>
      <c r="B20" s="852"/>
      <c r="C20" s="852"/>
      <c r="D20" s="852"/>
      <c r="E20" s="852"/>
      <c r="F20" s="852"/>
      <c r="G20" s="852"/>
      <c r="H20" s="852"/>
      <c r="I20" s="852"/>
      <c r="J20" s="220"/>
      <c r="K20" s="220"/>
      <c r="L20" s="203"/>
      <c r="M20" s="203"/>
    </row>
    <row r="21" spans="1:13" ht="13.5" customHeight="1" x14ac:dyDescent="0.3">
      <c r="A21" s="221" t="s">
        <v>260</v>
      </c>
      <c r="B21" s="222"/>
      <c r="C21" s="222"/>
      <c r="D21" s="222"/>
      <c r="E21" s="222"/>
      <c r="F21" s="222"/>
      <c r="G21" s="222"/>
      <c r="H21" s="222"/>
      <c r="I21" s="222"/>
      <c r="J21" s="223"/>
      <c r="K21" s="221"/>
      <c r="L21" s="203"/>
      <c r="M21" s="203"/>
    </row>
    <row r="22" spans="1:13" ht="37.5" customHeight="1" x14ac:dyDescent="0.3">
      <c r="A22" s="848" t="s">
        <v>335</v>
      </c>
      <c r="B22" s="848"/>
      <c r="C22" s="848"/>
      <c r="D22" s="848"/>
      <c r="E22" s="848"/>
      <c r="F22" s="848"/>
      <c r="G22" s="848"/>
      <c r="H22" s="848"/>
      <c r="I22" s="848"/>
      <c r="J22" s="848"/>
      <c r="K22" s="848"/>
      <c r="L22" s="203"/>
      <c r="M22" s="203"/>
    </row>
    <row r="23" spans="1:13" ht="15" customHeight="1" x14ac:dyDescent="0.3">
      <c r="B23" s="224"/>
      <c r="C23" s="224"/>
      <c r="D23" s="224"/>
      <c r="E23" s="224"/>
      <c r="F23" s="224"/>
      <c r="G23" s="224"/>
      <c r="H23" s="224"/>
      <c r="I23" s="224"/>
      <c r="J23" s="224"/>
      <c r="K23" s="224"/>
    </row>
    <row r="25" spans="1:13" ht="15" customHeight="1" x14ac:dyDescent="0.3">
      <c r="B25" s="225"/>
      <c r="C25" s="225"/>
      <c r="D25" s="225"/>
      <c r="E25" s="225"/>
      <c r="F25" s="225"/>
      <c r="G25" s="225"/>
      <c r="H25" s="225"/>
      <c r="I25" s="225"/>
    </row>
    <row r="27" spans="1:13" ht="15" customHeight="1" x14ac:dyDescent="0.3">
      <c r="B27" s="225"/>
      <c r="C27" s="225"/>
      <c r="D27" s="225"/>
      <c r="E27" s="225"/>
      <c r="F27" s="225"/>
      <c r="G27" s="225"/>
      <c r="H27" s="225"/>
      <c r="I27" s="225"/>
    </row>
  </sheetData>
  <mergeCells count="2">
    <mergeCell ref="A20:I20"/>
    <mergeCell ref="A22:K22"/>
  </mergeCells>
  <pageMargins left="0.7" right="0.7" top="0.75" bottom="0.75" header="0" footer="0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4519-6047-46CF-9594-E8AB368B73DD}">
  <sheetPr>
    <tabColor rgb="FF002060"/>
  </sheetPr>
  <dimension ref="A1:M100"/>
  <sheetViews>
    <sheetView showGridLines="0" view="pageBreakPreview" zoomScaleNormal="100" zoomScaleSheetLayoutView="100" workbookViewId="0">
      <selection activeCell="I34" sqref="I34"/>
    </sheetView>
  </sheetViews>
  <sheetFormatPr baseColWidth="10" defaultColWidth="14.42578125" defaultRowHeight="15" customHeight="1" x14ac:dyDescent="0.2"/>
  <cols>
    <col min="1" max="1" width="17.85546875" style="40" customWidth="1"/>
    <col min="2" max="2" width="6.7109375" style="40" customWidth="1"/>
    <col min="3" max="13" width="7.7109375" style="40" customWidth="1"/>
    <col min="14" max="14" width="2.140625" style="40" customWidth="1"/>
    <col min="15" max="16384" width="14.42578125" style="40"/>
  </cols>
  <sheetData>
    <row r="1" spans="1:13" ht="18" customHeight="1" x14ac:dyDescent="0.25">
      <c r="A1" s="731" t="s">
        <v>718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</row>
    <row r="2" spans="1:13" ht="18" customHeight="1" x14ac:dyDescent="0.25">
      <c r="A2" s="733" t="s">
        <v>719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</row>
    <row r="3" spans="1:13" ht="15" customHeight="1" x14ac:dyDescent="0.2">
      <c r="A3" s="734"/>
      <c r="B3" s="732"/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</row>
    <row r="4" spans="1:13" ht="15" customHeight="1" x14ac:dyDescent="0.2">
      <c r="A4" s="734"/>
      <c r="B4" s="732"/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32"/>
    </row>
    <row r="5" spans="1:13" ht="15" customHeight="1" x14ac:dyDescent="0.2">
      <c r="A5" s="735" t="s">
        <v>720</v>
      </c>
      <c r="B5" s="735" t="s">
        <v>721</v>
      </c>
      <c r="C5" s="736" t="s">
        <v>722</v>
      </c>
      <c r="D5" s="735" t="s">
        <v>723</v>
      </c>
      <c r="E5" s="736" t="s">
        <v>724</v>
      </c>
      <c r="F5" s="736" t="s">
        <v>725</v>
      </c>
      <c r="G5" s="736" t="s">
        <v>726</v>
      </c>
      <c r="H5" s="736" t="s">
        <v>727</v>
      </c>
      <c r="I5" s="736" t="s">
        <v>728</v>
      </c>
      <c r="J5" s="736" t="s">
        <v>729</v>
      </c>
      <c r="K5" s="736" t="s">
        <v>730</v>
      </c>
      <c r="L5" s="736" t="s">
        <v>731</v>
      </c>
      <c r="M5" s="736" t="s">
        <v>732</v>
      </c>
    </row>
    <row r="6" spans="1:13" ht="15" customHeight="1" x14ac:dyDescent="0.2">
      <c r="A6" s="734" t="s">
        <v>733</v>
      </c>
      <c r="B6" s="737">
        <v>1.5</v>
      </c>
      <c r="C6" s="737">
        <v>3.1</v>
      </c>
      <c r="D6" s="737">
        <v>-0.4</v>
      </c>
      <c r="E6" s="737">
        <v>5.5</v>
      </c>
      <c r="F6" s="737">
        <v>5.3</v>
      </c>
      <c r="G6" s="737">
        <v>0.3</v>
      </c>
      <c r="H6" s="737">
        <v>4.5999999999999996</v>
      </c>
      <c r="I6" s="737">
        <v>3.8</v>
      </c>
      <c r="J6" s="737">
        <v>3.3</v>
      </c>
      <c r="K6" s="737">
        <v>3.6</v>
      </c>
      <c r="L6" s="737">
        <v>4.0999999999999996</v>
      </c>
      <c r="M6" s="737">
        <v>4.9000000000000004</v>
      </c>
    </row>
    <row r="7" spans="1:13" ht="15" customHeight="1" x14ac:dyDescent="0.2">
      <c r="A7" s="738" t="s">
        <v>734</v>
      </c>
      <c r="B7" s="739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739"/>
    </row>
    <row r="8" spans="1:13" ht="15" customHeight="1" x14ac:dyDescent="0.2">
      <c r="A8" s="740" t="s">
        <v>735</v>
      </c>
      <c r="B8" s="741">
        <v>5.7</v>
      </c>
      <c r="C8" s="741">
        <v>18.7</v>
      </c>
      <c r="D8" s="741">
        <v>4.7</v>
      </c>
      <c r="E8" s="741">
        <v>-4.0999999999999996</v>
      </c>
      <c r="F8" s="741">
        <v>2.7</v>
      </c>
      <c r="G8" s="741">
        <v>-7.7</v>
      </c>
      <c r="H8" s="741">
        <v>1</v>
      </c>
      <c r="I8" s="741">
        <v>8.9</v>
      </c>
      <c r="J8" s="741">
        <v>2</v>
      </c>
      <c r="K8" s="741">
        <v>-1.7</v>
      </c>
      <c r="L8" s="741">
        <v>-3.4</v>
      </c>
      <c r="M8" s="741">
        <v>2</v>
      </c>
    </row>
    <row r="9" spans="1:13" ht="15" customHeight="1" x14ac:dyDescent="0.2">
      <c r="A9" s="742" t="s">
        <v>734</v>
      </c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3"/>
      <c r="M9" s="743"/>
    </row>
    <row r="10" spans="1:13" ht="15" customHeight="1" x14ac:dyDescent="0.2">
      <c r="A10" s="734"/>
      <c r="B10" s="744"/>
      <c r="C10" s="744"/>
      <c r="D10" s="744"/>
      <c r="E10" s="744"/>
      <c r="F10" s="744"/>
      <c r="G10" s="744"/>
      <c r="H10" s="744"/>
      <c r="I10" s="744"/>
      <c r="J10" s="744"/>
      <c r="K10" s="744"/>
      <c r="L10" s="744"/>
      <c r="M10" s="744"/>
    </row>
    <row r="11" spans="1:13" ht="15" customHeight="1" x14ac:dyDescent="0.2">
      <c r="A11" s="734"/>
      <c r="B11" s="732"/>
      <c r="C11" s="732"/>
      <c r="D11" s="732"/>
      <c r="E11" s="732"/>
      <c r="F11" s="732"/>
      <c r="G11" s="732"/>
      <c r="H11" s="732"/>
      <c r="I11" s="732"/>
      <c r="J11" s="732"/>
      <c r="K11" s="732"/>
      <c r="L11" s="732"/>
      <c r="M11" s="732"/>
    </row>
    <row r="12" spans="1:13" ht="15" customHeight="1" x14ac:dyDescent="0.25">
      <c r="A12" s="745" t="s">
        <v>736</v>
      </c>
      <c r="B12" s="740"/>
      <c r="C12" s="746"/>
      <c r="D12" s="746"/>
      <c r="E12" s="746"/>
      <c r="F12" s="746"/>
      <c r="G12" s="746"/>
      <c r="H12" s="746"/>
      <c r="I12" s="746"/>
      <c r="J12" s="746"/>
      <c r="K12" s="746"/>
      <c r="L12" s="746"/>
      <c r="M12" s="746"/>
    </row>
    <row r="13" spans="1:13" ht="15" customHeight="1" x14ac:dyDescent="0.25">
      <c r="A13" s="747" t="s">
        <v>737</v>
      </c>
      <c r="B13" s="748"/>
      <c r="C13" s="749"/>
      <c r="D13" s="749"/>
      <c r="E13" s="749"/>
      <c r="F13" s="749"/>
      <c r="G13" s="749"/>
      <c r="H13" s="749"/>
      <c r="I13" s="749"/>
      <c r="J13" s="749"/>
      <c r="K13" s="749"/>
      <c r="L13" s="749"/>
      <c r="M13" s="749"/>
    </row>
    <row r="14" spans="1:13" ht="15" customHeight="1" x14ac:dyDescent="0.2">
      <c r="A14" s="734"/>
      <c r="B14" s="732"/>
      <c r="C14" s="732"/>
      <c r="D14" s="732"/>
      <c r="E14" s="732"/>
      <c r="F14" s="732"/>
      <c r="G14" s="732"/>
      <c r="H14" s="732"/>
      <c r="I14" s="732"/>
      <c r="J14" s="732"/>
      <c r="K14" s="732"/>
      <c r="L14" s="732"/>
      <c r="M14" s="732"/>
    </row>
    <row r="15" spans="1:13" ht="12" customHeight="1" x14ac:dyDescent="0.2">
      <c r="A15" s="734"/>
      <c r="B15" s="732"/>
      <c r="C15" s="732"/>
      <c r="D15" s="732"/>
      <c r="E15" s="732"/>
      <c r="F15" s="732"/>
      <c r="G15" s="732"/>
      <c r="H15" s="732"/>
      <c r="I15" s="732"/>
      <c r="J15" s="732"/>
      <c r="K15" s="732"/>
      <c r="L15" s="732"/>
      <c r="M15" s="732"/>
    </row>
    <row r="16" spans="1:13" ht="12" customHeight="1" x14ac:dyDescent="0.2">
      <c r="A16" s="734"/>
      <c r="B16" s="732"/>
      <c r="C16" s="732"/>
      <c r="D16" s="732"/>
      <c r="E16" s="732"/>
      <c r="F16" s="732"/>
      <c r="G16" s="732"/>
      <c r="H16" s="732"/>
      <c r="I16" s="732"/>
      <c r="J16" s="732"/>
      <c r="K16" s="732"/>
      <c r="L16" s="732"/>
      <c r="M16" s="732"/>
    </row>
    <row r="17" spans="1:13" ht="12" customHeight="1" x14ac:dyDescent="0.2">
      <c r="A17" s="734"/>
      <c r="B17" s="732"/>
      <c r="C17" s="732"/>
      <c r="D17" s="732"/>
      <c r="E17" s="732"/>
      <c r="F17" s="732"/>
      <c r="G17" s="732"/>
      <c r="H17" s="732"/>
      <c r="I17" s="732"/>
      <c r="J17" s="732"/>
      <c r="K17" s="732"/>
      <c r="L17" s="732"/>
      <c r="M17" s="732"/>
    </row>
    <row r="18" spans="1:13" ht="12" customHeight="1" x14ac:dyDescent="0.2">
      <c r="A18" s="734"/>
      <c r="B18" s="732"/>
      <c r="C18" s="732"/>
      <c r="D18" s="732"/>
      <c r="E18" s="732"/>
      <c r="F18" s="732"/>
      <c r="G18" s="732"/>
      <c r="H18" s="732"/>
      <c r="I18" s="732"/>
      <c r="J18" s="732"/>
      <c r="K18" s="732"/>
      <c r="L18" s="732"/>
      <c r="M18" s="732"/>
    </row>
    <row r="19" spans="1:13" ht="12" customHeight="1" x14ac:dyDescent="0.2">
      <c r="A19" s="734"/>
      <c r="B19" s="732"/>
      <c r="C19" s="732"/>
      <c r="D19" s="732"/>
      <c r="E19" s="732"/>
      <c r="F19" s="732"/>
      <c r="G19" s="732"/>
      <c r="H19" s="732"/>
      <c r="I19" s="732"/>
      <c r="J19" s="732"/>
      <c r="K19" s="732"/>
      <c r="L19" s="732"/>
      <c r="M19" s="732"/>
    </row>
    <row r="20" spans="1:13" ht="12" customHeight="1" x14ac:dyDescent="0.2">
      <c r="A20" s="734"/>
      <c r="B20" s="732"/>
      <c r="C20" s="732"/>
      <c r="D20" s="732"/>
      <c r="E20" s="732"/>
      <c r="F20" s="732"/>
      <c r="G20" s="732"/>
      <c r="H20" s="732"/>
      <c r="I20" s="732"/>
      <c r="J20" s="732"/>
      <c r="K20" s="732"/>
      <c r="L20" s="732"/>
      <c r="M20" s="732"/>
    </row>
    <row r="21" spans="1:13" ht="12" customHeight="1" x14ac:dyDescent="0.2">
      <c r="A21" s="734"/>
      <c r="B21" s="732"/>
      <c r="C21" s="732"/>
      <c r="D21" s="732"/>
      <c r="E21" s="732"/>
      <c r="F21" s="732"/>
      <c r="G21" s="732"/>
      <c r="H21" s="732"/>
      <c r="I21" s="732"/>
      <c r="J21" s="732"/>
      <c r="K21" s="732"/>
      <c r="L21" s="732"/>
      <c r="M21" s="732"/>
    </row>
    <row r="22" spans="1:13" ht="12" customHeight="1" x14ac:dyDescent="0.2">
      <c r="A22" s="734"/>
      <c r="B22" s="732"/>
      <c r="C22" s="732"/>
      <c r="D22" s="732"/>
      <c r="E22" s="732"/>
      <c r="F22" s="732"/>
      <c r="G22" s="732"/>
      <c r="H22" s="732"/>
      <c r="I22" s="732"/>
      <c r="J22" s="732"/>
      <c r="K22" s="732"/>
      <c r="L22" s="732"/>
      <c r="M22" s="732"/>
    </row>
    <row r="23" spans="1:13" ht="12" customHeight="1" x14ac:dyDescent="0.2">
      <c r="A23" s="734"/>
      <c r="B23" s="732"/>
      <c r="C23" s="732"/>
      <c r="D23" s="732"/>
      <c r="E23" s="732"/>
      <c r="F23" s="732"/>
      <c r="G23" s="732"/>
      <c r="H23" s="732"/>
      <c r="I23" s="732"/>
      <c r="J23" s="732"/>
      <c r="K23" s="732"/>
      <c r="L23" s="732"/>
      <c r="M23" s="732"/>
    </row>
    <row r="24" spans="1:13" ht="12" customHeight="1" x14ac:dyDescent="0.2">
      <c r="A24" s="734"/>
      <c r="B24" s="732"/>
      <c r="C24" s="732"/>
      <c r="D24" s="732"/>
      <c r="E24" s="732"/>
      <c r="F24" s="732"/>
      <c r="G24" s="732"/>
      <c r="H24" s="732"/>
      <c r="I24" s="732"/>
      <c r="J24" s="732"/>
      <c r="K24" s="732"/>
      <c r="L24" s="732"/>
      <c r="M24" s="732"/>
    </row>
    <row r="25" spans="1:13" ht="12" customHeight="1" x14ac:dyDescent="0.2">
      <c r="A25" s="734"/>
      <c r="B25" s="732"/>
      <c r="C25" s="732"/>
      <c r="D25" s="732"/>
      <c r="E25" s="732"/>
      <c r="F25" s="732"/>
      <c r="G25" s="732"/>
      <c r="H25" s="732"/>
      <c r="I25" s="732"/>
      <c r="J25" s="732"/>
      <c r="K25" s="732"/>
      <c r="L25" s="732"/>
      <c r="M25" s="732"/>
    </row>
    <row r="26" spans="1:13" ht="12" customHeight="1" x14ac:dyDescent="0.2">
      <c r="A26" s="734"/>
      <c r="B26" s="732"/>
      <c r="C26" s="732"/>
      <c r="D26" s="32"/>
      <c r="E26" s="732"/>
      <c r="F26" s="732"/>
      <c r="G26" s="732"/>
      <c r="H26" s="732"/>
      <c r="I26" s="732"/>
      <c r="J26" s="732"/>
      <c r="K26" s="732"/>
      <c r="L26" s="732"/>
      <c r="M26" s="732"/>
    </row>
    <row r="27" spans="1:13" ht="12" customHeight="1" x14ac:dyDescent="0.2">
      <c r="A27" s="734"/>
      <c r="B27" s="732"/>
      <c r="C27" s="732"/>
      <c r="D27" s="732"/>
      <c r="E27" s="732"/>
      <c r="F27" s="732"/>
      <c r="G27" s="732"/>
      <c r="H27" s="732"/>
      <c r="I27" s="732"/>
      <c r="J27" s="732"/>
      <c r="K27" s="732"/>
      <c r="L27" s="732"/>
      <c r="M27" s="732"/>
    </row>
    <row r="28" spans="1:13" ht="12" customHeight="1" x14ac:dyDescent="0.2">
      <c r="A28" s="734"/>
      <c r="B28" s="732"/>
      <c r="C28" s="732"/>
      <c r="D28" s="732"/>
      <c r="E28" s="732"/>
      <c r="F28" s="732"/>
      <c r="G28" s="732"/>
      <c r="H28" s="732"/>
      <c r="I28" s="732"/>
      <c r="J28" s="732"/>
      <c r="K28" s="732"/>
      <c r="L28" s="732"/>
      <c r="M28" s="732"/>
    </row>
    <row r="29" spans="1:13" ht="12" customHeight="1" x14ac:dyDescent="0.2">
      <c r="A29" s="734"/>
      <c r="B29" s="732"/>
      <c r="C29" s="732"/>
      <c r="D29" s="732"/>
      <c r="E29" s="732"/>
      <c r="F29" s="732"/>
      <c r="G29" s="732"/>
      <c r="H29" s="732"/>
      <c r="I29" s="732"/>
      <c r="J29" s="732"/>
      <c r="K29" s="732"/>
      <c r="L29" s="732"/>
      <c r="M29" s="732"/>
    </row>
    <row r="30" spans="1:13" ht="12" customHeight="1" x14ac:dyDescent="0.2">
      <c r="A30" s="734"/>
      <c r="B30" s="732"/>
      <c r="C30" s="732"/>
      <c r="D30" s="732"/>
      <c r="E30" s="732"/>
      <c r="F30" s="732"/>
      <c r="G30" s="732"/>
      <c r="H30" s="732"/>
      <c r="I30" s="732"/>
      <c r="J30" s="732"/>
      <c r="K30" s="732"/>
      <c r="L30" s="732"/>
      <c r="M30" s="732"/>
    </row>
    <row r="31" spans="1:13" ht="12" customHeight="1" x14ac:dyDescent="0.2">
      <c r="A31" s="734"/>
      <c r="B31" s="732"/>
      <c r="C31" s="732"/>
      <c r="D31" s="732"/>
      <c r="E31" s="732"/>
      <c r="F31" s="732"/>
      <c r="G31" s="732"/>
      <c r="H31" s="732"/>
      <c r="I31" s="732"/>
      <c r="J31" s="732"/>
      <c r="K31" s="732"/>
      <c r="L31" s="732"/>
      <c r="M31" s="732"/>
    </row>
    <row r="32" spans="1:13" ht="12" customHeight="1" x14ac:dyDescent="0.2">
      <c r="A32" s="734"/>
      <c r="B32" s="732"/>
      <c r="C32" s="732"/>
      <c r="D32" s="732"/>
      <c r="E32" s="732"/>
      <c r="F32" s="732"/>
      <c r="G32" s="732"/>
      <c r="H32" s="732"/>
      <c r="I32" s="732"/>
      <c r="J32" s="732"/>
      <c r="K32" s="732"/>
      <c r="L32" s="732"/>
      <c r="M32" s="732"/>
    </row>
    <row r="33" spans="1:13" ht="12" customHeight="1" x14ac:dyDescent="0.2">
      <c r="A33" s="734"/>
      <c r="B33" s="732"/>
      <c r="C33" s="732"/>
      <c r="D33" s="732"/>
      <c r="E33" s="732"/>
      <c r="F33" s="732"/>
      <c r="G33" s="732"/>
      <c r="H33" s="732"/>
      <c r="I33" s="732"/>
      <c r="J33" s="732"/>
      <c r="K33" s="732"/>
      <c r="L33" s="732"/>
      <c r="M33" s="732"/>
    </row>
    <row r="34" spans="1:13" ht="12" customHeight="1" x14ac:dyDescent="0.2">
      <c r="A34" s="734"/>
      <c r="B34" s="732"/>
      <c r="C34" s="732"/>
      <c r="D34" s="732"/>
      <c r="E34" s="732"/>
      <c r="F34" s="732"/>
      <c r="G34" s="732"/>
      <c r="H34" s="732"/>
      <c r="I34" s="732"/>
      <c r="J34" s="732"/>
      <c r="K34" s="732"/>
      <c r="L34" s="732"/>
      <c r="M34" s="732"/>
    </row>
    <row r="35" spans="1:13" ht="12" customHeight="1" x14ac:dyDescent="0.2">
      <c r="A35" s="734"/>
      <c r="B35" s="732"/>
      <c r="C35" s="732"/>
      <c r="D35" s="732"/>
      <c r="E35" s="732"/>
      <c r="F35" s="732"/>
      <c r="G35" s="732"/>
      <c r="H35" s="732"/>
      <c r="I35" s="732"/>
      <c r="J35" s="732"/>
      <c r="K35" s="732"/>
      <c r="L35" s="732"/>
      <c r="M35" s="732"/>
    </row>
    <row r="36" spans="1:13" ht="12" customHeight="1" x14ac:dyDescent="0.2">
      <c r="A36" s="734"/>
      <c r="B36" s="732"/>
      <c r="C36" s="732"/>
      <c r="D36" s="732"/>
      <c r="E36" s="732"/>
      <c r="F36" s="732"/>
      <c r="G36" s="732"/>
      <c r="H36" s="732"/>
      <c r="I36" s="732"/>
      <c r="J36" s="732"/>
      <c r="K36" s="732"/>
      <c r="L36" s="732"/>
      <c r="M36" s="732"/>
    </row>
    <row r="37" spans="1:13" ht="12" customHeight="1" x14ac:dyDescent="0.2">
      <c r="A37" s="734"/>
      <c r="B37" s="732"/>
      <c r="C37" s="732"/>
      <c r="D37" s="732"/>
      <c r="E37" s="732"/>
      <c r="F37" s="732"/>
      <c r="G37" s="732"/>
      <c r="H37" s="732"/>
      <c r="I37" s="732"/>
      <c r="J37" s="732"/>
      <c r="K37" s="732"/>
      <c r="L37" s="732"/>
      <c r="M37" s="732"/>
    </row>
    <row r="38" spans="1:13" ht="12" customHeight="1" x14ac:dyDescent="0.2">
      <c r="A38" s="734"/>
      <c r="B38" s="732"/>
      <c r="C38" s="732"/>
      <c r="D38" s="732"/>
      <c r="E38" s="732"/>
      <c r="F38" s="732"/>
      <c r="G38" s="732"/>
      <c r="H38" s="732"/>
      <c r="I38" s="732"/>
      <c r="J38" s="732"/>
      <c r="K38" s="732"/>
      <c r="L38" s="732"/>
      <c r="M38" s="732"/>
    </row>
    <row r="39" spans="1:13" ht="12" customHeight="1" x14ac:dyDescent="0.2">
      <c r="A39" s="734"/>
      <c r="B39" s="732"/>
      <c r="C39" s="732"/>
      <c r="D39" s="732"/>
      <c r="E39" s="732"/>
      <c r="F39" s="732"/>
      <c r="G39" s="732"/>
      <c r="H39" s="732"/>
      <c r="I39" s="732"/>
      <c r="J39" s="732"/>
      <c r="K39" s="732"/>
      <c r="L39" s="732"/>
      <c r="M39" s="732"/>
    </row>
    <row r="40" spans="1:13" ht="12" customHeight="1" x14ac:dyDescent="0.2">
      <c r="A40" s="734"/>
      <c r="B40" s="732"/>
      <c r="C40" s="732"/>
      <c r="D40" s="732"/>
      <c r="E40" s="732"/>
      <c r="F40" s="732"/>
      <c r="G40" s="732"/>
      <c r="H40" s="732"/>
      <c r="I40" s="732"/>
      <c r="J40" s="732"/>
      <c r="K40" s="732"/>
      <c r="L40" s="732"/>
      <c r="M40" s="732"/>
    </row>
    <row r="41" spans="1:13" ht="12" customHeight="1" x14ac:dyDescent="0.2">
      <c r="A41" s="734"/>
      <c r="B41" s="732"/>
      <c r="C41" s="732"/>
      <c r="D41" s="732"/>
      <c r="E41" s="732"/>
      <c r="F41" s="732"/>
      <c r="G41" s="732"/>
      <c r="H41" s="732"/>
      <c r="I41" s="732"/>
      <c r="J41" s="732"/>
      <c r="K41" s="732"/>
      <c r="L41" s="732"/>
      <c r="M41" s="732"/>
    </row>
    <row r="42" spans="1:13" ht="12" customHeight="1" x14ac:dyDescent="0.2">
      <c r="A42" s="734"/>
      <c r="B42" s="732"/>
      <c r="C42" s="732"/>
      <c r="D42" s="732"/>
      <c r="E42" s="732"/>
      <c r="F42" s="732"/>
      <c r="G42" s="732"/>
      <c r="H42" s="732"/>
      <c r="I42" s="732"/>
      <c r="J42" s="732"/>
      <c r="K42" s="732"/>
      <c r="L42" s="732"/>
      <c r="M42" s="732"/>
    </row>
    <row r="43" spans="1:13" ht="12" customHeight="1" x14ac:dyDescent="0.2">
      <c r="A43" s="734"/>
      <c r="B43" s="732"/>
      <c r="C43" s="732"/>
      <c r="D43" s="732"/>
      <c r="E43" s="732"/>
      <c r="F43" s="732"/>
      <c r="G43" s="732"/>
      <c r="H43" s="732"/>
      <c r="I43" s="732"/>
      <c r="J43" s="732"/>
      <c r="K43" s="732"/>
      <c r="L43" s="732"/>
      <c r="M43" s="732"/>
    </row>
    <row r="44" spans="1:13" ht="12" customHeight="1" x14ac:dyDescent="0.2">
      <c r="A44" s="734"/>
      <c r="B44" s="732"/>
      <c r="C44" s="732"/>
      <c r="D44" s="732"/>
      <c r="E44" s="732"/>
      <c r="F44" s="732"/>
      <c r="G44" s="732"/>
      <c r="H44" s="732"/>
      <c r="I44" s="732"/>
      <c r="J44" s="732"/>
      <c r="K44" s="732"/>
      <c r="L44" s="732"/>
      <c r="M44" s="732"/>
    </row>
    <row r="45" spans="1:13" ht="12" customHeight="1" x14ac:dyDescent="0.2">
      <c r="A45" s="734"/>
      <c r="B45" s="732"/>
      <c r="C45" s="732"/>
      <c r="D45" s="732"/>
      <c r="E45" s="732"/>
      <c r="F45" s="732"/>
      <c r="G45" s="732"/>
      <c r="H45" s="732"/>
      <c r="I45" s="732"/>
      <c r="J45" s="732"/>
      <c r="K45" s="732"/>
      <c r="L45" s="732"/>
      <c r="M45" s="732"/>
    </row>
    <row r="46" spans="1:13" ht="12" customHeight="1" x14ac:dyDescent="0.2">
      <c r="A46" s="734"/>
      <c r="B46" s="732"/>
      <c r="C46" s="732"/>
      <c r="D46" s="732"/>
      <c r="E46" s="732"/>
      <c r="F46" s="732"/>
      <c r="G46" s="732"/>
      <c r="H46" s="732"/>
      <c r="I46" s="732"/>
      <c r="J46" s="732"/>
      <c r="K46" s="732"/>
      <c r="L46" s="732"/>
      <c r="M46" s="732"/>
    </row>
    <row r="47" spans="1:13" ht="12" customHeight="1" x14ac:dyDescent="0.2">
      <c r="A47" s="734"/>
      <c r="B47" s="732"/>
      <c r="C47" s="732"/>
      <c r="D47" s="732"/>
      <c r="E47" s="732"/>
      <c r="F47" s="732"/>
      <c r="G47" s="732"/>
      <c r="H47" s="732"/>
      <c r="I47" s="732"/>
      <c r="J47" s="732"/>
      <c r="K47" s="732"/>
      <c r="L47" s="732"/>
      <c r="M47" s="732"/>
    </row>
    <row r="48" spans="1:13" ht="12" customHeight="1" x14ac:dyDescent="0.2">
      <c r="A48" s="734"/>
      <c r="B48" s="732"/>
      <c r="C48" s="732"/>
      <c r="D48" s="732"/>
      <c r="E48" s="732"/>
      <c r="F48" s="732"/>
      <c r="G48" s="732"/>
      <c r="H48" s="732"/>
      <c r="I48" s="732"/>
      <c r="J48" s="732"/>
      <c r="K48" s="732"/>
      <c r="L48" s="732"/>
      <c r="M48" s="732"/>
    </row>
    <row r="49" spans="1:13" ht="12" customHeight="1" x14ac:dyDescent="0.2">
      <c r="A49" s="734"/>
      <c r="B49" s="732"/>
      <c r="C49" s="732"/>
      <c r="D49" s="732"/>
      <c r="E49" s="732"/>
      <c r="F49" s="732"/>
      <c r="G49" s="732"/>
      <c r="H49" s="732"/>
      <c r="I49" s="732"/>
      <c r="J49" s="732"/>
      <c r="K49" s="732"/>
      <c r="L49" s="732"/>
      <c r="M49" s="732"/>
    </row>
    <row r="50" spans="1:13" ht="12" customHeight="1" x14ac:dyDescent="0.2">
      <c r="A50" s="734"/>
      <c r="B50" s="732"/>
      <c r="C50" s="732"/>
      <c r="D50" s="732"/>
      <c r="E50" s="732"/>
      <c r="F50" s="732"/>
      <c r="G50" s="732"/>
      <c r="H50" s="732"/>
      <c r="I50" s="732"/>
      <c r="J50" s="732"/>
      <c r="K50" s="732"/>
      <c r="L50" s="732"/>
      <c r="M50" s="732"/>
    </row>
    <row r="51" spans="1:13" ht="12" customHeight="1" x14ac:dyDescent="0.2">
      <c r="A51" s="734"/>
      <c r="B51" s="732"/>
      <c r="C51" s="732"/>
      <c r="D51" s="732"/>
      <c r="E51" s="732"/>
      <c r="F51" s="732"/>
      <c r="G51" s="732"/>
      <c r="H51" s="732"/>
      <c r="I51" s="732"/>
      <c r="J51" s="732"/>
      <c r="K51" s="732"/>
      <c r="L51" s="732"/>
      <c r="M51" s="732"/>
    </row>
    <row r="52" spans="1:13" ht="12" customHeight="1" x14ac:dyDescent="0.2">
      <c r="A52" s="734"/>
      <c r="B52" s="732"/>
      <c r="C52" s="732"/>
      <c r="D52" s="732"/>
      <c r="E52" s="732"/>
      <c r="F52" s="732"/>
      <c r="G52" s="732"/>
      <c r="H52" s="732"/>
      <c r="I52" s="732"/>
      <c r="J52" s="732"/>
      <c r="K52" s="732"/>
      <c r="L52" s="732"/>
      <c r="M52" s="732"/>
    </row>
    <row r="53" spans="1:13" ht="12" customHeight="1" x14ac:dyDescent="0.2">
      <c r="A53" s="734"/>
      <c r="B53" s="732"/>
      <c r="C53" s="732"/>
      <c r="D53" s="732"/>
      <c r="E53" s="732"/>
      <c r="F53" s="732"/>
      <c r="G53" s="732"/>
      <c r="H53" s="732"/>
      <c r="I53" s="732"/>
      <c r="J53" s="732"/>
      <c r="K53" s="732"/>
      <c r="L53" s="732"/>
      <c r="M53" s="732"/>
    </row>
    <row r="54" spans="1:13" ht="12" customHeight="1" x14ac:dyDescent="0.2">
      <c r="A54" s="734"/>
      <c r="B54" s="732"/>
      <c r="C54" s="732"/>
      <c r="D54" s="732"/>
      <c r="E54" s="732"/>
      <c r="F54" s="732"/>
      <c r="G54" s="732"/>
      <c r="H54" s="732"/>
      <c r="I54" s="732"/>
      <c r="J54" s="732"/>
      <c r="K54" s="732"/>
      <c r="L54" s="732"/>
      <c r="M54" s="732"/>
    </row>
    <row r="55" spans="1:13" ht="12" customHeight="1" x14ac:dyDescent="0.2">
      <c r="A55" s="734"/>
      <c r="B55" s="732"/>
      <c r="C55" s="732"/>
      <c r="D55" s="732"/>
      <c r="E55" s="732"/>
      <c r="F55" s="732"/>
      <c r="G55" s="732"/>
      <c r="H55" s="732"/>
      <c r="I55" s="732"/>
      <c r="J55" s="732"/>
      <c r="K55" s="732"/>
      <c r="L55" s="732"/>
      <c r="M55" s="732"/>
    </row>
    <row r="56" spans="1:13" ht="12" customHeight="1" x14ac:dyDescent="0.2">
      <c r="A56" s="734"/>
      <c r="B56" s="732"/>
      <c r="C56" s="732"/>
      <c r="D56" s="732"/>
      <c r="E56" s="732"/>
      <c r="F56" s="732"/>
      <c r="G56" s="732"/>
      <c r="H56" s="732"/>
      <c r="I56" s="732"/>
      <c r="J56" s="732"/>
      <c r="K56" s="732"/>
      <c r="L56" s="732"/>
      <c r="M56" s="732"/>
    </row>
    <row r="57" spans="1:13" ht="12" customHeight="1" x14ac:dyDescent="0.2">
      <c r="A57" s="734"/>
      <c r="B57" s="732"/>
      <c r="C57" s="732"/>
      <c r="D57" s="732"/>
      <c r="E57" s="732"/>
      <c r="F57" s="732"/>
      <c r="G57" s="732"/>
      <c r="H57" s="732"/>
      <c r="I57" s="732"/>
      <c r="J57" s="732"/>
      <c r="K57" s="732"/>
      <c r="L57" s="732"/>
      <c r="M57" s="732"/>
    </row>
    <row r="58" spans="1:13" ht="12" customHeight="1" x14ac:dyDescent="0.2">
      <c r="A58" s="734"/>
      <c r="B58" s="732"/>
      <c r="C58" s="732"/>
      <c r="D58" s="732"/>
      <c r="E58" s="732"/>
      <c r="F58" s="732"/>
      <c r="G58" s="732"/>
      <c r="H58" s="732"/>
      <c r="I58" s="732"/>
      <c r="J58" s="732"/>
      <c r="K58" s="732"/>
      <c r="L58" s="732"/>
      <c r="M58" s="732"/>
    </row>
    <row r="59" spans="1:13" ht="12" customHeight="1" x14ac:dyDescent="0.2">
      <c r="A59" s="734"/>
      <c r="B59" s="732"/>
      <c r="C59" s="732"/>
      <c r="D59" s="732"/>
      <c r="E59" s="732"/>
      <c r="F59" s="732"/>
      <c r="G59" s="732"/>
      <c r="H59" s="732"/>
      <c r="I59" s="732"/>
      <c r="J59" s="732"/>
      <c r="K59" s="732"/>
      <c r="L59" s="732"/>
      <c r="M59" s="732"/>
    </row>
    <row r="60" spans="1:13" ht="12" customHeight="1" x14ac:dyDescent="0.2">
      <c r="A60" s="734"/>
      <c r="B60" s="732"/>
      <c r="C60" s="732"/>
      <c r="D60" s="732"/>
      <c r="E60" s="732"/>
      <c r="F60" s="732"/>
      <c r="G60" s="732"/>
      <c r="H60" s="732"/>
      <c r="I60" s="732"/>
      <c r="J60" s="732"/>
      <c r="K60" s="732"/>
      <c r="L60" s="732"/>
      <c r="M60" s="732"/>
    </row>
    <row r="61" spans="1:13" ht="12" customHeight="1" x14ac:dyDescent="0.2">
      <c r="A61" s="734"/>
      <c r="B61" s="732"/>
      <c r="C61" s="732"/>
      <c r="D61" s="732"/>
      <c r="E61" s="732"/>
      <c r="F61" s="732"/>
      <c r="G61" s="732"/>
      <c r="H61" s="732"/>
      <c r="I61" s="732"/>
      <c r="J61" s="732"/>
      <c r="K61" s="732"/>
      <c r="L61" s="732"/>
      <c r="M61" s="732"/>
    </row>
    <row r="62" spans="1:13" ht="12" customHeight="1" x14ac:dyDescent="0.2">
      <c r="A62" s="734"/>
      <c r="B62" s="732"/>
      <c r="C62" s="732"/>
      <c r="D62" s="732"/>
      <c r="E62" s="732"/>
      <c r="F62" s="732"/>
      <c r="G62" s="732"/>
      <c r="H62" s="732"/>
      <c r="I62" s="732"/>
      <c r="J62" s="732"/>
      <c r="K62" s="732"/>
      <c r="L62" s="732"/>
      <c r="M62" s="732"/>
    </row>
    <row r="63" spans="1:13" ht="12" customHeight="1" x14ac:dyDescent="0.2">
      <c r="A63" s="734"/>
      <c r="B63" s="732"/>
      <c r="C63" s="732"/>
      <c r="D63" s="732"/>
      <c r="E63" s="732"/>
      <c r="F63" s="732"/>
      <c r="G63" s="732"/>
      <c r="H63" s="732"/>
      <c r="I63" s="732"/>
      <c r="J63" s="732"/>
      <c r="K63" s="732"/>
      <c r="L63" s="732"/>
      <c r="M63" s="732"/>
    </row>
    <row r="64" spans="1:13" ht="12" customHeight="1" x14ac:dyDescent="0.2">
      <c r="A64" s="734"/>
      <c r="B64" s="732"/>
      <c r="C64" s="732"/>
      <c r="D64" s="732"/>
      <c r="E64" s="732"/>
      <c r="F64" s="732"/>
      <c r="G64" s="732"/>
      <c r="H64" s="732"/>
      <c r="I64" s="732"/>
      <c r="J64" s="732"/>
      <c r="K64" s="732"/>
      <c r="L64" s="732"/>
      <c r="M64" s="732"/>
    </row>
    <row r="65" spans="1:13" ht="12" customHeight="1" x14ac:dyDescent="0.2">
      <c r="A65" s="734"/>
      <c r="B65" s="732"/>
      <c r="C65" s="732"/>
      <c r="D65" s="732"/>
      <c r="E65" s="732"/>
      <c r="F65" s="732"/>
      <c r="G65" s="732"/>
      <c r="H65" s="732"/>
      <c r="I65" s="732"/>
      <c r="J65" s="732"/>
      <c r="K65" s="732"/>
      <c r="L65" s="732"/>
      <c r="M65" s="732"/>
    </row>
    <row r="66" spans="1:13" ht="12" customHeight="1" x14ac:dyDescent="0.2">
      <c r="A66" s="734"/>
      <c r="B66" s="732"/>
      <c r="C66" s="732"/>
      <c r="D66" s="732"/>
      <c r="E66" s="732"/>
      <c r="F66" s="732"/>
      <c r="G66" s="732"/>
      <c r="H66" s="732"/>
      <c r="I66" s="732"/>
      <c r="J66" s="732"/>
      <c r="K66" s="732"/>
      <c r="L66" s="732"/>
      <c r="M66" s="732"/>
    </row>
    <row r="67" spans="1:13" ht="12" customHeight="1" x14ac:dyDescent="0.2">
      <c r="A67" s="734"/>
      <c r="B67" s="732"/>
      <c r="C67" s="732"/>
      <c r="D67" s="732"/>
      <c r="E67" s="732"/>
      <c r="F67" s="732"/>
      <c r="G67" s="732"/>
      <c r="H67" s="732"/>
      <c r="I67" s="732"/>
      <c r="J67" s="732"/>
      <c r="K67" s="732"/>
      <c r="L67" s="732"/>
      <c r="M67" s="732"/>
    </row>
    <row r="68" spans="1:13" ht="12" customHeight="1" x14ac:dyDescent="0.2">
      <c r="A68" s="734"/>
      <c r="B68" s="732"/>
      <c r="C68" s="732"/>
      <c r="D68" s="732"/>
      <c r="E68" s="732"/>
      <c r="F68" s="732"/>
      <c r="G68" s="732"/>
      <c r="H68" s="732"/>
      <c r="I68" s="732"/>
      <c r="J68" s="732"/>
      <c r="K68" s="732"/>
      <c r="L68" s="732"/>
      <c r="M68" s="732"/>
    </row>
    <row r="69" spans="1:13" ht="12" customHeight="1" x14ac:dyDescent="0.2">
      <c r="A69" s="734"/>
      <c r="B69" s="732"/>
      <c r="C69" s="732"/>
      <c r="D69" s="732"/>
      <c r="E69" s="732"/>
      <c r="F69" s="732"/>
      <c r="G69" s="732"/>
      <c r="H69" s="732"/>
      <c r="I69" s="732"/>
      <c r="J69" s="732"/>
      <c r="K69" s="732"/>
      <c r="L69" s="732"/>
      <c r="M69" s="732"/>
    </row>
    <row r="70" spans="1:13" ht="12" customHeight="1" x14ac:dyDescent="0.2">
      <c r="A70" s="734"/>
      <c r="B70" s="732"/>
      <c r="C70" s="732"/>
      <c r="D70" s="732"/>
      <c r="E70" s="732"/>
      <c r="F70" s="732"/>
      <c r="G70" s="732"/>
      <c r="H70" s="732"/>
      <c r="I70" s="732"/>
      <c r="J70" s="732"/>
      <c r="K70" s="732"/>
      <c r="L70" s="732"/>
      <c r="M70" s="732"/>
    </row>
    <row r="71" spans="1:13" ht="12" customHeight="1" x14ac:dyDescent="0.2">
      <c r="A71" s="734"/>
      <c r="B71" s="732"/>
      <c r="C71" s="732"/>
      <c r="D71" s="732"/>
      <c r="E71" s="732"/>
      <c r="F71" s="732"/>
      <c r="G71" s="732"/>
      <c r="H71" s="732"/>
      <c r="I71" s="732"/>
      <c r="J71" s="732"/>
      <c r="K71" s="732"/>
      <c r="L71" s="732"/>
      <c r="M71" s="732"/>
    </row>
    <row r="72" spans="1:13" ht="12" customHeight="1" x14ac:dyDescent="0.2">
      <c r="A72" s="734"/>
      <c r="B72" s="732"/>
      <c r="C72" s="732"/>
      <c r="D72" s="732"/>
      <c r="E72" s="732"/>
      <c r="F72" s="732"/>
      <c r="G72" s="732"/>
      <c r="H72" s="732"/>
      <c r="I72" s="732"/>
      <c r="J72" s="732"/>
      <c r="K72" s="732"/>
      <c r="L72" s="732"/>
      <c r="M72" s="732"/>
    </row>
    <row r="73" spans="1:13" ht="12" customHeight="1" x14ac:dyDescent="0.2">
      <c r="A73" s="734"/>
      <c r="B73" s="732"/>
      <c r="C73" s="732"/>
      <c r="D73" s="732"/>
      <c r="E73" s="732"/>
      <c r="F73" s="732"/>
      <c r="G73" s="732"/>
      <c r="H73" s="732"/>
      <c r="I73" s="732"/>
      <c r="J73" s="732"/>
      <c r="K73" s="732"/>
      <c r="L73" s="732"/>
      <c r="M73" s="732"/>
    </row>
    <row r="74" spans="1:13" ht="12" customHeight="1" x14ac:dyDescent="0.2">
      <c r="A74" s="734"/>
      <c r="B74" s="732"/>
      <c r="C74" s="732"/>
      <c r="D74" s="732"/>
      <c r="E74" s="732"/>
      <c r="F74" s="732"/>
      <c r="G74" s="732"/>
      <c r="H74" s="732"/>
      <c r="I74" s="732"/>
      <c r="J74" s="732"/>
      <c r="K74" s="732"/>
      <c r="L74" s="732"/>
      <c r="M74" s="732"/>
    </row>
    <row r="75" spans="1:13" ht="12" customHeight="1" x14ac:dyDescent="0.2">
      <c r="A75" s="734"/>
      <c r="B75" s="732"/>
      <c r="C75" s="732"/>
      <c r="D75" s="732"/>
      <c r="E75" s="732"/>
      <c r="F75" s="732"/>
      <c r="G75" s="732"/>
      <c r="H75" s="732"/>
      <c r="I75" s="732"/>
      <c r="J75" s="732"/>
      <c r="K75" s="732"/>
      <c r="L75" s="732"/>
      <c r="M75" s="732"/>
    </row>
    <row r="76" spans="1:13" ht="12" customHeight="1" x14ac:dyDescent="0.2">
      <c r="A76" s="734"/>
      <c r="B76" s="732"/>
      <c r="C76" s="732"/>
      <c r="D76" s="732"/>
      <c r="E76" s="732"/>
      <c r="F76" s="732"/>
      <c r="G76" s="732"/>
      <c r="H76" s="732"/>
      <c r="I76" s="732"/>
      <c r="J76" s="732"/>
      <c r="K76" s="732"/>
      <c r="L76" s="732"/>
      <c r="M76" s="732"/>
    </row>
    <row r="77" spans="1:13" ht="12" customHeight="1" x14ac:dyDescent="0.2">
      <c r="A77" s="734"/>
      <c r="B77" s="732"/>
      <c r="C77" s="732"/>
      <c r="D77" s="732"/>
      <c r="E77" s="732"/>
      <c r="F77" s="732"/>
      <c r="G77" s="732"/>
      <c r="H77" s="732"/>
      <c r="I77" s="732"/>
      <c r="J77" s="732"/>
      <c r="K77" s="732"/>
      <c r="L77" s="732"/>
      <c r="M77" s="732"/>
    </row>
    <row r="78" spans="1:13" ht="12" customHeight="1" x14ac:dyDescent="0.2">
      <c r="A78" s="734"/>
      <c r="B78" s="732"/>
      <c r="C78" s="732"/>
      <c r="D78" s="732"/>
      <c r="E78" s="732"/>
      <c r="F78" s="732"/>
      <c r="G78" s="732"/>
      <c r="H78" s="732"/>
      <c r="I78" s="732"/>
      <c r="J78" s="732"/>
      <c r="K78" s="732"/>
      <c r="L78" s="732"/>
      <c r="M78" s="732"/>
    </row>
    <row r="79" spans="1:13" ht="12" customHeight="1" x14ac:dyDescent="0.2">
      <c r="A79" s="734"/>
      <c r="B79" s="732"/>
      <c r="C79" s="732"/>
      <c r="D79" s="732"/>
      <c r="E79" s="732"/>
      <c r="F79" s="732"/>
      <c r="G79" s="732"/>
      <c r="H79" s="732"/>
      <c r="I79" s="732"/>
      <c r="J79" s="732"/>
      <c r="K79" s="732"/>
      <c r="L79" s="732"/>
      <c r="M79" s="732"/>
    </row>
    <row r="80" spans="1:13" ht="12" customHeight="1" x14ac:dyDescent="0.2">
      <c r="A80" s="734"/>
      <c r="B80" s="732"/>
      <c r="C80" s="732"/>
      <c r="D80" s="732"/>
      <c r="E80" s="732"/>
      <c r="F80" s="732"/>
      <c r="G80" s="732"/>
      <c r="H80" s="732"/>
      <c r="I80" s="732"/>
      <c r="J80" s="732"/>
      <c r="K80" s="732"/>
      <c r="L80" s="732"/>
      <c r="M80" s="732"/>
    </row>
    <row r="81" spans="1:13" ht="12" customHeight="1" x14ac:dyDescent="0.2">
      <c r="A81" s="734"/>
      <c r="B81" s="732"/>
      <c r="C81" s="732"/>
      <c r="D81" s="732"/>
      <c r="E81" s="732"/>
      <c r="F81" s="732"/>
      <c r="G81" s="732"/>
      <c r="H81" s="732"/>
      <c r="I81" s="732"/>
      <c r="J81" s="732"/>
      <c r="K81" s="732"/>
      <c r="L81" s="732"/>
      <c r="M81" s="732"/>
    </row>
    <row r="82" spans="1:13" ht="12" customHeight="1" x14ac:dyDescent="0.2">
      <c r="A82" s="734"/>
      <c r="B82" s="732"/>
      <c r="C82" s="732"/>
      <c r="D82" s="732"/>
      <c r="E82" s="732"/>
      <c r="F82" s="732"/>
      <c r="G82" s="732"/>
      <c r="H82" s="732"/>
      <c r="I82" s="732"/>
      <c r="J82" s="732"/>
      <c r="K82" s="732"/>
      <c r="L82" s="732"/>
      <c r="M82" s="732"/>
    </row>
    <row r="83" spans="1:13" ht="12" customHeight="1" x14ac:dyDescent="0.2">
      <c r="A83" s="734"/>
      <c r="B83" s="732"/>
      <c r="C83" s="732"/>
      <c r="D83" s="732"/>
      <c r="E83" s="732"/>
      <c r="F83" s="732"/>
      <c r="G83" s="732"/>
      <c r="H83" s="732"/>
      <c r="I83" s="732"/>
      <c r="J83" s="732"/>
      <c r="K83" s="732"/>
      <c r="L83" s="732"/>
      <c r="M83" s="732"/>
    </row>
    <row r="84" spans="1:13" ht="12" customHeight="1" x14ac:dyDescent="0.2">
      <c r="A84" s="734"/>
      <c r="B84" s="732"/>
      <c r="C84" s="732"/>
      <c r="D84" s="732"/>
      <c r="E84" s="732"/>
      <c r="F84" s="732"/>
      <c r="G84" s="732"/>
      <c r="H84" s="732"/>
      <c r="I84" s="732"/>
      <c r="J84" s="732"/>
      <c r="K84" s="732"/>
      <c r="L84" s="732"/>
      <c r="M84" s="732"/>
    </row>
    <row r="85" spans="1:13" ht="12" customHeight="1" x14ac:dyDescent="0.2">
      <c r="A85" s="734"/>
      <c r="B85" s="732"/>
      <c r="C85" s="732"/>
      <c r="D85" s="732"/>
      <c r="E85" s="732"/>
      <c r="F85" s="732"/>
      <c r="G85" s="732"/>
      <c r="H85" s="732"/>
      <c r="I85" s="732"/>
      <c r="J85" s="732"/>
      <c r="K85" s="732"/>
      <c r="L85" s="732"/>
      <c r="M85" s="732"/>
    </row>
    <row r="86" spans="1:13" ht="12" customHeight="1" x14ac:dyDescent="0.2">
      <c r="A86" s="734"/>
      <c r="B86" s="732"/>
      <c r="C86" s="732"/>
      <c r="D86" s="732"/>
      <c r="E86" s="732"/>
      <c r="F86" s="732"/>
      <c r="G86" s="732"/>
      <c r="H86" s="732"/>
      <c r="I86" s="732"/>
      <c r="J86" s="732"/>
      <c r="K86" s="732"/>
      <c r="L86" s="732"/>
      <c r="M86" s="732"/>
    </row>
    <row r="87" spans="1:13" ht="12" customHeight="1" x14ac:dyDescent="0.2">
      <c r="A87" s="734"/>
      <c r="B87" s="732"/>
      <c r="C87" s="732"/>
      <c r="D87" s="732"/>
      <c r="E87" s="732"/>
      <c r="F87" s="732"/>
      <c r="G87" s="732"/>
      <c r="H87" s="732"/>
      <c r="I87" s="732"/>
      <c r="J87" s="732"/>
      <c r="K87" s="732"/>
      <c r="L87" s="732"/>
      <c r="M87" s="732"/>
    </row>
    <row r="88" spans="1:13" ht="12" customHeight="1" x14ac:dyDescent="0.2">
      <c r="A88" s="734"/>
      <c r="B88" s="732"/>
      <c r="C88" s="732"/>
      <c r="D88" s="732"/>
      <c r="E88" s="732"/>
      <c r="F88" s="732"/>
      <c r="G88" s="732"/>
      <c r="H88" s="732"/>
      <c r="I88" s="732"/>
      <c r="J88" s="732"/>
      <c r="K88" s="732"/>
      <c r="L88" s="732"/>
      <c r="M88" s="732"/>
    </row>
    <row r="89" spans="1:13" ht="12" customHeight="1" x14ac:dyDescent="0.2">
      <c r="A89" s="734"/>
      <c r="B89" s="732"/>
      <c r="C89" s="732"/>
      <c r="D89" s="732"/>
      <c r="E89" s="732"/>
      <c r="F89" s="732"/>
      <c r="G89" s="732"/>
      <c r="H89" s="732"/>
      <c r="I89" s="732"/>
      <c r="J89" s="732"/>
      <c r="K89" s="732"/>
      <c r="L89" s="732"/>
      <c r="M89" s="732"/>
    </row>
    <row r="90" spans="1:13" ht="12" customHeight="1" x14ac:dyDescent="0.2">
      <c r="A90" s="734"/>
      <c r="B90" s="732"/>
      <c r="C90" s="732"/>
      <c r="D90" s="732"/>
      <c r="E90" s="732"/>
      <c r="F90" s="732"/>
      <c r="G90" s="732"/>
      <c r="H90" s="732"/>
      <c r="I90" s="732"/>
      <c r="J90" s="732"/>
      <c r="K90" s="732"/>
      <c r="L90" s="732"/>
      <c r="M90" s="732"/>
    </row>
    <row r="91" spans="1:13" ht="12" customHeight="1" x14ac:dyDescent="0.2">
      <c r="A91" s="734"/>
      <c r="B91" s="732"/>
      <c r="C91" s="732"/>
      <c r="D91" s="732"/>
      <c r="E91" s="732"/>
      <c r="F91" s="732"/>
      <c r="G91" s="732"/>
      <c r="H91" s="732"/>
      <c r="I91" s="732"/>
      <c r="J91" s="732"/>
      <c r="K91" s="732"/>
      <c r="L91" s="732"/>
      <c r="M91" s="732"/>
    </row>
    <row r="92" spans="1:13" ht="12" customHeight="1" x14ac:dyDescent="0.2">
      <c r="A92" s="734"/>
      <c r="B92" s="732"/>
      <c r="C92" s="732"/>
      <c r="D92" s="732"/>
      <c r="E92" s="732"/>
      <c r="F92" s="732"/>
      <c r="G92" s="732"/>
      <c r="H92" s="732"/>
      <c r="I92" s="732"/>
      <c r="J92" s="732"/>
      <c r="K92" s="732"/>
      <c r="L92" s="732"/>
      <c r="M92" s="732"/>
    </row>
    <row r="93" spans="1:13" ht="12" customHeight="1" x14ac:dyDescent="0.2">
      <c r="A93" s="734"/>
      <c r="B93" s="732"/>
      <c r="C93" s="732"/>
      <c r="D93" s="732"/>
      <c r="E93" s="732"/>
      <c r="F93" s="732"/>
      <c r="G93" s="732"/>
      <c r="H93" s="732"/>
      <c r="I93" s="732"/>
      <c r="J93" s="732"/>
      <c r="K93" s="732"/>
      <c r="L93" s="732"/>
      <c r="M93" s="732"/>
    </row>
    <row r="94" spans="1:13" ht="12" customHeight="1" x14ac:dyDescent="0.2">
      <c r="A94" s="734"/>
      <c r="B94" s="732"/>
      <c r="C94" s="732"/>
      <c r="D94" s="732"/>
      <c r="E94" s="732"/>
      <c r="F94" s="732"/>
      <c r="G94" s="732"/>
      <c r="H94" s="732"/>
      <c r="I94" s="732"/>
      <c r="J94" s="732"/>
      <c r="K94" s="732"/>
      <c r="L94" s="732"/>
      <c r="M94" s="732"/>
    </row>
    <row r="95" spans="1:13" ht="12" customHeight="1" x14ac:dyDescent="0.2">
      <c r="A95" s="734"/>
      <c r="B95" s="732"/>
      <c r="C95" s="732"/>
      <c r="D95" s="732"/>
      <c r="E95" s="732"/>
      <c r="F95" s="732"/>
      <c r="G95" s="732"/>
      <c r="H95" s="732"/>
      <c r="I95" s="732"/>
      <c r="J95" s="732"/>
      <c r="K95" s="732"/>
      <c r="L95" s="732"/>
      <c r="M95" s="732"/>
    </row>
    <row r="96" spans="1:13" ht="12" customHeight="1" x14ac:dyDescent="0.2">
      <c r="A96" s="734"/>
      <c r="B96" s="732"/>
      <c r="C96" s="732"/>
      <c r="D96" s="732"/>
      <c r="E96" s="732"/>
      <c r="F96" s="732"/>
      <c r="G96" s="732"/>
      <c r="H96" s="732"/>
      <c r="I96" s="732"/>
      <c r="J96" s="732"/>
      <c r="K96" s="732"/>
      <c r="L96" s="732"/>
      <c r="M96" s="732"/>
    </row>
    <row r="97" spans="1:13" ht="12" customHeight="1" x14ac:dyDescent="0.2">
      <c r="A97" s="734"/>
      <c r="B97" s="732"/>
      <c r="C97" s="732"/>
      <c r="D97" s="732"/>
      <c r="E97" s="732"/>
      <c r="F97" s="732"/>
      <c r="G97" s="732"/>
      <c r="H97" s="732"/>
      <c r="I97" s="732"/>
      <c r="J97" s="732"/>
      <c r="K97" s="732"/>
      <c r="L97" s="732"/>
      <c r="M97" s="732"/>
    </row>
    <row r="98" spans="1:13" ht="12" customHeight="1" x14ac:dyDescent="0.2">
      <c r="A98" s="734"/>
      <c r="B98" s="732"/>
      <c r="C98" s="732"/>
      <c r="D98" s="732"/>
      <c r="E98" s="732"/>
      <c r="F98" s="732"/>
      <c r="G98" s="732"/>
      <c r="H98" s="732"/>
      <c r="I98" s="732"/>
      <c r="J98" s="732"/>
      <c r="K98" s="732"/>
      <c r="L98" s="732"/>
      <c r="M98" s="732"/>
    </row>
    <row r="99" spans="1:13" ht="12" customHeight="1" x14ac:dyDescent="0.2">
      <c r="A99" s="734"/>
      <c r="B99" s="732"/>
      <c r="C99" s="732"/>
      <c r="D99" s="732"/>
      <c r="E99" s="732"/>
      <c r="F99" s="732"/>
      <c r="G99" s="732"/>
      <c r="H99" s="732"/>
      <c r="I99" s="732"/>
      <c r="J99" s="732"/>
      <c r="K99" s="732"/>
      <c r="L99" s="732"/>
      <c r="M99" s="732"/>
    </row>
    <row r="100" spans="1:13" ht="12" customHeight="1" x14ac:dyDescent="0.2">
      <c r="A100" s="734"/>
      <c r="B100" s="732"/>
      <c r="C100" s="732"/>
      <c r="D100" s="732"/>
      <c r="E100" s="732"/>
      <c r="F100" s="732"/>
      <c r="G100" s="732"/>
      <c r="H100" s="732"/>
      <c r="I100" s="732"/>
      <c r="J100" s="732"/>
      <c r="K100" s="732"/>
      <c r="L100" s="732"/>
      <c r="M100" s="732"/>
    </row>
  </sheetData>
  <pageMargins left="0.7" right="0.7" top="0.75" bottom="0.75" header="0" footer="0"/>
  <pageSetup paperSize="9" scale="6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11A5E-1E0E-40A2-AEF5-85B94CFEB8C8}">
  <sheetPr>
    <tabColor rgb="FFC00000"/>
  </sheetPr>
  <dimension ref="A1:U43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56.5703125" style="5" customWidth="1"/>
    <col min="2" max="10" width="9.7109375" style="5" customWidth="1"/>
    <col min="11" max="11" width="12" style="5" customWidth="1"/>
    <col min="12" max="12" width="16.85546875" style="5" bestFit="1" customWidth="1"/>
    <col min="13" max="16384" width="14.42578125" style="5"/>
  </cols>
  <sheetData>
    <row r="1" spans="1:21" ht="16.5" customHeight="1" x14ac:dyDescent="0.25">
      <c r="A1" s="226" t="s">
        <v>336</v>
      </c>
      <c r="B1" s="227"/>
      <c r="C1" s="227"/>
      <c r="D1" s="227"/>
      <c r="E1" s="227"/>
      <c r="F1" s="227"/>
      <c r="G1" s="227"/>
      <c r="H1" s="227"/>
      <c r="I1" s="228"/>
      <c r="J1" s="203"/>
    </row>
    <row r="2" spans="1:21" ht="16.5" customHeight="1" x14ac:dyDescent="0.25">
      <c r="A2" s="72" t="s">
        <v>337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21" ht="16.5" customHeight="1" x14ac:dyDescent="0.3">
      <c r="A3" s="203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21" ht="16.5" customHeight="1" x14ac:dyDescent="0.25">
      <c r="A4" s="206" t="s">
        <v>338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07">
        <v>2023</v>
      </c>
      <c r="K4" s="207" t="s">
        <v>330</v>
      </c>
    </row>
    <row r="5" spans="1:21" ht="16.5" customHeight="1" x14ac:dyDescent="0.25">
      <c r="A5" s="73" t="s">
        <v>178</v>
      </c>
      <c r="B5" s="197">
        <f t="shared" ref="B5:K5" si="0">SUM(B7:B27)</f>
        <v>1699939.7432781928</v>
      </c>
      <c r="C5" s="197">
        <f t="shared" si="0"/>
        <v>2352959.5047380636</v>
      </c>
      <c r="D5" s="197">
        <f t="shared" si="0"/>
        <v>2445023.0653354311</v>
      </c>
      <c r="E5" s="197">
        <f t="shared" si="0"/>
        <v>2436508.8357530725</v>
      </c>
      <c r="F5" s="197">
        <f t="shared" si="0"/>
        <v>2455007.9231587728</v>
      </c>
      <c r="G5" s="197">
        <f t="shared" si="0"/>
        <v>2150125.9121219618</v>
      </c>
      <c r="H5" s="197">
        <f t="shared" si="0"/>
        <v>2326035.308932377</v>
      </c>
      <c r="I5" s="197">
        <f t="shared" si="0"/>
        <v>2445270.8303173999</v>
      </c>
      <c r="J5" s="197">
        <f t="shared" si="0"/>
        <v>2755244.3167853295</v>
      </c>
      <c r="K5" s="197">
        <f t="shared" si="0"/>
        <v>2736165.4283083444</v>
      </c>
      <c r="L5" s="231"/>
      <c r="M5" s="231"/>
      <c r="N5" s="231"/>
      <c r="O5" s="231"/>
      <c r="P5" s="231"/>
      <c r="Q5" s="231"/>
      <c r="R5" s="231"/>
      <c r="S5" s="231"/>
      <c r="T5" s="231"/>
      <c r="U5" s="231"/>
    </row>
    <row r="6" spans="1:21" ht="16.5" customHeight="1" x14ac:dyDescent="0.25">
      <c r="A6" s="91"/>
      <c r="B6" s="197"/>
      <c r="C6" s="197"/>
      <c r="D6" s="197"/>
      <c r="E6" s="197"/>
      <c r="F6" s="197"/>
      <c r="G6" s="197"/>
      <c r="H6" s="197"/>
      <c r="I6" s="197"/>
      <c r="J6" s="92"/>
      <c r="K6" s="92"/>
    </row>
    <row r="7" spans="1:21" ht="16.5" customHeight="1" x14ac:dyDescent="0.25">
      <c r="A7" s="91" t="s">
        <v>339</v>
      </c>
      <c r="B7" s="92">
        <v>255916.96928000002</v>
      </c>
      <c r="C7" s="92">
        <v>522133.96478699998</v>
      </c>
      <c r="D7" s="92">
        <v>501814.50613699999</v>
      </c>
      <c r="E7" s="92">
        <v>494284.4879350001</v>
      </c>
      <c r="F7" s="92">
        <v>473979.85330900003</v>
      </c>
      <c r="G7" s="92">
        <v>387928.32846256992</v>
      </c>
      <c r="H7" s="92">
        <v>418595.99830229994</v>
      </c>
      <c r="I7" s="232">
        <v>459109.23681679997</v>
      </c>
      <c r="J7" s="92">
        <v>466463.44388030004</v>
      </c>
      <c r="K7" s="92">
        <v>449096.38402829994</v>
      </c>
      <c r="L7" s="233"/>
    </row>
    <row r="8" spans="1:21" ht="16.5" customHeight="1" x14ac:dyDescent="0.25">
      <c r="A8" s="91" t="s">
        <v>340</v>
      </c>
      <c r="B8" s="92">
        <v>411972.99389999994</v>
      </c>
      <c r="C8" s="92">
        <v>443625.10165080003</v>
      </c>
      <c r="D8" s="92">
        <v>439247.8545892</v>
      </c>
      <c r="E8" s="92">
        <v>459539.07672780001</v>
      </c>
      <c r="F8" s="92">
        <v>459513.47051209997</v>
      </c>
      <c r="G8" s="92">
        <v>396246.51124979992</v>
      </c>
      <c r="H8" s="92">
        <v>460651.68328390003</v>
      </c>
      <c r="I8" s="232">
        <v>467904.59676890005</v>
      </c>
      <c r="J8" s="92">
        <v>435378.42598420003</v>
      </c>
      <c r="K8" s="92">
        <v>434237.7307668</v>
      </c>
    </row>
    <row r="9" spans="1:21" ht="16.5" customHeight="1" x14ac:dyDescent="0.25">
      <c r="A9" s="91" t="s">
        <v>341</v>
      </c>
      <c r="B9" s="92">
        <v>321787.02382170002</v>
      </c>
      <c r="C9" s="92">
        <v>312859.16645537008</v>
      </c>
      <c r="D9" s="92">
        <v>306153.45736826997</v>
      </c>
      <c r="E9" s="92">
        <v>330837.28456249996</v>
      </c>
      <c r="F9" s="92">
        <v>414394.01041600015</v>
      </c>
      <c r="G9" s="92">
        <v>423798.458978665</v>
      </c>
      <c r="H9" s="92">
        <v>398362.28810335405</v>
      </c>
      <c r="I9" s="232">
        <v>341898.30700411083</v>
      </c>
      <c r="J9" s="92">
        <v>374149.238443195</v>
      </c>
      <c r="K9" s="92">
        <v>415257.70701140398</v>
      </c>
    </row>
    <row r="10" spans="1:21" ht="16.5" customHeight="1" x14ac:dyDescent="0.25">
      <c r="A10" s="109" t="s">
        <v>342</v>
      </c>
      <c r="B10" s="92">
        <v>6666.7896600000004</v>
      </c>
      <c r="C10" s="92">
        <v>329368.43739899999</v>
      </c>
      <c r="D10" s="92">
        <v>452949.57942699996</v>
      </c>
      <c r="E10" s="92">
        <v>385308.13604999997</v>
      </c>
      <c r="F10" s="92">
        <v>382524.17243999994</v>
      </c>
      <c r="G10" s="92">
        <v>312776.12570400001</v>
      </c>
      <c r="H10" s="92">
        <v>290106.00907299999</v>
      </c>
      <c r="I10" s="232">
        <v>254838.02512299997</v>
      </c>
      <c r="J10" s="92">
        <v>302039.03099699999</v>
      </c>
      <c r="K10" s="92">
        <v>321425.27713200002</v>
      </c>
    </row>
    <row r="11" spans="1:21" ht="16.5" customHeight="1" x14ac:dyDescent="0.25">
      <c r="A11" s="91" t="s">
        <v>343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232">
        <v>100666.63911670109</v>
      </c>
      <c r="J11" s="92">
        <v>319060.93235406885</v>
      </c>
      <c r="K11" s="92">
        <v>306299.39720805932</v>
      </c>
    </row>
    <row r="12" spans="1:21" ht="16.5" customHeight="1" x14ac:dyDescent="0.25">
      <c r="A12" s="109" t="s">
        <v>344</v>
      </c>
      <c r="B12" s="92">
        <v>182213.66985999999</v>
      </c>
      <c r="C12" s="92">
        <v>168375.53230000002</v>
      </c>
      <c r="D12" s="92">
        <v>194704.33409999998</v>
      </c>
      <c r="E12" s="92">
        <v>208298.38832999999</v>
      </c>
      <c r="F12" s="92">
        <v>190014.34260899998</v>
      </c>
      <c r="G12" s="92">
        <v>202771.16913999998</v>
      </c>
      <c r="H12" s="92">
        <v>235691.38979000002</v>
      </c>
      <c r="I12" s="232">
        <v>244711.57391999997</v>
      </c>
      <c r="J12" s="92">
        <v>200316.73</v>
      </c>
      <c r="K12" s="92">
        <v>206392.33843000003</v>
      </c>
    </row>
    <row r="13" spans="1:21" ht="16.5" customHeight="1" x14ac:dyDescent="0.25">
      <c r="A13" s="234" t="s">
        <v>345</v>
      </c>
      <c r="B13" s="92">
        <v>203360.28981856001</v>
      </c>
      <c r="C13" s="92">
        <v>221399.22729727995</v>
      </c>
      <c r="D13" s="92">
        <v>206493.35074460003</v>
      </c>
      <c r="E13" s="92">
        <v>205413.97328240005</v>
      </c>
      <c r="F13" s="92">
        <v>197628.53684771201</v>
      </c>
      <c r="G13" s="92">
        <v>189511.0195586</v>
      </c>
      <c r="H13" s="92">
        <v>170870.4901814</v>
      </c>
      <c r="I13" s="232">
        <v>151037.12330629997</v>
      </c>
      <c r="J13" s="92">
        <v>173038.76515749996</v>
      </c>
      <c r="K13" s="92">
        <v>145841.09657940001</v>
      </c>
    </row>
    <row r="14" spans="1:21" ht="16.5" customHeight="1" x14ac:dyDescent="0.25">
      <c r="A14" s="91" t="s">
        <v>346</v>
      </c>
      <c r="B14" s="92">
        <v>0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85104.524673649503</v>
      </c>
      <c r="I14" s="232">
        <v>126035.74630535999</v>
      </c>
      <c r="J14" s="92">
        <v>147234.22370432</v>
      </c>
      <c r="K14" s="92">
        <v>123763.34449044999</v>
      </c>
    </row>
    <row r="15" spans="1:21" ht="16.5" customHeight="1" x14ac:dyDescent="0.25">
      <c r="A15" s="91" t="s">
        <v>347</v>
      </c>
      <c r="B15" s="92">
        <v>106063.11934008999</v>
      </c>
      <c r="C15" s="92">
        <v>133438.86026000002</v>
      </c>
      <c r="D15" s="92">
        <v>121780.866546</v>
      </c>
      <c r="E15" s="92">
        <v>122178.242757</v>
      </c>
      <c r="F15" s="92">
        <v>113910.271028</v>
      </c>
      <c r="G15" s="92">
        <v>73150.519348800008</v>
      </c>
      <c r="H15" s="92">
        <v>77812.780611819995</v>
      </c>
      <c r="I15" s="232">
        <v>89395.057313400001</v>
      </c>
      <c r="J15" s="92">
        <v>100486.63039980999</v>
      </c>
      <c r="K15" s="92">
        <v>99000.667436310003</v>
      </c>
    </row>
    <row r="16" spans="1:21" ht="16.5" customHeight="1" x14ac:dyDescent="0.25">
      <c r="A16" s="234" t="s">
        <v>348</v>
      </c>
      <c r="B16" s="92">
        <v>32315.160500000002</v>
      </c>
      <c r="C16" s="92">
        <v>49170.096599999997</v>
      </c>
      <c r="D16" s="92">
        <v>45778.039932000007</v>
      </c>
      <c r="E16" s="92">
        <v>47279.862781699994</v>
      </c>
      <c r="F16" s="92">
        <v>43663.945876999998</v>
      </c>
      <c r="G16" s="92">
        <v>31854.345266000008</v>
      </c>
      <c r="H16" s="92">
        <v>41606.563326599993</v>
      </c>
      <c r="I16" s="232">
        <v>49714.940638699998</v>
      </c>
      <c r="J16" s="92">
        <v>58066.270983200004</v>
      </c>
      <c r="K16" s="92">
        <v>56618.628817599987</v>
      </c>
    </row>
    <row r="17" spans="1:12" ht="16.5" customHeight="1" x14ac:dyDescent="0.25">
      <c r="A17" s="91" t="s">
        <v>349</v>
      </c>
      <c r="B17" s="92">
        <v>41030.488606999992</v>
      </c>
      <c r="C17" s="92">
        <v>42523.856614999997</v>
      </c>
      <c r="D17" s="92">
        <v>45030.36830799999</v>
      </c>
      <c r="E17" s="92">
        <v>39784.353267220002</v>
      </c>
      <c r="F17" s="92">
        <v>39279.247164</v>
      </c>
      <c r="G17" s="92">
        <v>29075.847765999995</v>
      </c>
      <c r="H17" s="92">
        <v>30459.713405499995</v>
      </c>
      <c r="I17" s="232">
        <v>34201.880839310004</v>
      </c>
      <c r="J17" s="92">
        <v>30335.2494147</v>
      </c>
      <c r="K17" s="92">
        <v>31672.4313</v>
      </c>
      <c r="L17" s="233"/>
    </row>
    <row r="18" spans="1:12" ht="16.5" customHeight="1" x14ac:dyDescent="0.25">
      <c r="A18" s="234" t="s">
        <v>350</v>
      </c>
      <c r="B18" s="92">
        <v>0</v>
      </c>
      <c r="C18" s="177">
        <v>0</v>
      </c>
      <c r="D18" s="235">
        <v>4841.9547519999996</v>
      </c>
      <c r="E18" s="235">
        <v>19627.735545999996</v>
      </c>
      <c r="F18" s="235">
        <v>17082.549255999998</v>
      </c>
      <c r="G18" s="92">
        <v>11459.656709000001</v>
      </c>
      <c r="H18" s="92">
        <v>18691.311293999999</v>
      </c>
      <c r="I18" s="232">
        <v>31601.521035999998</v>
      </c>
      <c r="J18" s="92">
        <v>38199.195456300004</v>
      </c>
      <c r="K18" s="92">
        <v>25210.864075999998</v>
      </c>
    </row>
    <row r="19" spans="1:12" ht="16.5" customHeight="1" x14ac:dyDescent="0.25">
      <c r="A19" s="91" t="s">
        <v>351</v>
      </c>
      <c r="B19" s="92">
        <v>29886.32374</v>
      </c>
      <c r="C19" s="92">
        <v>32281.908646</v>
      </c>
      <c r="D19" s="92">
        <v>31460.013079999997</v>
      </c>
      <c r="E19" s="92">
        <v>33482.596153999999</v>
      </c>
      <c r="F19" s="92">
        <v>32650.550569999999</v>
      </c>
      <c r="G19" s="92">
        <v>24964.317505499996</v>
      </c>
      <c r="H19" s="92">
        <v>27028.641372000002</v>
      </c>
      <c r="I19" s="232">
        <v>28061.356421</v>
      </c>
      <c r="J19" s="92">
        <v>27871.491332500002</v>
      </c>
      <c r="K19" s="92">
        <v>23195.209308000001</v>
      </c>
    </row>
    <row r="20" spans="1:12" ht="16.5" customHeight="1" x14ac:dyDescent="0.25">
      <c r="A20" s="91" t="s">
        <v>352</v>
      </c>
      <c r="B20" s="92">
        <v>19089.29291561</v>
      </c>
      <c r="C20" s="92">
        <v>19930.115539890001</v>
      </c>
      <c r="D20" s="92">
        <v>19780.250609369996</v>
      </c>
      <c r="E20" s="92">
        <v>18737.110728</v>
      </c>
      <c r="F20" s="92">
        <v>18158.421459999998</v>
      </c>
      <c r="G20" s="92">
        <v>16389.06135</v>
      </c>
      <c r="H20" s="92">
        <v>15263.5245</v>
      </c>
      <c r="I20" s="232">
        <v>16927.5003</v>
      </c>
      <c r="J20" s="92">
        <v>18529.187800000003</v>
      </c>
      <c r="K20" s="92">
        <v>18312.618699999995</v>
      </c>
    </row>
    <row r="21" spans="1:12" ht="16.5" customHeight="1" x14ac:dyDescent="0.25">
      <c r="A21" s="91" t="s">
        <v>353</v>
      </c>
      <c r="B21" s="92">
        <v>0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8351.0161332999996</v>
      </c>
      <c r="K21" s="92">
        <v>14790.618530900001</v>
      </c>
    </row>
    <row r="22" spans="1:12" ht="16.5" customHeight="1" x14ac:dyDescent="0.25">
      <c r="A22" s="91" t="s">
        <v>354</v>
      </c>
      <c r="B22" s="92">
        <v>3341.3769933000003</v>
      </c>
      <c r="C22" s="92">
        <v>3832.8360467999996</v>
      </c>
      <c r="D22" s="92">
        <v>6834.9768893000009</v>
      </c>
      <c r="E22" s="92">
        <v>9558.2371545000005</v>
      </c>
      <c r="F22" s="92">
        <v>10932.9560564</v>
      </c>
      <c r="G22" s="92">
        <v>10913.7246178</v>
      </c>
      <c r="H22" s="92">
        <v>8212.8104404000005</v>
      </c>
      <c r="I22" s="232">
        <v>7563.4600816999991</v>
      </c>
      <c r="J22" s="92">
        <v>7832.9923883000001</v>
      </c>
      <c r="K22" s="92">
        <v>8819.2389865999994</v>
      </c>
    </row>
    <row r="23" spans="1:12" ht="16.5" customHeight="1" x14ac:dyDescent="0.25">
      <c r="A23" s="91" t="s">
        <v>355</v>
      </c>
      <c r="B23" s="92">
        <v>3021.5016031</v>
      </c>
      <c r="C23" s="92">
        <v>3527.0224794000005</v>
      </c>
      <c r="D23" s="92">
        <v>3349.5394053</v>
      </c>
      <c r="E23" s="92">
        <v>3101.6048910000004</v>
      </c>
      <c r="F23" s="92">
        <v>2093.9564715000001</v>
      </c>
      <c r="G23" s="92">
        <v>1921.1197361399995</v>
      </c>
      <c r="H23" s="92">
        <v>3038.3869617</v>
      </c>
      <c r="I23" s="92">
        <v>3341.0762321000002</v>
      </c>
      <c r="J23" s="92">
        <v>3805.5700532000001</v>
      </c>
      <c r="K23" s="92">
        <v>5714.4130487000002</v>
      </c>
    </row>
    <row r="24" spans="1:12" ht="16.5" customHeight="1" x14ac:dyDescent="0.25">
      <c r="A24" s="91" t="s">
        <v>356</v>
      </c>
      <c r="B24" s="92">
        <v>1565.9806620000002</v>
      </c>
      <c r="C24" s="92">
        <v>1263.4752567999999</v>
      </c>
      <c r="D24" s="92">
        <v>1284.6487629000001</v>
      </c>
      <c r="E24" s="92">
        <v>1988.88527886</v>
      </c>
      <c r="F24" s="92">
        <v>4588.0836191199996</v>
      </c>
      <c r="G24" s="92">
        <v>4045.8701612900004</v>
      </c>
      <c r="H24" s="92">
        <v>5860.8839247100004</v>
      </c>
      <c r="I24" s="232">
        <v>5284.6091938600002</v>
      </c>
      <c r="J24" s="92">
        <v>6321.1455302199984</v>
      </c>
      <c r="K24" s="92">
        <v>5604.2251407100011</v>
      </c>
    </row>
    <row r="25" spans="1:12" ht="16.5" customHeight="1" x14ac:dyDescent="0.25">
      <c r="A25" s="109" t="s">
        <v>357</v>
      </c>
      <c r="B25" s="92">
        <v>7949.2475471000016</v>
      </c>
      <c r="C25" s="92">
        <v>7530.0712736999985</v>
      </c>
      <c r="D25" s="92">
        <v>7215.4291513000007</v>
      </c>
      <c r="E25" s="92">
        <v>6462.2800196000007</v>
      </c>
      <c r="F25" s="92">
        <v>7332.5416727000002</v>
      </c>
      <c r="G25" s="92">
        <v>4427.1955083000003</v>
      </c>
      <c r="H25" s="92">
        <v>7023.9166259999993</v>
      </c>
      <c r="I25" s="232">
        <v>5348.8663990999994</v>
      </c>
      <c r="J25" s="92">
        <v>5206.4470644999992</v>
      </c>
      <c r="K25" s="92">
        <v>5038.5827414999994</v>
      </c>
    </row>
    <row r="26" spans="1:12" ht="16.5" customHeight="1" x14ac:dyDescent="0.25">
      <c r="A26" s="109" t="s">
        <v>358</v>
      </c>
      <c r="B26" s="92">
        <v>5464.1426282786024</v>
      </c>
      <c r="C26" s="92">
        <v>5981.3771532400033</v>
      </c>
      <c r="D26" s="92">
        <v>5458.2536990399985</v>
      </c>
      <c r="E26" s="92">
        <v>5435.9820481699999</v>
      </c>
      <c r="F26" s="92">
        <v>5157.3754622399993</v>
      </c>
      <c r="G26" s="92">
        <v>3628.7859996700004</v>
      </c>
      <c r="H26" s="92">
        <v>5106.6127928982005</v>
      </c>
      <c r="I26" s="92">
        <v>5147.0151536059993</v>
      </c>
      <c r="J26" s="92">
        <v>4986.8081609740002</v>
      </c>
      <c r="K26" s="92">
        <v>4566.6898487429999</v>
      </c>
    </row>
    <row r="27" spans="1:12" ht="16.5" customHeight="1" x14ac:dyDescent="0.25">
      <c r="A27" s="236" t="s">
        <v>333</v>
      </c>
      <c r="B27" s="92">
        <v>68295.372401454486</v>
      </c>
      <c r="C27" s="92">
        <v>55718.454977783374</v>
      </c>
      <c r="D27" s="92">
        <v>50845.641834151931</v>
      </c>
      <c r="E27" s="92">
        <v>45190.598239322193</v>
      </c>
      <c r="F27" s="92">
        <v>42103.638388000429</v>
      </c>
      <c r="G27" s="92">
        <v>25263.855059827212</v>
      </c>
      <c r="H27" s="92">
        <v>26547.7802691455</v>
      </c>
      <c r="I27" s="232">
        <v>22482.298347452655</v>
      </c>
      <c r="J27" s="92">
        <v>27571.521547741722</v>
      </c>
      <c r="K27" s="92">
        <v>35307.964726868086</v>
      </c>
    </row>
    <row r="28" spans="1:12" ht="16.5" customHeight="1" x14ac:dyDescent="0.25">
      <c r="A28" s="203"/>
      <c r="B28" s="237"/>
      <c r="C28" s="237"/>
      <c r="D28" s="237"/>
      <c r="E28" s="237"/>
      <c r="F28" s="237"/>
      <c r="G28" s="237"/>
      <c r="H28" s="237"/>
      <c r="I28" s="238"/>
      <c r="J28" s="239"/>
      <c r="K28" s="240"/>
    </row>
    <row r="29" spans="1:12" ht="13.5" customHeight="1" x14ac:dyDescent="0.25">
      <c r="A29" s="241" t="s">
        <v>359</v>
      </c>
      <c r="B29" s="242"/>
      <c r="C29" s="242"/>
      <c r="D29" s="242"/>
      <c r="E29" s="242"/>
      <c r="F29" s="242"/>
      <c r="G29" s="243"/>
      <c r="H29" s="243"/>
      <c r="I29" s="244"/>
      <c r="J29" s="245"/>
    </row>
    <row r="30" spans="1:12" ht="13.5" customHeight="1" x14ac:dyDescent="0.25">
      <c r="A30" s="221" t="s">
        <v>360</v>
      </c>
      <c r="B30" s="227"/>
      <c r="C30" s="227"/>
      <c r="D30" s="227"/>
      <c r="E30" s="229"/>
      <c r="F30" s="227"/>
      <c r="G30" s="227"/>
      <c r="H30" s="227"/>
      <c r="I30" s="228"/>
      <c r="J30" s="245"/>
    </row>
    <row r="31" spans="1:12" ht="13.5" customHeight="1" x14ac:dyDescent="0.25">
      <c r="A31" s="221" t="s">
        <v>361</v>
      </c>
      <c r="B31" s="227"/>
      <c r="C31" s="227"/>
      <c r="D31" s="227"/>
      <c r="E31" s="227"/>
      <c r="F31" s="227"/>
      <c r="G31" s="246"/>
      <c r="H31" s="246"/>
      <c r="I31" s="247"/>
      <c r="J31" s="245"/>
    </row>
    <row r="32" spans="1:12" ht="13.5" customHeight="1" x14ac:dyDescent="0.25">
      <c r="A32" s="221" t="s">
        <v>362</v>
      </c>
      <c r="B32" s="227"/>
      <c r="C32" s="227"/>
      <c r="D32" s="227"/>
      <c r="E32" s="227"/>
      <c r="F32" s="227"/>
      <c r="G32" s="227"/>
      <c r="H32" s="227"/>
      <c r="I32" s="228"/>
      <c r="J32" s="245"/>
      <c r="K32" s="245"/>
    </row>
    <row r="33" spans="1:11" ht="13.5" customHeight="1" x14ac:dyDescent="0.25">
      <c r="A33" s="221" t="s">
        <v>363</v>
      </c>
      <c r="B33" s="227"/>
      <c r="C33" s="227"/>
      <c r="D33" s="227"/>
      <c r="E33" s="227"/>
      <c r="F33" s="227"/>
      <c r="G33" s="227"/>
      <c r="H33" s="227"/>
      <c r="I33" s="228"/>
      <c r="J33" s="248"/>
      <c r="K33" s="249"/>
    </row>
    <row r="34" spans="1:11" ht="13.5" customHeight="1" x14ac:dyDescent="0.25">
      <c r="A34" s="221" t="s">
        <v>364</v>
      </c>
      <c r="B34" s="227"/>
      <c r="C34" s="227"/>
      <c r="D34" s="227"/>
      <c r="E34" s="227"/>
      <c r="F34" s="227"/>
      <c r="G34" s="227"/>
      <c r="H34" s="227"/>
      <c r="I34" s="228"/>
      <c r="J34" s="245"/>
    </row>
    <row r="35" spans="1:11" ht="13.5" customHeight="1" x14ac:dyDescent="0.25">
      <c r="A35" s="221" t="s">
        <v>365</v>
      </c>
      <c r="B35" s="227"/>
      <c r="C35" s="227"/>
      <c r="D35" s="227"/>
      <c r="E35" s="227"/>
      <c r="F35" s="227"/>
      <c r="G35" s="227"/>
      <c r="H35" s="227"/>
      <c r="I35" s="228"/>
      <c r="J35" s="245"/>
    </row>
    <row r="36" spans="1:11" ht="13.5" customHeight="1" x14ac:dyDescent="0.25">
      <c r="A36" s="221" t="s">
        <v>366</v>
      </c>
      <c r="B36" s="227"/>
      <c r="C36" s="227"/>
      <c r="D36" s="227"/>
      <c r="E36" s="227"/>
      <c r="F36" s="227"/>
      <c r="G36" s="227"/>
      <c r="H36" s="227"/>
      <c r="I36" s="228"/>
      <c r="J36" s="245"/>
    </row>
    <row r="37" spans="1:11" ht="13.5" customHeight="1" x14ac:dyDescent="0.25">
      <c r="A37" s="221" t="s">
        <v>367</v>
      </c>
      <c r="B37" s="227"/>
      <c r="C37" s="227"/>
      <c r="D37" s="227"/>
      <c r="E37" s="229"/>
      <c r="F37" s="227"/>
      <c r="G37" s="227"/>
      <c r="H37" s="227"/>
      <c r="I37" s="228"/>
      <c r="J37" s="245"/>
    </row>
    <row r="38" spans="1:11" ht="13.5" customHeight="1" x14ac:dyDescent="0.25">
      <c r="A38" s="221" t="s">
        <v>368</v>
      </c>
      <c r="B38" s="227"/>
      <c r="C38" s="227"/>
      <c r="D38" s="227"/>
      <c r="E38" s="229"/>
      <c r="F38" s="227"/>
      <c r="G38" s="227"/>
      <c r="H38" s="227"/>
      <c r="I38" s="228"/>
      <c r="J38" s="245"/>
    </row>
    <row r="39" spans="1:11" ht="13.5" customHeight="1" x14ac:dyDescent="0.25">
      <c r="A39" s="221" t="s">
        <v>369</v>
      </c>
      <c r="B39" s="227"/>
      <c r="C39" s="227"/>
      <c r="D39" s="227"/>
      <c r="E39" s="229"/>
      <c r="F39" s="227"/>
      <c r="G39" s="227"/>
      <c r="H39" s="227"/>
      <c r="I39" s="228"/>
      <c r="J39" s="245"/>
    </row>
    <row r="40" spans="1:11" ht="13.5" customHeight="1" x14ac:dyDescent="0.25">
      <c r="A40" s="221" t="s">
        <v>370</v>
      </c>
      <c r="B40" s="227"/>
      <c r="C40" s="227"/>
      <c r="D40" s="227"/>
      <c r="E40" s="229"/>
      <c r="F40" s="227"/>
      <c r="G40" s="227"/>
      <c r="H40" s="227"/>
      <c r="I40" s="228"/>
      <c r="J40" s="245"/>
    </row>
    <row r="41" spans="1:11" ht="13.5" customHeight="1" x14ac:dyDescent="0.25">
      <c r="A41" s="221" t="s">
        <v>371</v>
      </c>
      <c r="B41" s="227"/>
      <c r="C41" s="227"/>
      <c r="D41" s="227"/>
      <c r="E41" s="229"/>
      <c r="F41" s="227"/>
      <c r="G41" s="227"/>
      <c r="H41" s="227"/>
      <c r="I41" s="228"/>
      <c r="J41" s="245"/>
    </row>
    <row r="42" spans="1:11" ht="13.5" customHeight="1" x14ac:dyDescent="0.25">
      <c r="A42" s="250" t="s">
        <v>372</v>
      </c>
      <c r="B42" s="251"/>
      <c r="C42" s="251"/>
      <c r="D42" s="251"/>
      <c r="E42" s="251"/>
      <c r="F42" s="251"/>
      <c r="G42" s="251"/>
      <c r="H42" s="251"/>
      <c r="I42" s="252"/>
      <c r="J42" s="239"/>
    </row>
    <row r="43" spans="1:11" ht="16.5" customHeight="1" x14ac:dyDescent="0.25">
      <c r="A43" s="253"/>
      <c r="B43" s="254"/>
      <c r="C43" s="254"/>
      <c r="D43" s="254"/>
      <c r="E43" s="254"/>
      <c r="F43" s="254"/>
      <c r="G43" s="254"/>
      <c r="H43" s="254"/>
      <c r="I43" s="254"/>
      <c r="J43" s="255"/>
    </row>
  </sheetData>
  <pageMargins left="0.7" right="0.7" top="0.75" bottom="0.75" header="0" footer="0"/>
  <pageSetup paperSize="9" scale="4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B32F-E2D4-46AF-A66B-EEB4A4093A9B}">
  <sheetPr>
    <tabColor rgb="FFC00000"/>
    <pageSetUpPr autoPageBreaks="0"/>
  </sheetPr>
  <dimension ref="A1:O39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"/>
  <cols>
    <col min="1" max="1" width="29.28515625" style="257" customWidth="1"/>
    <col min="2" max="11" width="9.7109375" style="257" customWidth="1"/>
    <col min="12" max="12" width="4.28515625" style="257" customWidth="1"/>
    <col min="13" max="13" width="3.5703125" style="257" customWidth="1"/>
    <col min="14" max="16384" width="14.42578125" style="257"/>
  </cols>
  <sheetData>
    <row r="1" spans="1:12" ht="16.5" customHeight="1" x14ac:dyDescent="0.2">
      <c r="A1" s="70" t="s">
        <v>373</v>
      </c>
      <c r="B1" s="256"/>
      <c r="C1" s="256"/>
      <c r="D1" s="256"/>
      <c r="E1" s="256"/>
      <c r="F1" s="256"/>
      <c r="G1" s="253"/>
      <c r="H1" s="253"/>
      <c r="I1" s="253"/>
      <c r="J1" s="253"/>
      <c r="K1" s="253"/>
      <c r="L1" s="253"/>
    </row>
    <row r="2" spans="1:12" ht="16.5" customHeight="1" x14ac:dyDescent="0.2">
      <c r="A2" s="72" t="s">
        <v>374</v>
      </c>
      <c r="B2" s="256"/>
      <c r="C2" s="256"/>
      <c r="D2" s="256"/>
      <c r="E2" s="256"/>
      <c r="F2" s="256"/>
      <c r="G2" s="253"/>
      <c r="H2" s="253"/>
      <c r="I2" s="253"/>
      <c r="J2" s="253"/>
      <c r="K2" s="253"/>
      <c r="L2" s="253"/>
    </row>
    <row r="3" spans="1:12" ht="16.5" customHeight="1" x14ac:dyDescent="0.2">
      <c r="A3" s="253"/>
      <c r="B3" s="258"/>
      <c r="C3" s="258"/>
      <c r="D3" s="258"/>
      <c r="E3" s="258"/>
      <c r="F3" s="258"/>
      <c r="G3" s="258"/>
      <c r="H3" s="253"/>
      <c r="I3" s="253"/>
      <c r="J3" s="253"/>
      <c r="K3" s="253"/>
      <c r="L3" s="253"/>
    </row>
    <row r="4" spans="1:12" ht="16.5" customHeight="1" x14ac:dyDescent="0.2">
      <c r="A4" s="206" t="s">
        <v>375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59">
        <v>2023</v>
      </c>
      <c r="K4" s="259" t="s">
        <v>330</v>
      </c>
    </row>
    <row r="5" spans="1:12" ht="16.5" customHeight="1" x14ac:dyDescent="0.2">
      <c r="A5" s="73" t="s">
        <v>178</v>
      </c>
      <c r="B5" s="260">
        <f t="shared" ref="B5:K5" si="0">SUM(B7:B22)</f>
        <v>1699939.7432781928</v>
      </c>
      <c r="C5" s="260">
        <f t="shared" si="0"/>
        <v>2352959.5047380659</v>
      </c>
      <c r="D5" s="260">
        <f t="shared" si="0"/>
        <v>2445023.0653354311</v>
      </c>
      <c r="E5" s="260">
        <f t="shared" si="0"/>
        <v>2436508.8357530711</v>
      </c>
      <c r="F5" s="260">
        <f t="shared" si="0"/>
        <v>2455007.9231587718</v>
      </c>
      <c r="G5" s="260">
        <f t="shared" si="0"/>
        <v>2150125.9121219604</v>
      </c>
      <c r="H5" s="260">
        <f t="shared" si="0"/>
        <v>2326035.3089323761</v>
      </c>
      <c r="I5" s="260">
        <f t="shared" si="0"/>
        <v>2445270.8303174004</v>
      </c>
      <c r="J5" s="260">
        <f t="shared" si="0"/>
        <v>2755244.3167853272</v>
      </c>
      <c r="K5" s="260">
        <f t="shared" si="0"/>
        <v>2736165.428308344</v>
      </c>
      <c r="L5" s="261"/>
    </row>
    <row r="6" spans="1:12" ht="16.5" customHeight="1" x14ac:dyDescent="0.2">
      <c r="A6" s="91"/>
      <c r="B6" s="262"/>
      <c r="C6" s="262"/>
      <c r="D6" s="262"/>
      <c r="E6" s="262"/>
      <c r="F6" s="262"/>
      <c r="G6" s="262"/>
      <c r="H6" s="262"/>
      <c r="I6" s="262"/>
      <c r="J6" s="91"/>
      <c r="K6" s="91"/>
      <c r="L6" s="263"/>
    </row>
    <row r="7" spans="1:12" ht="16.5" customHeight="1" x14ac:dyDescent="0.2">
      <c r="A7" s="264" t="s">
        <v>376</v>
      </c>
      <c r="B7" s="265">
        <v>183117.39489889998</v>
      </c>
      <c r="C7" s="265">
        <v>174918.36588851002</v>
      </c>
      <c r="D7" s="265">
        <v>161118.50557214004</v>
      </c>
      <c r="E7" s="265">
        <v>162794.51175849995</v>
      </c>
      <c r="F7" s="265">
        <v>158587.905211</v>
      </c>
      <c r="G7" s="265">
        <v>170627.128562489</v>
      </c>
      <c r="H7" s="265">
        <v>172594.13892573002</v>
      </c>
      <c r="I7" s="265">
        <v>244393.58247352208</v>
      </c>
      <c r="J7" s="265">
        <v>471964.53160960774</v>
      </c>
      <c r="K7" s="265">
        <v>475929.95233204437</v>
      </c>
      <c r="L7" s="266"/>
    </row>
    <row r="8" spans="1:12" ht="16.5" customHeight="1" x14ac:dyDescent="0.2">
      <c r="A8" s="264" t="s">
        <v>294</v>
      </c>
      <c r="B8" s="265">
        <v>256849.87776240002</v>
      </c>
      <c r="C8" s="265">
        <v>523255.86208603496</v>
      </c>
      <c r="D8" s="265">
        <v>502824.94143240002</v>
      </c>
      <c r="E8" s="265">
        <v>496346.12950170005</v>
      </c>
      <c r="F8" s="265">
        <v>478337.83766797005</v>
      </c>
      <c r="G8" s="265">
        <v>392289.99468810979</v>
      </c>
      <c r="H8" s="265">
        <v>422575.37365844991</v>
      </c>
      <c r="I8" s="265">
        <v>463474.61430966004</v>
      </c>
      <c r="J8" s="265">
        <v>470835.70800429827</v>
      </c>
      <c r="K8" s="265">
        <v>453836.33623410983</v>
      </c>
      <c r="L8" s="266"/>
    </row>
    <row r="9" spans="1:12" ht="16.5" customHeight="1" x14ac:dyDescent="0.2">
      <c r="A9" s="264" t="s">
        <v>296</v>
      </c>
      <c r="B9" s="265">
        <v>422257.40621500014</v>
      </c>
      <c r="C9" s="265">
        <v>454447.17683710036</v>
      </c>
      <c r="D9" s="265">
        <v>447232.35121561994</v>
      </c>
      <c r="E9" s="265">
        <v>467756.7187547998</v>
      </c>
      <c r="F9" s="265">
        <v>466105.54835305014</v>
      </c>
      <c r="G9" s="265">
        <v>399790.87675557996</v>
      </c>
      <c r="H9" s="265">
        <v>464908.50656974997</v>
      </c>
      <c r="I9" s="265">
        <v>472914.31943800004</v>
      </c>
      <c r="J9" s="265">
        <v>443635.69969266996</v>
      </c>
      <c r="K9" s="265">
        <v>443686.12390072999</v>
      </c>
      <c r="L9" s="266"/>
    </row>
    <row r="10" spans="1:12" ht="16.5" customHeight="1" x14ac:dyDescent="0.2">
      <c r="A10" s="264" t="s">
        <v>377</v>
      </c>
      <c r="B10" s="265">
        <v>6666.7896600000004</v>
      </c>
      <c r="C10" s="265">
        <v>329368.43739899999</v>
      </c>
      <c r="D10" s="265">
        <v>452949.57942699996</v>
      </c>
      <c r="E10" s="265">
        <v>385308.13604999997</v>
      </c>
      <c r="F10" s="265">
        <v>382524.17243999994</v>
      </c>
      <c r="G10" s="265">
        <v>312776.12570400001</v>
      </c>
      <c r="H10" s="265">
        <v>290106.00907299999</v>
      </c>
      <c r="I10" s="265">
        <v>254838.02512299997</v>
      </c>
      <c r="J10" s="265">
        <v>302039.03099699999</v>
      </c>
      <c r="K10" s="265">
        <v>322149.11713199998</v>
      </c>
      <c r="L10" s="266"/>
    </row>
    <row r="11" spans="1:12" ht="16.5" customHeight="1" x14ac:dyDescent="0.2">
      <c r="A11" s="264" t="s">
        <v>300</v>
      </c>
      <c r="B11" s="265">
        <v>139850.80311094</v>
      </c>
      <c r="C11" s="265">
        <v>137940.80056686001</v>
      </c>
      <c r="D11" s="265">
        <v>145034.95179612999</v>
      </c>
      <c r="E11" s="265">
        <v>168042.77280400004</v>
      </c>
      <c r="F11" s="265">
        <v>255806.105205</v>
      </c>
      <c r="G11" s="265">
        <v>253171.330416176</v>
      </c>
      <c r="H11" s="265">
        <v>225768.14917762397</v>
      </c>
      <c r="I11" s="265">
        <v>198171.36364728998</v>
      </c>
      <c r="J11" s="265">
        <v>221245.63918765596</v>
      </c>
      <c r="K11" s="265">
        <v>245627.15188741899</v>
      </c>
      <c r="L11" s="266"/>
    </row>
    <row r="12" spans="1:12" ht="17.25" customHeight="1" x14ac:dyDescent="0.2">
      <c r="A12" s="267" t="s">
        <v>299</v>
      </c>
      <c r="B12" s="265">
        <v>309423.40915864997</v>
      </c>
      <c r="C12" s="265">
        <v>354838.08755728003</v>
      </c>
      <c r="D12" s="265">
        <v>328274.21729060001</v>
      </c>
      <c r="E12" s="265">
        <v>327592.73744468205</v>
      </c>
      <c r="F12" s="265">
        <v>311538.80787571194</v>
      </c>
      <c r="G12" s="265">
        <v>262661.53890740004</v>
      </c>
      <c r="H12" s="265">
        <v>248885.18064812</v>
      </c>
      <c r="I12" s="265">
        <v>240639.68621029993</v>
      </c>
      <c r="J12" s="265">
        <v>273525.39555730997</v>
      </c>
      <c r="K12" s="265">
        <v>244841.76401570998</v>
      </c>
      <c r="L12" s="268"/>
    </row>
    <row r="13" spans="1:12" ht="16.5" customHeight="1" x14ac:dyDescent="0.2">
      <c r="A13" s="264" t="s">
        <v>297</v>
      </c>
      <c r="B13" s="265">
        <v>203528.94271124867</v>
      </c>
      <c r="C13" s="265">
        <v>190007.14516411006</v>
      </c>
      <c r="D13" s="265">
        <v>214971.37629105992</v>
      </c>
      <c r="E13" s="265">
        <v>224263.59248190999</v>
      </c>
      <c r="F13" s="265">
        <v>203713.75997220009</v>
      </c>
      <c r="G13" s="265">
        <v>209194.81428576997</v>
      </c>
      <c r="H13" s="265">
        <v>245041.51506963256</v>
      </c>
      <c r="I13" s="265">
        <v>250786.34722471397</v>
      </c>
      <c r="J13" s="265">
        <v>205691.79985444495</v>
      </c>
      <c r="K13" s="265">
        <v>211200.39668447102</v>
      </c>
      <c r="L13" s="266"/>
    </row>
    <row r="14" spans="1:12" ht="16.5" customHeight="1" x14ac:dyDescent="0.2">
      <c r="A14" s="264" t="s">
        <v>378</v>
      </c>
      <c r="B14" s="265">
        <v>42088.008215849979</v>
      </c>
      <c r="C14" s="265">
        <v>43155.228752129995</v>
      </c>
      <c r="D14" s="265">
        <v>50316.674042220002</v>
      </c>
      <c r="E14" s="265">
        <v>59899.500604739995</v>
      </c>
      <c r="F14" s="265">
        <v>56696.207694799996</v>
      </c>
      <c r="G14" s="265">
        <v>40869.221335900009</v>
      </c>
      <c r="H14" s="265">
        <v>134518.61358764951</v>
      </c>
      <c r="I14" s="265">
        <v>192136.65803937003</v>
      </c>
      <c r="J14" s="265">
        <v>216349.46341035992</v>
      </c>
      <c r="K14" s="265">
        <v>181032.24476057003</v>
      </c>
      <c r="L14" s="266"/>
    </row>
    <row r="15" spans="1:12" ht="16.5" customHeight="1" x14ac:dyDescent="0.2">
      <c r="A15" s="264" t="s">
        <v>301</v>
      </c>
      <c r="B15" s="265">
        <v>46896.304350231185</v>
      </c>
      <c r="C15" s="265">
        <v>61992.420449649995</v>
      </c>
      <c r="D15" s="265">
        <v>58137.004911620017</v>
      </c>
      <c r="E15" s="265">
        <v>59013.182024069974</v>
      </c>
      <c r="F15" s="265">
        <v>56233.856770049999</v>
      </c>
      <c r="G15" s="265">
        <v>40000.873388805216</v>
      </c>
      <c r="H15" s="265">
        <v>53925.3559883501</v>
      </c>
      <c r="I15" s="265">
        <v>60388.986427924974</v>
      </c>
      <c r="J15" s="265">
        <v>69706.703541361028</v>
      </c>
      <c r="K15" s="265">
        <v>67045.787787231005</v>
      </c>
      <c r="L15" s="266"/>
    </row>
    <row r="16" spans="1:12" ht="16.5" customHeight="1" x14ac:dyDescent="0.2">
      <c r="A16" s="264" t="s">
        <v>302</v>
      </c>
      <c r="B16" s="265">
        <v>30613.798744342992</v>
      </c>
      <c r="C16" s="265">
        <v>28328.888785489995</v>
      </c>
      <c r="D16" s="265">
        <v>31423.303905569992</v>
      </c>
      <c r="E16" s="265">
        <v>33159.24916136</v>
      </c>
      <c r="F16" s="265">
        <v>37327.510548219994</v>
      </c>
      <c r="G16" s="265">
        <v>38238.910806229993</v>
      </c>
      <c r="H16" s="265">
        <v>35961.859657809982</v>
      </c>
      <c r="I16" s="265">
        <v>35373.508435159994</v>
      </c>
      <c r="J16" s="265">
        <v>39163.965656359986</v>
      </c>
      <c r="K16" s="265">
        <v>47319.994560240018</v>
      </c>
      <c r="L16" s="266"/>
    </row>
    <row r="17" spans="1:15" ht="16.5" customHeight="1" x14ac:dyDescent="0.2">
      <c r="A17" s="264" t="s">
        <v>295</v>
      </c>
      <c r="B17" s="265">
        <v>30710.242132600004</v>
      </c>
      <c r="C17" s="265">
        <v>32302.910145999998</v>
      </c>
      <c r="D17" s="265">
        <v>31460.013079999997</v>
      </c>
      <c r="E17" s="265">
        <v>33482.596153999999</v>
      </c>
      <c r="F17" s="265">
        <v>32650.550569999999</v>
      </c>
      <c r="G17" s="265">
        <v>24964.317505499996</v>
      </c>
      <c r="H17" s="265">
        <v>27028.641372000002</v>
      </c>
      <c r="I17" s="265">
        <v>28061.356421</v>
      </c>
      <c r="J17" s="265">
        <v>27871.491332500002</v>
      </c>
      <c r="K17" s="265">
        <v>23195.209308000001</v>
      </c>
      <c r="L17" s="266"/>
    </row>
    <row r="18" spans="1:15" ht="16.5" customHeight="1" x14ac:dyDescent="0.2">
      <c r="A18" s="264" t="s">
        <v>303</v>
      </c>
      <c r="B18" s="265">
        <v>21933.012806810006</v>
      </c>
      <c r="C18" s="265">
        <v>14670.127940800001</v>
      </c>
      <c r="D18" s="265">
        <v>13227.395022209999</v>
      </c>
      <c r="E18" s="265">
        <v>13009.786451720001</v>
      </c>
      <c r="F18" s="265">
        <v>9604.1891623899974</v>
      </c>
      <c r="G18" s="265">
        <v>1855.2473668500002</v>
      </c>
      <c r="H18" s="265">
        <v>2240.8814469700001</v>
      </c>
      <c r="I18" s="265">
        <v>1675.27696642</v>
      </c>
      <c r="J18" s="265">
        <v>9739.0279055899991</v>
      </c>
      <c r="K18" s="265">
        <v>16866.255602009001</v>
      </c>
      <c r="L18" s="266"/>
    </row>
    <row r="19" spans="1:15" ht="16.5" customHeight="1" x14ac:dyDescent="0.2">
      <c r="A19" s="264" t="s">
        <v>309</v>
      </c>
      <c r="B19" s="265">
        <v>1362.92092</v>
      </c>
      <c r="C19" s="265">
        <v>1788.1234399999998</v>
      </c>
      <c r="D19" s="265">
        <v>2179.5307900000003</v>
      </c>
      <c r="E19" s="265">
        <v>1929.0985800000001</v>
      </c>
      <c r="F19" s="265">
        <v>2117.8004500000002</v>
      </c>
      <c r="G19" s="265">
        <v>363.49198000000001</v>
      </c>
      <c r="H19" s="265"/>
      <c r="I19" s="265">
        <v>555.59106700000007</v>
      </c>
      <c r="J19" s="265">
        <v>1852.4576878699997</v>
      </c>
      <c r="K19" s="265">
        <v>2134.0256466000001</v>
      </c>
      <c r="L19" s="266"/>
    </row>
    <row r="20" spans="1:15" ht="16.5" customHeight="1" x14ac:dyDescent="0.2">
      <c r="A20" s="264" t="s">
        <v>306</v>
      </c>
      <c r="B20" s="265">
        <v>2932.9722961999996</v>
      </c>
      <c r="C20" s="265">
        <v>3717.1968846</v>
      </c>
      <c r="D20" s="265">
        <v>3937.0892365</v>
      </c>
      <c r="E20" s="265">
        <v>3538.3328710000001</v>
      </c>
      <c r="F20" s="265">
        <v>3271.5285800000001</v>
      </c>
      <c r="G20" s="265">
        <v>2824.2884045999999</v>
      </c>
      <c r="H20" s="265">
        <v>1876.1830893000001</v>
      </c>
      <c r="I20" s="265">
        <v>1249.7276900000002</v>
      </c>
      <c r="J20" s="265">
        <v>1071.74036</v>
      </c>
      <c r="K20" s="265">
        <v>915.55997780000007</v>
      </c>
      <c r="L20" s="266"/>
    </row>
    <row r="21" spans="1:15" ht="16.5" customHeight="1" x14ac:dyDescent="0.2">
      <c r="A21" s="264" t="s">
        <v>304</v>
      </c>
      <c r="B21" s="265">
        <v>387.93274822000001</v>
      </c>
      <c r="C21" s="265">
        <v>704.96995300000003</v>
      </c>
      <c r="D21" s="265">
        <v>625.05706836000013</v>
      </c>
      <c r="E21" s="265">
        <v>372.49111059000001</v>
      </c>
      <c r="F21" s="265">
        <v>492.14265837999994</v>
      </c>
      <c r="G21" s="265">
        <v>460.00778135079997</v>
      </c>
      <c r="H21" s="265">
        <v>562.14405468999985</v>
      </c>
      <c r="I21" s="265">
        <v>611.78684404000001</v>
      </c>
      <c r="J21" s="265">
        <v>551.66198830000008</v>
      </c>
      <c r="K21" s="265">
        <v>385.50847941000001</v>
      </c>
      <c r="L21" s="266"/>
    </row>
    <row r="22" spans="1:15" ht="16.5" customHeight="1" x14ac:dyDescent="0.2">
      <c r="A22" s="269" t="s">
        <v>305</v>
      </c>
      <c r="B22" s="265">
        <v>1319.9275468000001</v>
      </c>
      <c r="C22" s="265">
        <v>1523.7628875</v>
      </c>
      <c r="D22" s="265">
        <v>1311.0742540000001</v>
      </c>
      <c r="E22" s="265">
        <v>0</v>
      </c>
      <c r="F22" s="265">
        <v>0</v>
      </c>
      <c r="G22" s="265">
        <v>37.744233199999996</v>
      </c>
      <c r="H22" s="265">
        <v>42.756613299999998</v>
      </c>
      <c r="I22" s="265">
        <v>0</v>
      </c>
      <c r="J22" s="265">
        <v>0</v>
      </c>
      <c r="K22" s="265">
        <v>0</v>
      </c>
      <c r="L22" s="270"/>
    </row>
    <row r="23" spans="1:15" ht="16.5" customHeight="1" x14ac:dyDescent="0.2">
      <c r="A23" s="91"/>
      <c r="B23" s="271"/>
      <c r="C23" s="271"/>
      <c r="D23" s="271"/>
      <c r="E23" s="271"/>
      <c r="F23" s="271"/>
      <c r="G23" s="271"/>
      <c r="H23" s="271"/>
      <c r="I23" s="271"/>
      <c r="J23" s="271"/>
      <c r="K23" s="272"/>
      <c r="L23" s="253"/>
    </row>
    <row r="24" spans="1:15" ht="13.5" customHeight="1" x14ac:dyDescent="0.2">
      <c r="A24" s="241" t="s">
        <v>359</v>
      </c>
      <c r="B24" s="273"/>
      <c r="C24" s="273"/>
      <c r="D24" s="273"/>
      <c r="E24" s="273"/>
      <c r="F24" s="273"/>
      <c r="G24" s="274"/>
      <c r="H24" s="274"/>
      <c r="I24" s="274"/>
      <c r="J24" s="274"/>
      <c r="K24" s="275"/>
      <c r="L24" s="276"/>
    </row>
    <row r="25" spans="1:15" ht="13.5" customHeight="1" x14ac:dyDescent="0.2">
      <c r="A25" s="221" t="s">
        <v>379</v>
      </c>
      <c r="B25" s="202"/>
      <c r="C25" s="202"/>
      <c r="D25" s="202"/>
      <c r="E25" s="202"/>
      <c r="F25" s="202"/>
      <c r="G25" s="203"/>
      <c r="H25" s="203"/>
      <c r="I25" s="203"/>
      <c r="J25" s="203"/>
      <c r="K25" s="275"/>
      <c r="L25" s="276"/>
      <c r="M25" s="253"/>
    </row>
    <row r="26" spans="1:15" ht="13.5" customHeight="1" x14ac:dyDescent="0.2">
      <c r="A26" s="221" t="s">
        <v>380</v>
      </c>
      <c r="B26" s="202"/>
      <c r="C26" s="202"/>
      <c r="D26" s="202"/>
      <c r="E26" s="202"/>
      <c r="F26" s="202"/>
      <c r="G26" s="203"/>
      <c r="H26" s="203"/>
      <c r="I26" s="203"/>
      <c r="J26" s="203"/>
      <c r="K26" s="275"/>
      <c r="L26" s="276"/>
      <c r="M26" s="253"/>
    </row>
    <row r="27" spans="1:15" ht="13.5" customHeight="1" x14ac:dyDescent="0.2">
      <c r="A27" s="221" t="s">
        <v>381</v>
      </c>
      <c r="B27" s="202"/>
      <c r="C27" s="202"/>
      <c r="D27" s="202"/>
      <c r="E27" s="202"/>
      <c r="F27" s="202"/>
      <c r="G27" s="203"/>
      <c r="H27" s="203"/>
      <c r="I27" s="203"/>
      <c r="J27" s="203"/>
      <c r="K27" s="275"/>
      <c r="L27" s="276"/>
    </row>
    <row r="28" spans="1:15" ht="13.5" customHeight="1" x14ac:dyDescent="0.2">
      <c r="A28" s="277" t="s">
        <v>372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78"/>
      <c r="L28" s="276"/>
    </row>
    <row r="29" spans="1:15" ht="16.5" customHeight="1" x14ac:dyDescent="0.2">
      <c r="B29" s="279"/>
      <c r="C29" s="279"/>
      <c r="D29" s="279"/>
      <c r="E29" s="279"/>
      <c r="F29" s="279"/>
      <c r="G29" s="279"/>
      <c r="H29" s="279"/>
      <c r="I29" s="279"/>
      <c r="J29" s="279"/>
      <c r="K29" s="279"/>
    </row>
    <row r="30" spans="1:15" ht="1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pageMargins left="0.7" right="0.7" top="0.75" bottom="0.75" header="0" footer="0"/>
  <pageSetup paperSize="9" scale="52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55520-3DD0-4E45-9EB8-01F218946586}">
  <sheetPr>
    <tabColor rgb="FFC00000"/>
    <pageSetUpPr autoPageBreaks="0"/>
  </sheetPr>
  <dimension ref="A1:L31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31.28515625" style="5" customWidth="1"/>
    <col min="2" max="11" width="11.140625" style="5" customWidth="1"/>
    <col min="12" max="12" width="10" style="5" customWidth="1"/>
    <col min="13" max="13" width="2.42578125" style="5" customWidth="1"/>
    <col min="14" max="16384" width="14.42578125" style="5"/>
  </cols>
  <sheetData>
    <row r="1" spans="1:11" ht="16.5" customHeight="1" x14ac:dyDescent="0.3">
      <c r="A1" s="70" t="s">
        <v>382</v>
      </c>
      <c r="B1" s="202"/>
      <c r="C1" s="202"/>
      <c r="D1" s="202"/>
      <c r="E1" s="202"/>
      <c r="F1" s="202"/>
      <c r="G1" s="202"/>
      <c r="H1" s="203"/>
      <c r="I1" s="203"/>
      <c r="J1" s="203"/>
      <c r="K1" s="204"/>
    </row>
    <row r="2" spans="1:11" ht="16.5" customHeight="1" x14ac:dyDescent="0.3">
      <c r="A2" s="72" t="s">
        <v>383</v>
      </c>
      <c r="B2" s="202"/>
      <c r="C2" s="202"/>
      <c r="D2" s="202"/>
      <c r="E2" s="202"/>
      <c r="F2" s="202"/>
      <c r="G2" s="202"/>
      <c r="H2" s="203"/>
      <c r="I2" s="203"/>
      <c r="J2" s="203"/>
      <c r="K2" s="204"/>
    </row>
    <row r="3" spans="1:11" ht="16.5" customHeight="1" x14ac:dyDescent="0.3">
      <c r="A3" s="203"/>
      <c r="B3" s="202"/>
      <c r="C3" s="202"/>
      <c r="D3" s="202"/>
      <c r="E3" s="202"/>
      <c r="F3" s="202"/>
      <c r="G3" s="202"/>
      <c r="H3" s="203"/>
      <c r="I3" s="203"/>
      <c r="J3" s="203"/>
      <c r="K3" s="204"/>
    </row>
    <row r="4" spans="1:11" ht="16.5" customHeight="1" x14ac:dyDescent="0.25">
      <c r="A4" s="206" t="s">
        <v>384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07">
        <v>2023</v>
      </c>
      <c r="K4" s="207" t="s">
        <v>330</v>
      </c>
    </row>
    <row r="5" spans="1:11" ht="16.5" customHeight="1" x14ac:dyDescent="0.25">
      <c r="A5" s="73" t="s">
        <v>178</v>
      </c>
      <c r="B5" s="280">
        <f t="shared" ref="B5:K5" si="0">SUM(B7:B9)</f>
        <v>1699939.7432781928</v>
      </c>
      <c r="C5" s="280">
        <f t="shared" si="0"/>
        <v>2352959.5047380645</v>
      </c>
      <c r="D5" s="280">
        <f t="shared" si="0"/>
        <v>2445023.0653354307</v>
      </c>
      <c r="E5" s="280">
        <f t="shared" si="0"/>
        <v>2436508.8357530721</v>
      </c>
      <c r="F5" s="280">
        <f t="shared" si="0"/>
        <v>2455007.9231587723</v>
      </c>
      <c r="G5" s="280">
        <f t="shared" si="0"/>
        <v>2150125.9121219618</v>
      </c>
      <c r="H5" s="280">
        <f t="shared" si="0"/>
        <v>2326035.3089323766</v>
      </c>
      <c r="I5" s="280">
        <f t="shared" si="0"/>
        <v>2445270.8303174004</v>
      </c>
      <c r="J5" s="280">
        <f t="shared" si="0"/>
        <v>2755244.3167853272</v>
      </c>
      <c r="K5" s="280">
        <f t="shared" si="0"/>
        <v>2736165.4283083468</v>
      </c>
    </row>
    <row r="6" spans="1:11" ht="16.5" customHeight="1" x14ac:dyDescent="0.25">
      <c r="A6" s="91"/>
      <c r="B6" s="281"/>
      <c r="C6" s="281"/>
      <c r="D6" s="281"/>
      <c r="E6" s="281"/>
      <c r="F6" s="281"/>
      <c r="G6" s="281"/>
      <c r="H6" s="281"/>
      <c r="I6" s="281"/>
      <c r="J6" s="71"/>
      <c r="K6" s="71"/>
    </row>
    <row r="7" spans="1:11" ht="16.5" customHeight="1" x14ac:dyDescent="0.25">
      <c r="A7" s="91" t="s">
        <v>385</v>
      </c>
      <c r="B7" s="281">
        <v>1695889.5345776428</v>
      </c>
      <c r="C7" s="281">
        <v>2349613.7672464643</v>
      </c>
      <c r="D7" s="281">
        <v>2442320.4812358208</v>
      </c>
      <c r="E7" s="281">
        <v>2432711.1616804902</v>
      </c>
      <c r="F7" s="281">
        <v>2448505.7453911221</v>
      </c>
      <c r="G7" s="281">
        <v>2144303.1047726967</v>
      </c>
      <c r="H7" s="281">
        <v>2322777.3269263064</v>
      </c>
      <c r="I7" s="281">
        <v>2439682.0142596704</v>
      </c>
      <c r="J7" s="281">
        <v>2749400.4586093589</v>
      </c>
      <c r="K7" s="281">
        <v>2730973.9053486278</v>
      </c>
    </row>
    <row r="8" spans="1:11" ht="16.5" customHeight="1" x14ac:dyDescent="0.25">
      <c r="A8" s="91" t="s">
        <v>386</v>
      </c>
      <c r="B8" s="281">
        <v>4050.2087005500002</v>
      </c>
      <c r="C8" s="281">
        <v>3345.7374915999999</v>
      </c>
      <c r="D8" s="281">
        <v>2702.5840996099992</v>
      </c>
      <c r="E8" s="281">
        <v>3797.6740725819996</v>
      </c>
      <c r="F8" s="281">
        <v>6502.1777676499987</v>
      </c>
      <c r="G8" s="281">
        <v>5822.8073492651993</v>
      </c>
      <c r="H8" s="281">
        <v>3257.9820060699999</v>
      </c>
      <c r="I8" s="281">
        <v>5588.8160577299996</v>
      </c>
      <c r="J8" s="281">
        <v>5843.8581759683993</v>
      </c>
      <c r="K8" s="281">
        <v>5191.5229597189982</v>
      </c>
    </row>
    <row r="9" spans="1:11" ht="16.5" customHeight="1" x14ac:dyDescent="0.25">
      <c r="A9" s="91" t="s">
        <v>387</v>
      </c>
      <c r="B9" s="92">
        <v>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1" ht="16.5" customHeight="1" x14ac:dyDescent="0.25">
      <c r="A10" s="91"/>
      <c r="B10" s="113"/>
      <c r="C10" s="113"/>
      <c r="D10" s="113"/>
      <c r="E10" s="113"/>
      <c r="F10" s="113"/>
      <c r="G10" s="113"/>
      <c r="H10" s="91"/>
      <c r="I10" s="91"/>
      <c r="J10" s="91"/>
      <c r="K10" s="71"/>
    </row>
    <row r="11" spans="1:11" ht="16.5" customHeight="1" x14ac:dyDescent="0.3">
      <c r="A11" s="220" t="s">
        <v>359</v>
      </c>
      <c r="B11" s="282"/>
      <c r="C11" s="282"/>
      <c r="D11" s="282"/>
      <c r="E11" s="282"/>
      <c r="F11" s="283"/>
      <c r="G11" s="283"/>
      <c r="H11" s="283"/>
      <c r="I11" s="283"/>
      <c r="J11" s="283"/>
      <c r="K11" s="284"/>
    </row>
    <row r="12" spans="1:11" ht="16.5" customHeight="1" x14ac:dyDescent="0.25">
      <c r="A12" s="277" t="s">
        <v>372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85"/>
    </row>
    <row r="13" spans="1:11" ht="16.5" customHeight="1" x14ac:dyDescent="0.3">
      <c r="A13" s="203"/>
      <c r="B13" s="202"/>
      <c r="C13" s="202"/>
      <c r="D13" s="202"/>
      <c r="E13" s="202"/>
      <c r="F13" s="202"/>
      <c r="G13" s="202"/>
      <c r="H13" s="203"/>
      <c r="I13" s="203"/>
      <c r="J13" s="203"/>
      <c r="K13" s="204"/>
    </row>
    <row r="14" spans="1:11" ht="16.5" customHeight="1" x14ac:dyDescent="0.3">
      <c r="A14" s="203"/>
      <c r="B14" s="202"/>
      <c r="C14" s="202"/>
      <c r="D14" s="202"/>
      <c r="E14" s="202"/>
      <c r="F14" s="202"/>
      <c r="G14" s="202"/>
      <c r="H14" s="203"/>
      <c r="I14" s="203"/>
      <c r="J14" s="203"/>
      <c r="K14" s="204"/>
    </row>
    <row r="15" spans="1:11" ht="16.5" customHeight="1" x14ac:dyDescent="0.3">
      <c r="A15" s="70" t="s">
        <v>388</v>
      </c>
      <c r="B15" s="202"/>
      <c r="C15" s="202"/>
      <c r="D15" s="202"/>
      <c r="E15" s="202"/>
      <c r="F15" s="202"/>
      <c r="G15" s="202"/>
      <c r="H15" s="203"/>
      <c r="I15" s="203"/>
      <c r="J15" s="203"/>
      <c r="K15" s="204"/>
    </row>
    <row r="16" spans="1:11" ht="16.5" customHeight="1" x14ac:dyDescent="0.3">
      <c r="A16" s="72" t="s">
        <v>389</v>
      </c>
      <c r="B16" s="202"/>
      <c r="C16" s="202"/>
      <c r="D16" s="202"/>
      <c r="E16" s="202"/>
      <c r="F16" s="202"/>
      <c r="G16" s="202"/>
      <c r="H16" s="203"/>
      <c r="I16" s="203"/>
      <c r="J16" s="203"/>
      <c r="K16" s="204"/>
    </row>
    <row r="17" spans="1:12" ht="16.5" customHeight="1" x14ac:dyDescent="0.3">
      <c r="A17" s="203"/>
      <c r="B17" s="286"/>
      <c r="C17" s="286"/>
      <c r="D17" s="286"/>
      <c r="E17" s="286"/>
      <c r="F17" s="286"/>
      <c r="G17" s="286"/>
      <c r="H17" s="286"/>
      <c r="I17" s="286"/>
      <c r="J17" s="286"/>
      <c r="K17" s="204"/>
    </row>
    <row r="18" spans="1:12" ht="16.5" customHeight="1" x14ac:dyDescent="0.25">
      <c r="A18" s="206" t="s">
        <v>390</v>
      </c>
      <c r="B18" s="207">
        <v>2015</v>
      </c>
      <c r="C18" s="207">
        <v>2016</v>
      </c>
      <c r="D18" s="207">
        <v>2017</v>
      </c>
      <c r="E18" s="207">
        <v>2018</v>
      </c>
      <c r="F18" s="207">
        <v>2019</v>
      </c>
      <c r="G18" s="207">
        <v>2020</v>
      </c>
      <c r="H18" s="207">
        <v>2021</v>
      </c>
      <c r="I18" s="207">
        <v>2022</v>
      </c>
      <c r="J18" s="207">
        <v>2023</v>
      </c>
      <c r="K18" s="207" t="s">
        <v>330</v>
      </c>
    </row>
    <row r="19" spans="1:12" ht="16.5" customHeight="1" x14ac:dyDescent="0.25">
      <c r="A19" s="73" t="s">
        <v>178</v>
      </c>
      <c r="B19" s="280">
        <f t="shared" ref="B19:J19" si="1">SUM(B21:B23)</f>
        <v>1699939.7432781926</v>
      </c>
      <c r="C19" s="280">
        <f t="shared" si="1"/>
        <v>2352959.5047380636</v>
      </c>
      <c r="D19" s="280">
        <f t="shared" si="1"/>
        <v>2445023.0653354316</v>
      </c>
      <c r="E19" s="280">
        <f t="shared" si="1"/>
        <v>2436508.8357530721</v>
      </c>
      <c r="F19" s="280">
        <f t="shared" si="1"/>
        <v>2455007.9231587728</v>
      </c>
      <c r="G19" s="280">
        <f t="shared" si="1"/>
        <v>2150125.9121219604</v>
      </c>
      <c r="H19" s="280">
        <f t="shared" si="1"/>
        <v>2326035.3089323756</v>
      </c>
      <c r="I19" s="280">
        <f t="shared" si="1"/>
        <v>2445270.8303173999</v>
      </c>
      <c r="J19" s="280">
        <f t="shared" si="1"/>
        <v>2755244.3167853272</v>
      </c>
      <c r="K19" s="280">
        <f>SUM(K21:K23)</f>
        <v>2736165.428308344</v>
      </c>
    </row>
    <row r="20" spans="1:12" ht="16.5" customHeight="1" x14ac:dyDescent="0.25">
      <c r="A20" s="91"/>
      <c r="B20" s="281"/>
      <c r="C20" s="281"/>
      <c r="D20" s="281"/>
      <c r="E20" s="281"/>
      <c r="F20" s="281"/>
      <c r="G20" s="281"/>
      <c r="H20" s="281"/>
      <c r="I20" s="281"/>
      <c r="J20" s="71"/>
      <c r="K20" s="71"/>
    </row>
    <row r="21" spans="1:12" ht="16.5" customHeight="1" x14ac:dyDescent="0.25">
      <c r="A21" s="91" t="s">
        <v>391</v>
      </c>
      <c r="B21" s="92">
        <v>1626849.2230312515</v>
      </c>
      <c r="C21" s="92">
        <v>2279074.8929188135</v>
      </c>
      <c r="D21" s="92">
        <v>2382578.0040863315</v>
      </c>
      <c r="E21" s="92">
        <v>2370237.7251000721</v>
      </c>
      <c r="F21" s="92">
        <v>2388679.817396061</v>
      </c>
      <c r="G21" s="92">
        <v>2082996.1875539301</v>
      </c>
      <c r="H21" s="92">
        <v>2243042.1498181699</v>
      </c>
      <c r="I21" s="92">
        <v>2340971.6471858257</v>
      </c>
      <c r="J21" s="92">
        <v>2642767.8861972275</v>
      </c>
      <c r="K21" s="92">
        <v>2636364.4656374883</v>
      </c>
    </row>
    <row r="22" spans="1:12" ht="16.5" customHeight="1" x14ac:dyDescent="0.25">
      <c r="A22" s="91" t="s">
        <v>392</v>
      </c>
      <c r="B22" s="92">
        <v>73090.520091141196</v>
      </c>
      <c r="C22" s="92">
        <v>73853.638729249986</v>
      </c>
      <c r="D22" s="92">
        <v>62414.192644500006</v>
      </c>
      <c r="E22" s="92">
        <v>66252.909070599999</v>
      </c>
      <c r="F22" s="92">
        <v>66285.694434999998</v>
      </c>
      <c r="G22" s="92">
        <v>63432.201420185404</v>
      </c>
      <c r="H22" s="92">
        <v>79568.731713295987</v>
      </c>
      <c r="I22" s="92">
        <v>101181.54701791401</v>
      </c>
      <c r="J22" s="92">
        <v>110052.30637972942</v>
      </c>
      <c r="K22" s="92">
        <v>97257.135992882992</v>
      </c>
    </row>
    <row r="23" spans="1:12" ht="16.5" customHeight="1" x14ac:dyDescent="0.25">
      <c r="A23" s="91" t="s">
        <v>393</v>
      </c>
      <c r="B23" s="287">
        <v>1.5579999999999999E-4</v>
      </c>
      <c r="C23" s="92">
        <v>30.973089999999999</v>
      </c>
      <c r="D23" s="92">
        <v>30.868604599999998</v>
      </c>
      <c r="E23" s="92">
        <v>18.201582399999999</v>
      </c>
      <c r="F23" s="92">
        <v>42.411327712000002</v>
      </c>
      <c r="G23" s="92">
        <v>3697.5231478448004</v>
      </c>
      <c r="H23" s="92">
        <v>3424.4274009100004</v>
      </c>
      <c r="I23" s="92">
        <v>3117.6361136599994</v>
      </c>
      <c r="J23" s="92">
        <v>2424.1242083700004</v>
      </c>
      <c r="K23" s="92">
        <v>2543.8266779730002</v>
      </c>
    </row>
    <row r="24" spans="1:12" ht="16.5" customHeight="1" x14ac:dyDescent="0.25">
      <c r="A24" s="91"/>
      <c r="B24" s="281"/>
      <c r="C24" s="281"/>
      <c r="D24" s="281"/>
      <c r="E24" s="281"/>
      <c r="F24" s="281"/>
      <c r="G24" s="281"/>
      <c r="H24" s="281"/>
      <c r="I24" s="281"/>
      <c r="J24" s="281"/>
      <c r="K24" s="281"/>
    </row>
    <row r="25" spans="1:12" ht="16.5" customHeight="1" x14ac:dyDescent="0.3">
      <c r="A25" s="220" t="s">
        <v>359</v>
      </c>
      <c r="B25" s="282"/>
      <c r="C25" s="282"/>
      <c r="D25" s="282"/>
      <c r="E25" s="282"/>
      <c r="F25" s="283"/>
      <c r="G25" s="283"/>
      <c r="H25" s="283"/>
      <c r="I25" s="283"/>
      <c r="J25" s="283"/>
      <c r="K25" s="284"/>
    </row>
    <row r="26" spans="1:12" ht="16.5" customHeight="1" x14ac:dyDescent="0.3">
      <c r="A26" s="277" t="s">
        <v>372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88"/>
    </row>
    <row r="27" spans="1:12" ht="16.5" customHeight="1" x14ac:dyDescent="0.25"/>
    <row r="29" spans="1:12" ht="15" customHeight="1" x14ac:dyDescent="0.25"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12" ht="15" customHeight="1" x14ac:dyDescent="0.25"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2" ht="15" customHeight="1" x14ac:dyDescent="0.25">
      <c r="C31" s="233"/>
      <c r="D31" s="233"/>
      <c r="E31" s="233"/>
      <c r="F31" s="233"/>
      <c r="G31" s="233"/>
      <c r="H31" s="233"/>
      <c r="I31" s="233"/>
      <c r="J31" s="233"/>
      <c r="K31" s="233"/>
      <c r="L31" s="289"/>
    </row>
  </sheetData>
  <pageMargins left="0.7" right="0.7" top="0.75" bottom="0.75" header="0" footer="0"/>
  <pageSetup scale="7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15EB-CBE3-4E1F-B6CC-8839C1B48405}">
  <sheetPr>
    <tabColor rgb="FFC00000"/>
  </sheetPr>
  <dimension ref="A1:N18"/>
  <sheetViews>
    <sheetView showGridLines="0" view="pageBreakPreview" zoomScaleNormal="160" zoomScaleSheetLayoutView="100" workbookViewId="0"/>
  </sheetViews>
  <sheetFormatPr baseColWidth="10" defaultColWidth="14.42578125" defaultRowHeight="15" customHeight="1" x14ac:dyDescent="0.25"/>
  <cols>
    <col min="1" max="1" width="18.5703125" style="290" customWidth="1"/>
    <col min="2" max="2" width="13" style="290" customWidth="1"/>
    <col min="3" max="12" width="10.7109375" style="290" customWidth="1"/>
    <col min="13" max="13" width="2.28515625" style="290" customWidth="1"/>
    <col min="14" max="14" width="11.5703125" style="290" customWidth="1"/>
    <col min="15" max="16384" width="14.42578125" style="290"/>
  </cols>
  <sheetData>
    <row r="1" spans="1:14" ht="16.5" customHeight="1" x14ac:dyDescent="0.25">
      <c r="A1" s="226" t="s">
        <v>394</v>
      </c>
      <c r="B1" s="256"/>
      <c r="C1" s="256"/>
      <c r="D1" s="256"/>
      <c r="E1" s="256"/>
      <c r="F1" s="256"/>
      <c r="G1" s="256"/>
      <c r="H1" s="253"/>
      <c r="I1" s="253"/>
      <c r="J1" s="253"/>
      <c r="K1" s="256"/>
      <c r="L1" s="253"/>
      <c r="M1" s="253"/>
      <c r="N1" s="253"/>
    </row>
    <row r="2" spans="1:14" ht="16.5" customHeight="1" x14ac:dyDescent="0.25">
      <c r="A2" s="72" t="s">
        <v>395</v>
      </c>
      <c r="B2" s="256"/>
      <c r="C2" s="256"/>
      <c r="D2" s="256"/>
      <c r="E2" s="256"/>
      <c r="F2" s="256"/>
      <c r="G2" s="256"/>
      <c r="H2" s="253"/>
      <c r="I2" s="253"/>
      <c r="J2" s="253"/>
      <c r="K2" s="256"/>
      <c r="L2" s="253"/>
      <c r="M2" s="253"/>
      <c r="N2" s="253"/>
    </row>
    <row r="3" spans="1:14" ht="16.5" customHeight="1" x14ac:dyDescent="0.25">
      <c r="A3" s="253"/>
      <c r="B3" s="256"/>
      <c r="C3" s="256"/>
      <c r="D3" s="256"/>
      <c r="E3" s="256"/>
      <c r="F3" s="256"/>
      <c r="G3" s="256"/>
      <c r="H3" s="253"/>
      <c r="I3" s="253"/>
      <c r="J3" s="253"/>
      <c r="K3" s="256"/>
      <c r="L3" s="253"/>
      <c r="M3" s="253"/>
      <c r="N3" s="253"/>
    </row>
    <row r="4" spans="1:14" ht="16.5" customHeight="1" x14ac:dyDescent="0.25">
      <c r="A4" s="291" t="s">
        <v>187</v>
      </c>
      <c r="B4" s="207"/>
      <c r="C4" s="207">
        <v>2015</v>
      </c>
      <c r="D4" s="207">
        <v>2016</v>
      </c>
      <c r="E4" s="207">
        <v>2017</v>
      </c>
      <c r="F4" s="207">
        <v>2018</v>
      </c>
      <c r="G4" s="207">
        <v>2019</v>
      </c>
      <c r="H4" s="207">
        <v>2020</v>
      </c>
      <c r="I4" s="207">
        <v>2021</v>
      </c>
      <c r="J4" s="207">
        <v>2022</v>
      </c>
      <c r="K4" s="207">
        <v>2023</v>
      </c>
      <c r="L4" s="207" t="s">
        <v>396</v>
      </c>
    </row>
    <row r="5" spans="1:14" ht="16.5" customHeight="1" x14ac:dyDescent="0.25">
      <c r="A5" s="91" t="s">
        <v>397</v>
      </c>
      <c r="B5" s="262" t="s">
        <v>398</v>
      </c>
      <c r="C5" s="281">
        <v>8167.5413215696499</v>
      </c>
      <c r="D5" s="281">
        <v>10170.877328177899</v>
      </c>
      <c r="E5" s="281">
        <v>13844.958650954801</v>
      </c>
      <c r="F5" s="281">
        <v>14938.545275059299</v>
      </c>
      <c r="G5" s="281">
        <v>14000.9342304242</v>
      </c>
      <c r="H5" s="281">
        <v>13039.526141632499</v>
      </c>
      <c r="I5" s="281">
        <v>20694.198624744498</v>
      </c>
      <c r="J5" s="281">
        <v>19671.7990292494</v>
      </c>
      <c r="K5" s="281">
        <v>23429.052466174599</v>
      </c>
      <c r="L5" s="281">
        <v>23404.826705134801</v>
      </c>
    </row>
    <row r="6" spans="1:14" ht="16.5" customHeight="1" x14ac:dyDescent="0.25">
      <c r="A6" s="91" t="s">
        <v>399</v>
      </c>
      <c r="B6" s="182" t="s">
        <v>400</v>
      </c>
      <c r="C6" s="281">
        <v>1643.756969</v>
      </c>
      <c r="D6" s="281">
        <v>2317.2932110000002</v>
      </c>
      <c r="E6" s="281">
        <v>2438.0425140000002</v>
      </c>
      <c r="F6" s="281">
        <v>2487.8854569999999</v>
      </c>
      <c r="G6" s="281">
        <v>2554.9391948135999</v>
      </c>
      <c r="H6" s="281">
        <v>2183.68059773594</v>
      </c>
      <c r="I6" s="281">
        <v>2316.0709897788802</v>
      </c>
      <c r="J6" s="281">
        <v>2448.3065033462799</v>
      </c>
      <c r="K6" s="281">
        <v>2960.59708011372</v>
      </c>
      <c r="L6" s="281">
        <v>2860.11359271624</v>
      </c>
    </row>
    <row r="7" spans="1:14" ht="16.5" customHeight="1" x14ac:dyDescent="0.25">
      <c r="A7" s="253"/>
      <c r="B7" s="256"/>
      <c r="C7" s="256"/>
      <c r="D7" s="256"/>
      <c r="E7" s="256"/>
      <c r="F7" s="256"/>
      <c r="G7" s="256"/>
      <c r="H7" s="253"/>
      <c r="I7" s="253"/>
      <c r="J7" s="253"/>
      <c r="K7" s="256"/>
    </row>
    <row r="8" spans="1:14" ht="16.5" customHeight="1" x14ac:dyDescent="0.25">
      <c r="A8" s="253"/>
      <c r="B8" s="256"/>
      <c r="C8" s="256"/>
      <c r="D8" s="256"/>
      <c r="E8" s="256"/>
      <c r="F8" s="256"/>
      <c r="G8" s="256"/>
      <c r="H8" s="253"/>
      <c r="I8" s="253"/>
      <c r="J8" s="253"/>
      <c r="K8" s="256"/>
      <c r="L8" s="292"/>
    </row>
    <row r="9" spans="1:14" ht="16.5" customHeight="1" x14ac:dyDescent="0.25">
      <c r="A9" s="241" t="s">
        <v>401</v>
      </c>
      <c r="B9" s="293"/>
      <c r="C9" s="293"/>
      <c r="D9" s="293"/>
      <c r="E9" s="273"/>
      <c r="F9" s="294"/>
      <c r="G9" s="294"/>
      <c r="H9" s="295"/>
      <c r="I9" s="295"/>
      <c r="J9" s="295"/>
      <c r="K9" s="294"/>
    </row>
    <row r="10" spans="1:14" ht="16.5" customHeight="1" x14ac:dyDescent="0.25">
      <c r="A10" s="221" t="s">
        <v>402</v>
      </c>
      <c r="B10" s="111"/>
      <c r="C10" s="296"/>
      <c r="D10" s="296"/>
      <c r="E10" s="202"/>
      <c r="F10" s="256"/>
      <c r="G10" s="253"/>
      <c r="H10" s="253"/>
      <c r="I10" s="253"/>
      <c r="J10" s="253"/>
      <c r="K10" s="256"/>
    </row>
    <row r="11" spans="1:14" ht="16.5" customHeight="1" x14ac:dyDescent="0.25">
      <c r="A11" s="250" t="s">
        <v>403</v>
      </c>
      <c r="B11" s="277"/>
      <c r="C11" s="297"/>
      <c r="D11" s="297"/>
      <c r="E11" s="298"/>
      <c r="F11" s="292"/>
      <c r="G11" s="299"/>
      <c r="H11" s="299"/>
      <c r="I11" s="299"/>
      <c r="J11" s="299"/>
      <c r="K11" s="292"/>
      <c r="L11" s="292"/>
    </row>
    <row r="12" spans="1:14" ht="16.5" customHeight="1" x14ac:dyDescent="0.25">
      <c r="A12" s="253"/>
      <c r="B12" s="256"/>
      <c r="C12" s="256"/>
      <c r="D12" s="256"/>
      <c r="E12" s="256"/>
      <c r="F12" s="256"/>
      <c r="G12" s="256"/>
      <c r="H12" s="253"/>
      <c r="I12" s="253"/>
      <c r="J12" s="253"/>
      <c r="K12" s="256"/>
    </row>
    <row r="14" spans="1:14" ht="15" customHeight="1" x14ac:dyDescent="0.25">
      <c r="C14" s="281"/>
      <c r="D14" s="281"/>
      <c r="E14" s="281"/>
      <c r="F14" s="281"/>
      <c r="G14" s="281"/>
      <c r="H14" s="281"/>
      <c r="I14" s="281"/>
      <c r="J14" s="281"/>
      <c r="K14" s="281"/>
      <c r="L14" s="281"/>
    </row>
    <row r="15" spans="1:14" ht="15" customHeight="1" x14ac:dyDescent="0.25">
      <c r="C15" s="281"/>
      <c r="D15" s="281"/>
      <c r="E15" s="281"/>
      <c r="F15" s="281"/>
      <c r="G15" s="281"/>
      <c r="H15" s="281"/>
      <c r="I15" s="281"/>
      <c r="J15" s="281"/>
      <c r="K15" s="281"/>
      <c r="L15" s="281"/>
    </row>
    <row r="17" spans="3:12" ht="15" customHeight="1" x14ac:dyDescent="0.25">
      <c r="C17" s="300"/>
      <c r="D17" s="300"/>
      <c r="E17" s="300"/>
      <c r="F17" s="300"/>
      <c r="G17" s="300"/>
      <c r="H17" s="300"/>
      <c r="I17" s="300"/>
      <c r="J17" s="300"/>
      <c r="K17" s="300"/>
      <c r="L17" s="300"/>
    </row>
    <row r="18" spans="3:12" ht="15" customHeight="1" x14ac:dyDescent="0.25">
      <c r="C18" s="300"/>
      <c r="D18" s="300"/>
      <c r="E18" s="300"/>
      <c r="F18" s="300"/>
      <c r="G18" s="300"/>
      <c r="H18" s="300"/>
      <c r="I18" s="300"/>
      <c r="J18" s="300"/>
      <c r="K18" s="300"/>
      <c r="L18" s="300"/>
    </row>
  </sheetData>
  <pageMargins left="0.7" right="0.7" top="0.75" bottom="0.75" header="0" footer="0"/>
  <pageSetup paperSize="9" scale="52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3B45-43CA-4DCE-8660-A11016C67C1A}">
  <sheetPr>
    <tabColor rgb="FFC00000"/>
  </sheetPr>
  <dimension ref="A1:H99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33" style="304" customWidth="1"/>
    <col min="2" max="2" width="26.28515625" style="304" customWidth="1"/>
    <col min="3" max="3" width="15.5703125" style="304" customWidth="1"/>
    <col min="4" max="4" width="11.5703125" style="304" customWidth="1"/>
    <col min="5" max="5" width="14.42578125" style="304"/>
    <col min="6" max="6" width="21" style="304" customWidth="1"/>
    <col min="7" max="7" width="17.140625" style="304" customWidth="1"/>
    <col min="8" max="8" width="19.42578125" style="304" customWidth="1"/>
    <col min="9" max="16384" width="14.42578125" style="304"/>
  </cols>
  <sheetData>
    <row r="1" spans="1:8" ht="16.5" customHeight="1" x14ac:dyDescent="0.25">
      <c r="A1" s="301" t="s">
        <v>404</v>
      </c>
      <c r="B1" s="302"/>
      <c r="C1" s="303"/>
      <c r="D1" s="303"/>
    </row>
    <row r="2" spans="1:8" ht="16.5" customHeight="1" x14ac:dyDescent="0.25">
      <c r="A2" s="47" t="s">
        <v>405</v>
      </c>
      <c r="B2" s="302"/>
      <c r="C2" s="303"/>
      <c r="D2" s="303"/>
    </row>
    <row r="3" spans="1:8" ht="16.5" customHeight="1" x14ac:dyDescent="0.25">
      <c r="A3" s="303"/>
      <c r="B3" s="302"/>
      <c r="C3" s="303"/>
      <c r="D3" s="303"/>
      <c r="F3" s="303"/>
      <c r="G3" s="302"/>
      <c r="H3" s="302"/>
    </row>
    <row r="4" spans="1:8" ht="16.5" customHeight="1" x14ac:dyDescent="0.25">
      <c r="A4" s="122" t="s">
        <v>406</v>
      </c>
      <c r="B4" s="49" t="s">
        <v>407</v>
      </c>
      <c r="C4" s="303"/>
      <c r="D4" s="303"/>
    </row>
    <row r="5" spans="1:8" ht="16.5" customHeight="1" x14ac:dyDescent="0.25">
      <c r="A5" s="305" t="s">
        <v>408</v>
      </c>
      <c r="B5" s="306" t="s">
        <v>175</v>
      </c>
      <c r="C5" s="303"/>
      <c r="D5" s="303"/>
    </row>
    <row r="6" spans="1:8" ht="16.5" customHeight="1" x14ac:dyDescent="0.25">
      <c r="A6" s="133"/>
      <c r="B6" s="307"/>
      <c r="C6" s="303"/>
      <c r="D6" s="303"/>
    </row>
    <row r="7" spans="1:8" ht="16.5" customHeight="1" x14ac:dyDescent="0.25">
      <c r="A7" s="133" t="s">
        <v>211</v>
      </c>
      <c r="B7" s="308">
        <v>0.71588986721391967</v>
      </c>
      <c r="C7" s="309"/>
      <c r="D7" s="303"/>
    </row>
    <row r="8" spans="1:8" ht="16.5" customHeight="1" x14ac:dyDescent="0.25">
      <c r="A8" s="133" t="s">
        <v>409</v>
      </c>
      <c r="B8" s="308">
        <v>7.517611467406804E-2</v>
      </c>
      <c r="C8" s="309"/>
      <c r="D8" s="303"/>
    </row>
    <row r="9" spans="1:8" ht="16.5" customHeight="1" x14ac:dyDescent="0.25">
      <c r="A9" s="133" t="s">
        <v>410</v>
      </c>
      <c r="B9" s="308">
        <v>2.8499901222429055E-2</v>
      </c>
      <c r="C9" s="309"/>
      <c r="D9" s="303"/>
    </row>
    <row r="10" spans="1:8" ht="16.5" customHeight="1" x14ac:dyDescent="0.25">
      <c r="A10" s="133" t="s">
        <v>411</v>
      </c>
      <c r="B10" s="308">
        <v>2.7065061634742628E-2</v>
      </c>
      <c r="C10" s="309"/>
      <c r="D10" s="303"/>
    </row>
    <row r="11" spans="1:8" ht="16.5" customHeight="1" x14ac:dyDescent="0.25">
      <c r="A11" s="133" t="s">
        <v>218</v>
      </c>
      <c r="B11" s="308">
        <v>2.4192184544296232E-2</v>
      </c>
      <c r="C11" s="309"/>
      <c r="D11" s="303"/>
    </row>
    <row r="12" spans="1:8" ht="16.5" customHeight="1" x14ac:dyDescent="0.25">
      <c r="A12" s="138" t="s">
        <v>412</v>
      </c>
      <c r="B12" s="310">
        <v>2.049412499182789E-2</v>
      </c>
      <c r="C12" s="309"/>
      <c r="D12" s="303"/>
    </row>
    <row r="13" spans="1:8" ht="16.5" customHeight="1" x14ac:dyDescent="0.25">
      <c r="A13" s="138" t="s">
        <v>231</v>
      </c>
      <c r="B13" s="310">
        <v>1.9052371075734587E-2</v>
      </c>
      <c r="C13" s="309"/>
      <c r="D13" s="303"/>
    </row>
    <row r="14" spans="1:8" ht="16.5" customHeight="1" x14ac:dyDescent="0.25">
      <c r="A14" s="138" t="s">
        <v>217</v>
      </c>
      <c r="B14" s="310">
        <v>1.7025620828441303E-2</v>
      </c>
      <c r="C14" s="309"/>
      <c r="D14" s="303"/>
    </row>
    <row r="15" spans="1:8" ht="16.5" customHeight="1" x14ac:dyDescent="0.25">
      <c r="A15" s="138" t="s">
        <v>413</v>
      </c>
      <c r="B15" s="310">
        <v>1.6099871187695656E-2</v>
      </c>
      <c r="C15" s="309"/>
      <c r="D15" s="303"/>
    </row>
    <row r="16" spans="1:8" ht="16.5" customHeight="1" x14ac:dyDescent="0.25">
      <c r="A16" s="138" t="s">
        <v>414</v>
      </c>
      <c r="B16" s="310">
        <v>1.1943590670559305E-2</v>
      </c>
      <c r="C16" s="309"/>
      <c r="D16" s="303"/>
    </row>
    <row r="17" spans="1:4" ht="16.5" customHeight="1" x14ac:dyDescent="0.25">
      <c r="A17" s="138" t="s">
        <v>333</v>
      </c>
      <c r="B17" s="310">
        <v>4.4561291956285713E-2</v>
      </c>
      <c r="C17" s="309"/>
      <c r="D17" s="303"/>
    </row>
    <row r="18" spans="1:4" ht="16.5" customHeight="1" x14ac:dyDescent="0.25">
      <c r="A18" s="311"/>
      <c r="B18" s="311"/>
      <c r="C18" s="303"/>
      <c r="D18" s="303"/>
    </row>
    <row r="19" spans="1:4" ht="16.5" customHeight="1" x14ac:dyDescent="0.25">
      <c r="A19" s="133"/>
      <c r="B19" s="312"/>
      <c r="D19" s="303"/>
    </row>
    <row r="20" spans="1:4" ht="16.5" customHeight="1" x14ac:dyDescent="0.25">
      <c r="A20" s="313" t="s">
        <v>415</v>
      </c>
      <c r="B20" s="314">
        <f>SUM(B7:B17)</f>
        <v>1</v>
      </c>
      <c r="C20" s="303"/>
      <c r="D20" s="303"/>
    </row>
    <row r="21" spans="1:4" ht="16.5" customHeight="1" x14ac:dyDescent="0.25">
      <c r="A21" s="303"/>
      <c r="B21" s="315"/>
      <c r="C21" s="303"/>
      <c r="D21" s="303"/>
    </row>
    <row r="22" spans="1:4" ht="16.5" customHeight="1" x14ac:dyDescent="0.25">
      <c r="A22" s="45"/>
      <c r="B22" s="44"/>
      <c r="C22" s="316"/>
      <c r="D22" s="303"/>
    </row>
    <row r="23" spans="1:4" ht="16.5" customHeight="1" x14ac:dyDescent="0.25">
      <c r="A23" s="164" t="s">
        <v>401</v>
      </c>
      <c r="B23" s="317"/>
      <c r="C23" s="318"/>
      <c r="D23" s="303"/>
    </row>
    <row r="24" spans="1:4" ht="16.5" customHeight="1" x14ac:dyDescent="0.25">
      <c r="A24" s="319" t="s">
        <v>416</v>
      </c>
      <c r="B24" s="320"/>
      <c r="C24" s="320"/>
      <c r="D24" s="303"/>
    </row>
    <row r="25" spans="1:4" ht="16.5" customHeight="1" x14ac:dyDescent="0.25">
      <c r="A25" s="60" t="s">
        <v>417</v>
      </c>
      <c r="B25" s="321"/>
      <c r="C25" s="318"/>
      <c r="D25" s="303"/>
    </row>
    <row r="26" spans="1:4" ht="16.5" customHeight="1" x14ac:dyDescent="0.25">
      <c r="A26" s="45"/>
      <c r="B26" s="44"/>
      <c r="C26" s="45"/>
      <c r="D26" s="303"/>
    </row>
    <row r="27" spans="1:4" ht="12" customHeight="1" x14ac:dyDescent="0.25">
      <c r="A27" s="45"/>
      <c r="B27" s="44"/>
      <c r="C27" s="45"/>
      <c r="D27" s="303"/>
    </row>
    <row r="28" spans="1:4" ht="12" customHeight="1" x14ac:dyDescent="0.25">
      <c r="A28" s="45"/>
      <c r="B28" s="44"/>
      <c r="C28" s="45"/>
      <c r="D28" s="303"/>
    </row>
    <row r="29" spans="1:4" ht="12" customHeight="1" x14ac:dyDescent="0.25">
      <c r="A29" s="45"/>
      <c r="B29" s="44"/>
      <c r="C29" s="45"/>
      <c r="D29" s="303"/>
    </row>
    <row r="30" spans="1:4" ht="12" customHeight="1" x14ac:dyDescent="0.25">
      <c r="A30" s="45"/>
      <c r="B30" s="44"/>
      <c r="C30" s="45"/>
      <c r="D30" s="303"/>
    </row>
    <row r="31" spans="1:4" ht="12" customHeight="1" x14ac:dyDescent="0.25">
      <c r="A31" s="45"/>
      <c r="B31" s="44"/>
      <c r="C31" s="45"/>
      <c r="D31" s="303"/>
    </row>
    <row r="32" spans="1:4" ht="12" customHeight="1" x14ac:dyDescent="0.25">
      <c r="A32" s="45"/>
      <c r="B32" s="44"/>
      <c r="C32" s="45"/>
      <c r="D32" s="303"/>
    </row>
    <row r="33" spans="1:4" ht="12" customHeight="1" x14ac:dyDescent="0.25">
      <c r="A33" s="45"/>
      <c r="B33" s="44"/>
      <c r="C33" s="45"/>
      <c r="D33" s="303"/>
    </row>
    <row r="34" spans="1:4" ht="12" customHeight="1" x14ac:dyDescent="0.25">
      <c r="A34" s="45"/>
      <c r="B34" s="44"/>
      <c r="C34" s="45"/>
      <c r="D34" s="303"/>
    </row>
    <row r="35" spans="1:4" ht="12" customHeight="1" x14ac:dyDescent="0.25">
      <c r="A35" s="45"/>
      <c r="B35" s="44"/>
      <c r="C35" s="45"/>
      <c r="D35" s="303"/>
    </row>
    <row r="36" spans="1:4" ht="12" customHeight="1" x14ac:dyDescent="0.25">
      <c r="A36" s="45"/>
      <c r="B36" s="44"/>
      <c r="C36" s="45"/>
      <c r="D36" s="303"/>
    </row>
    <row r="37" spans="1:4" ht="12" customHeight="1" x14ac:dyDescent="0.25">
      <c r="A37" s="303"/>
      <c r="B37" s="302"/>
      <c r="C37" s="303"/>
      <c r="D37" s="303"/>
    </row>
    <row r="38" spans="1:4" ht="12" customHeight="1" x14ac:dyDescent="0.25">
      <c r="A38" s="303"/>
      <c r="B38" s="302"/>
      <c r="C38" s="303"/>
      <c r="D38" s="303"/>
    </row>
    <row r="39" spans="1:4" ht="12" customHeight="1" x14ac:dyDescent="0.25">
      <c r="A39" s="303"/>
      <c r="B39" s="302"/>
      <c r="C39" s="303"/>
      <c r="D39" s="303"/>
    </row>
    <row r="40" spans="1:4" ht="12" customHeight="1" x14ac:dyDescent="0.25">
      <c r="A40" s="303"/>
      <c r="B40" s="302"/>
      <c r="C40" s="303"/>
      <c r="D40" s="303"/>
    </row>
    <row r="41" spans="1:4" ht="12" customHeight="1" x14ac:dyDescent="0.25">
      <c r="A41" s="303"/>
      <c r="B41" s="302"/>
      <c r="C41" s="303"/>
      <c r="D41" s="303"/>
    </row>
    <row r="42" spans="1:4" ht="12" customHeight="1" x14ac:dyDescent="0.25">
      <c r="A42" s="303"/>
      <c r="B42" s="302"/>
      <c r="C42" s="303"/>
      <c r="D42" s="303"/>
    </row>
    <row r="43" spans="1:4" ht="12" customHeight="1" x14ac:dyDescent="0.25">
      <c r="A43" s="303"/>
      <c r="B43" s="302"/>
      <c r="C43" s="303"/>
      <c r="D43" s="303"/>
    </row>
    <row r="44" spans="1:4" ht="11.25" customHeight="1" x14ac:dyDescent="0.25">
      <c r="A44" s="303"/>
      <c r="B44" s="302"/>
      <c r="C44" s="303"/>
      <c r="D44" s="303"/>
    </row>
    <row r="45" spans="1:4" ht="12" customHeight="1" x14ac:dyDescent="0.25">
      <c r="A45" s="303"/>
      <c r="B45" s="302"/>
      <c r="C45" s="303"/>
      <c r="D45" s="303"/>
    </row>
    <row r="46" spans="1:4" ht="12" customHeight="1" x14ac:dyDescent="0.25">
      <c r="A46" s="303"/>
      <c r="B46" s="302"/>
      <c r="C46" s="303"/>
      <c r="D46" s="303"/>
    </row>
    <row r="47" spans="1:4" ht="12" customHeight="1" x14ac:dyDescent="0.25">
      <c r="A47" s="303"/>
      <c r="B47" s="302"/>
      <c r="C47" s="303"/>
      <c r="D47" s="303"/>
    </row>
    <row r="48" spans="1:4" ht="12" customHeight="1" x14ac:dyDescent="0.25">
      <c r="A48" s="303"/>
      <c r="B48" s="302"/>
      <c r="C48" s="303"/>
      <c r="D48" s="303"/>
    </row>
    <row r="49" spans="1:4" ht="12" customHeight="1" x14ac:dyDescent="0.25">
      <c r="A49" s="303"/>
      <c r="B49" s="302"/>
      <c r="C49" s="303"/>
      <c r="D49" s="303"/>
    </row>
    <row r="50" spans="1:4" ht="12" customHeight="1" x14ac:dyDescent="0.25">
      <c r="A50" s="303"/>
      <c r="B50" s="302"/>
      <c r="C50" s="303"/>
      <c r="D50" s="303"/>
    </row>
    <row r="51" spans="1:4" ht="12" customHeight="1" x14ac:dyDescent="0.25">
      <c r="A51" s="303"/>
      <c r="B51" s="302"/>
      <c r="C51" s="303"/>
      <c r="D51" s="303"/>
    </row>
    <row r="52" spans="1:4" ht="12" customHeight="1" x14ac:dyDescent="0.25">
      <c r="A52" s="303"/>
      <c r="B52" s="302"/>
      <c r="C52" s="303"/>
      <c r="D52" s="303"/>
    </row>
    <row r="53" spans="1:4" ht="12" customHeight="1" x14ac:dyDescent="0.25">
      <c r="A53" s="303"/>
      <c r="B53" s="302"/>
      <c r="C53" s="303"/>
      <c r="D53" s="303"/>
    </row>
    <row r="54" spans="1:4" ht="12" customHeight="1" x14ac:dyDescent="0.25">
      <c r="A54" s="303"/>
      <c r="B54" s="302"/>
      <c r="C54" s="303"/>
      <c r="D54" s="303"/>
    </row>
    <row r="55" spans="1:4" ht="12" customHeight="1" x14ac:dyDescent="0.25">
      <c r="A55" s="303"/>
      <c r="B55" s="302"/>
      <c r="C55" s="303"/>
      <c r="D55" s="303"/>
    </row>
    <row r="56" spans="1:4" ht="12" customHeight="1" x14ac:dyDescent="0.25">
      <c r="A56" s="303"/>
      <c r="B56" s="302"/>
      <c r="C56" s="303"/>
      <c r="D56" s="303"/>
    </row>
    <row r="57" spans="1:4" ht="12" customHeight="1" x14ac:dyDescent="0.25">
      <c r="A57" s="303"/>
      <c r="B57" s="302"/>
      <c r="C57" s="303"/>
      <c r="D57" s="303"/>
    </row>
    <row r="58" spans="1:4" ht="12" customHeight="1" x14ac:dyDescent="0.25">
      <c r="A58" s="303"/>
      <c r="B58" s="302"/>
      <c r="C58" s="303"/>
      <c r="D58" s="303"/>
    </row>
    <row r="59" spans="1:4" ht="12" customHeight="1" x14ac:dyDescent="0.25">
      <c r="A59" s="303"/>
      <c r="B59" s="302"/>
      <c r="C59" s="303"/>
      <c r="D59" s="303"/>
    </row>
    <row r="60" spans="1:4" ht="12" customHeight="1" x14ac:dyDescent="0.25">
      <c r="A60" s="303"/>
      <c r="B60" s="302"/>
      <c r="C60" s="303"/>
      <c r="D60" s="303"/>
    </row>
    <row r="61" spans="1:4" ht="12" customHeight="1" x14ac:dyDescent="0.25">
      <c r="A61" s="303"/>
      <c r="B61" s="302"/>
      <c r="C61" s="303"/>
      <c r="D61" s="303"/>
    </row>
    <row r="62" spans="1:4" ht="12" customHeight="1" x14ac:dyDescent="0.25">
      <c r="A62" s="303"/>
      <c r="B62" s="302"/>
      <c r="C62" s="303"/>
      <c r="D62" s="303"/>
    </row>
    <row r="63" spans="1:4" ht="12" customHeight="1" x14ac:dyDescent="0.25">
      <c r="A63" s="303"/>
      <c r="B63" s="302"/>
      <c r="C63" s="303"/>
      <c r="D63" s="303"/>
    </row>
    <row r="64" spans="1:4" ht="12" customHeight="1" x14ac:dyDescent="0.25">
      <c r="A64" s="303"/>
      <c r="B64" s="302"/>
      <c r="C64" s="303"/>
      <c r="D64" s="303"/>
    </row>
    <row r="65" spans="1:4" ht="12" customHeight="1" x14ac:dyDescent="0.25">
      <c r="A65" s="303"/>
      <c r="B65" s="302"/>
      <c r="C65" s="303"/>
      <c r="D65" s="303"/>
    </row>
    <row r="66" spans="1:4" ht="12" customHeight="1" x14ac:dyDescent="0.25">
      <c r="A66" s="303"/>
      <c r="B66" s="302"/>
      <c r="C66" s="303"/>
      <c r="D66" s="303"/>
    </row>
    <row r="67" spans="1:4" ht="12" customHeight="1" x14ac:dyDescent="0.25">
      <c r="A67" s="303"/>
      <c r="B67" s="302"/>
      <c r="C67" s="303"/>
      <c r="D67" s="303"/>
    </row>
    <row r="68" spans="1:4" ht="12" customHeight="1" x14ac:dyDescent="0.25">
      <c r="A68" s="303"/>
      <c r="B68" s="302"/>
      <c r="C68" s="303"/>
      <c r="D68" s="303"/>
    </row>
    <row r="69" spans="1:4" ht="12" customHeight="1" x14ac:dyDescent="0.25">
      <c r="A69" s="303"/>
      <c r="B69" s="302"/>
      <c r="C69" s="303"/>
      <c r="D69" s="303"/>
    </row>
    <row r="70" spans="1:4" ht="12" customHeight="1" x14ac:dyDescent="0.25">
      <c r="A70" s="303"/>
      <c r="B70" s="302"/>
      <c r="C70" s="303"/>
      <c r="D70" s="303"/>
    </row>
    <row r="71" spans="1:4" ht="12" customHeight="1" x14ac:dyDescent="0.25">
      <c r="A71" s="303"/>
      <c r="B71" s="302"/>
      <c r="C71" s="303"/>
      <c r="D71" s="303"/>
    </row>
    <row r="72" spans="1:4" ht="12" customHeight="1" x14ac:dyDescent="0.25">
      <c r="A72" s="303"/>
      <c r="B72" s="302"/>
      <c r="C72" s="303"/>
      <c r="D72" s="303"/>
    </row>
    <row r="73" spans="1:4" ht="12" customHeight="1" x14ac:dyDescent="0.25">
      <c r="A73" s="303"/>
      <c r="B73" s="302"/>
      <c r="C73" s="303"/>
      <c r="D73" s="303"/>
    </row>
    <row r="74" spans="1:4" ht="12" customHeight="1" x14ac:dyDescent="0.25">
      <c r="A74" s="303"/>
      <c r="B74" s="302"/>
      <c r="C74" s="303"/>
      <c r="D74" s="303"/>
    </row>
    <row r="75" spans="1:4" ht="12" customHeight="1" x14ac:dyDescent="0.25">
      <c r="A75" s="303"/>
      <c r="B75" s="302"/>
      <c r="C75" s="303"/>
      <c r="D75" s="303"/>
    </row>
    <row r="76" spans="1:4" ht="12" customHeight="1" x14ac:dyDescent="0.25">
      <c r="A76" s="303"/>
      <c r="B76" s="302"/>
      <c r="C76" s="303"/>
      <c r="D76" s="303"/>
    </row>
    <row r="77" spans="1:4" ht="12" customHeight="1" x14ac:dyDescent="0.25">
      <c r="A77" s="303"/>
      <c r="B77" s="302"/>
      <c r="C77" s="303"/>
      <c r="D77" s="303"/>
    </row>
    <row r="78" spans="1:4" ht="12" customHeight="1" x14ac:dyDescent="0.25">
      <c r="A78" s="303"/>
      <c r="B78" s="302"/>
      <c r="C78" s="303"/>
      <c r="D78" s="303"/>
    </row>
    <row r="79" spans="1:4" ht="12" customHeight="1" x14ac:dyDescent="0.25">
      <c r="A79" s="303"/>
      <c r="B79" s="302"/>
      <c r="C79" s="303"/>
      <c r="D79" s="303"/>
    </row>
    <row r="80" spans="1:4" ht="12" customHeight="1" x14ac:dyDescent="0.25">
      <c r="A80" s="303"/>
      <c r="B80" s="302"/>
      <c r="C80" s="303"/>
      <c r="D80" s="303"/>
    </row>
    <row r="81" spans="1:4" ht="12" customHeight="1" x14ac:dyDescent="0.25">
      <c r="A81" s="303"/>
      <c r="B81" s="302"/>
      <c r="C81" s="303"/>
      <c r="D81" s="303"/>
    </row>
    <row r="82" spans="1:4" ht="12" customHeight="1" x14ac:dyDescent="0.25">
      <c r="A82" s="303"/>
      <c r="B82" s="302"/>
      <c r="C82" s="303"/>
      <c r="D82" s="303"/>
    </row>
    <row r="83" spans="1:4" ht="12" customHeight="1" x14ac:dyDescent="0.25">
      <c r="A83" s="303"/>
      <c r="B83" s="302"/>
      <c r="C83" s="303"/>
      <c r="D83" s="303"/>
    </row>
    <row r="84" spans="1:4" ht="12" customHeight="1" x14ac:dyDescent="0.25">
      <c r="A84" s="303"/>
      <c r="B84" s="302"/>
      <c r="C84" s="303"/>
      <c r="D84" s="303"/>
    </row>
    <row r="85" spans="1:4" ht="12" customHeight="1" x14ac:dyDescent="0.25">
      <c r="A85" s="303"/>
      <c r="B85" s="302"/>
      <c r="C85" s="303"/>
      <c r="D85" s="303"/>
    </row>
    <row r="86" spans="1:4" ht="12" customHeight="1" x14ac:dyDescent="0.25">
      <c r="A86" s="303"/>
      <c r="B86" s="302"/>
      <c r="C86" s="303"/>
      <c r="D86" s="303"/>
    </row>
    <row r="87" spans="1:4" ht="12" customHeight="1" x14ac:dyDescent="0.25">
      <c r="A87" s="303"/>
      <c r="B87" s="302"/>
      <c r="C87" s="303"/>
      <c r="D87" s="303"/>
    </row>
    <row r="88" spans="1:4" ht="12" customHeight="1" x14ac:dyDescent="0.25">
      <c r="A88" s="303"/>
      <c r="B88" s="302"/>
      <c r="C88" s="303"/>
      <c r="D88" s="303"/>
    </row>
    <row r="89" spans="1:4" ht="12" customHeight="1" x14ac:dyDescent="0.25">
      <c r="A89" s="303"/>
      <c r="B89" s="302"/>
      <c r="C89" s="303"/>
      <c r="D89" s="303"/>
    </row>
    <row r="90" spans="1:4" ht="12" customHeight="1" x14ac:dyDescent="0.25">
      <c r="A90" s="303"/>
      <c r="B90" s="302"/>
      <c r="C90" s="303"/>
      <c r="D90" s="303"/>
    </row>
    <row r="91" spans="1:4" ht="12" customHeight="1" x14ac:dyDescent="0.25">
      <c r="A91" s="303"/>
      <c r="B91" s="302"/>
      <c r="C91" s="303"/>
      <c r="D91" s="303"/>
    </row>
    <row r="92" spans="1:4" ht="12" customHeight="1" x14ac:dyDescent="0.25">
      <c r="A92" s="303"/>
      <c r="B92" s="302"/>
      <c r="C92" s="303"/>
      <c r="D92" s="303"/>
    </row>
    <row r="93" spans="1:4" ht="12" customHeight="1" x14ac:dyDescent="0.25">
      <c r="A93" s="303"/>
      <c r="B93" s="302"/>
      <c r="C93" s="303"/>
      <c r="D93" s="303"/>
    </row>
    <row r="94" spans="1:4" ht="12" customHeight="1" x14ac:dyDescent="0.25">
      <c r="A94" s="303"/>
      <c r="B94" s="302"/>
      <c r="C94" s="303"/>
      <c r="D94" s="303"/>
    </row>
    <row r="95" spans="1:4" ht="12" customHeight="1" x14ac:dyDescent="0.25">
      <c r="A95" s="303"/>
      <c r="B95" s="302"/>
      <c r="C95" s="303"/>
      <c r="D95" s="303"/>
    </row>
    <row r="96" spans="1:4" ht="12" customHeight="1" x14ac:dyDescent="0.25">
      <c r="A96" s="303"/>
      <c r="B96" s="302"/>
      <c r="C96" s="303"/>
      <c r="D96" s="303"/>
    </row>
    <row r="97" spans="1:4" ht="12" customHeight="1" x14ac:dyDescent="0.25">
      <c r="A97" s="303"/>
      <c r="B97" s="302"/>
      <c r="C97" s="303"/>
      <c r="D97" s="303"/>
    </row>
    <row r="98" spans="1:4" ht="12" customHeight="1" x14ac:dyDescent="0.25">
      <c r="A98" s="303"/>
      <c r="B98" s="302"/>
      <c r="C98" s="303"/>
      <c r="D98" s="303"/>
    </row>
    <row r="99" spans="1:4" ht="12" customHeight="1" x14ac:dyDescent="0.25">
      <c r="A99" s="303"/>
      <c r="B99" s="302"/>
      <c r="C99" s="303"/>
      <c r="D99" s="303"/>
    </row>
  </sheetData>
  <pageMargins left="0.7" right="0.7" top="0.75" bottom="0.75" header="0" footer="0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4279D-0BC6-48A9-8279-AA0AFC953450}">
  <sheetPr>
    <tabColor rgb="FFFFC000"/>
  </sheetPr>
  <dimension ref="A1:K70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"/>
  <cols>
    <col min="1" max="1" width="17.85546875" style="159" customWidth="1"/>
    <col min="2" max="11" width="8.7109375" style="159" customWidth="1"/>
    <col min="12" max="12" width="9.7109375" style="159" customWidth="1"/>
    <col min="13" max="13" width="2.7109375" style="159" customWidth="1"/>
    <col min="14" max="16384" width="14.42578125" style="159"/>
  </cols>
  <sheetData>
    <row r="1" spans="1:11" ht="16.5" customHeight="1" x14ac:dyDescent="0.2">
      <c r="A1" s="114" t="s">
        <v>418</v>
      </c>
      <c r="B1" s="63"/>
      <c r="C1" s="63"/>
      <c r="D1" s="63"/>
      <c r="E1" s="63"/>
      <c r="F1" s="133"/>
      <c r="G1" s="133"/>
      <c r="H1" s="133"/>
      <c r="I1" s="133"/>
      <c r="J1" s="133"/>
    </row>
    <row r="2" spans="1:11" ht="16.5" customHeight="1" x14ac:dyDescent="0.2">
      <c r="A2" s="47" t="s">
        <v>419</v>
      </c>
      <c r="B2" s="63"/>
      <c r="C2" s="63"/>
      <c r="D2" s="63"/>
      <c r="E2" s="63"/>
      <c r="F2" s="133"/>
      <c r="G2" s="133"/>
      <c r="H2" s="133"/>
      <c r="I2" s="133"/>
      <c r="J2" s="133"/>
    </row>
    <row r="3" spans="1:11" ht="16.5" customHeight="1" x14ac:dyDescent="0.2">
      <c r="A3" s="133"/>
      <c r="B3" s="322"/>
      <c r="C3" s="322"/>
      <c r="D3" s="322"/>
      <c r="E3" s="322"/>
      <c r="F3" s="322"/>
      <c r="G3" s="322"/>
      <c r="H3" s="322"/>
      <c r="I3" s="322"/>
      <c r="J3" s="322"/>
      <c r="K3" s="322"/>
    </row>
    <row r="4" spans="1:11" ht="16.5" customHeight="1" x14ac:dyDescent="0.2">
      <c r="A4" s="122" t="s">
        <v>329</v>
      </c>
      <c r="B4" s="323">
        <v>2015</v>
      </c>
      <c r="C4" s="323">
        <v>2016</v>
      </c>
      <c r="D4" s="323">
        <v>2017</v>
      </c>
      <c r="E4" s="323">
        <v>2018</v>
      </c>
      <c r="F4" s="323">
        <v>2019</v>
      </c>
      <c r="G4" s="323">
        <v>2020</v>
      </c>
      <c r="H4" s="323">
        <v>2021</v>
      </c>
      <c r="I4" s="323">
        <v>2022</v>
      </c>
      <c r="J4" s="49">
        <v>2023</v>
      </c>
      <c r="K4" s="49" t="s">
        <v>330</v>
      </c>
    </row>
    <row r="5" spans="1:11" ht="16.5" customHeight="1" x14ac:dyDescent="0.2">
      <c r="A5" s="324" t="s">
        <v>178</v>
      </c>
      <c r="B5" s="325">
        <f t="shared" ref="B5:K5" si="0">+SUM(B7:B17)</f>
        <v>3098.8229065371333</v>
      </c>
      <c r="C5" s="325">
        <f t="shared" si="0"/>
        <v>3109.0058969761212</v>
      </c>
      <c r="D5" s="325">
        <f t="shared" si="0"/>
        <v>3231.9640399564087</v>
      </c>
      <c r="E5" s="325">
        <f t="shared" si="0"/>
        <v>3332.2109844159127</v>
      </c>
      <c r="F5" s="325">
        <f t="shared" si="0"/>
        <v>3301.4134633587328</v>
      </c>
      <c r="G5" s="325">
        <f t="shared" si="0"/>
        <v>3028.0539442099671</v>
      </c>
      <c r="H5" s="325">
        <f t="shared" si="0"/>
        <v>3092.4929511210576</v>
      </c>
      <c r="I5" s="325">
        <f t="shared" si="0"/>
        <v>3058.9659771638853</v>
      </c>
      <c r="J5" s="325">
        <f t="shared" si="0"/>
        <v>3250</v>
      </c>
      <c r="K5" s="325">
        <f t="shared" si="0"/>
        <v>3258.1483445605013</v>
      </c>
    </row>
    <row r="6" spans="1:11" ht="16.5" customHeight="1" x14ac:dyDescent="0.2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ht="16.5" customHeight="1" x14ac:dyDescent="0.2">
      <c r="A7" s="133" t="s">
        <v>211</v>
      </c>
      <c r="B7" s="326">
        <v>450</v>
      </c>
      <c r="C7" s="326">
        <v>453</v>
      </c>
      <c r="D7" s="326">
        <v>426</v>
      </c>
      <c r="E7" s="326">
        <v>401</v>
      </c>
      <c r="F7" s="326">
        <v>380</v>
      </c>
      <c r="G7" s="326">
        <v>365</v>
      </c>
      <c r="H7" s="326">
        <v>329</v>
      </c>
      <c r="I7" s="326">
        <v>372</v>
      </c>
      <c r="J7" s="326">
        <v>370</v>
      </c>
      <c r="K7" s="326">
        <v>380</v>
      </c>
    </row>
    <row r="8" spans="1:11" ht="16.5" customHeight="1" x14ac:dyDescent="0.2">
      <c r="A8" s="133" t="s">
        <v>213</v>
      </c>
      <c r="B8" s="326">
        <v>252</v>
      </c>
      <c r="C8" s="326">
        <v>253</v>
      </c>
      <c r="D8" s="326">
        <v>270</v>
      </c>
      <c r="E8" s="326">
        <v>311</v>
      </c>
      <c r="F8" s="326">
        <v>305</v>
      </c>
      <c r="G8" s="326">
        <v>305</v>
      </c>
      <c r="H8" s="326">
        <v>320</v>
      </c>
      <c r="I8" s="326">
        <v>310</v>
      </c>
      <c r="J8" s="326">
        <v>310</v>
      </c>
      <c r="K8" s="326">
        <v>310</v>
      </c>
    </row>
    <row r="9" spans="1:11" ht="16.5" customHeight="1" x14ac:dyDescent="0.2">
      <c r="A9" s="133" t="s">
        <v>215</v>
      </c>
      <c r="B9" s="326">
        <v>278</v>
      </c>
      <c r="C9" s="326">
        <v>290</v>
      </c>
      <c r="D9" s="326">
        <v>301</v>
      </c>
      <c r="E9" s="326">
        <v>315</v>
      </c>
      <c r="F9" s="326">
        <v>325</v>
      </c>
      <c r="G9" s="326">
        <v>328</v>
      </c>
      <c r="H9" s="326">
        <v>315</v>
      </c>
      <c r="I9" s="326">
        <v>314</v>
      </c>
      <c r="J9" s="326">
        <v>310</v>
      </c>
      <c r="K9" s="326">
        <v>290</v>
      </c>
    </row>
    <row r="10" spans="1:11" ht="16.5" customHeight="1" x14ac:dyDescent="0.2">
      <c r="A10" s="133" t="s">
        <v>216</v>
      </c>
      <c r="B10" s="326">
        <v>153</v>
      </c>
      <c r="C10" s="326">
        <v>165</v>
      </c>
      <c r="D10" s="326">
        <v>164</v>
      </c>
      <c r="E10" s="326">
        <v>183</v>
      </c>
      <c r="F10" s="326">
        <v>175</v>
      </c>
      <c r="G10" s="326">
        <v>170</v>
      </c>
      <c r="H10" s="326">
        <v>223</v>
      </c>
      <c r="I10" s="326">
        <v>206</v>
      </c>
      <c r="J10" s="326">
        <v>200</v>
      </c>
      <c r="K10" s="326">
        <v>200</v>
      </c>
    </row>
    <row r="11" spans="1:11" ht="16.5" customHeight="1" x14ac:dyDescent="0.2">
      <c r="A11" s="133" t="s">
        <v>218</v>
      </c>
      <c r="B11" s="326">
        <v>214</v>
      </c>
      <c r="C11" s="326">
        <v>222</v>
      </c>
      <c r="D11" s="326">
        <v>237</v>
      </c>
      <c r="E11" s="326">
        <v>226</v>
      </c>
      <c r="F11" s="326">
        <v>200</v>
      </c>
      <c r="G11" s="326">
        <v>193</v>
      </c>
      <c r="H11" s="326">
        <v>187</v>
      </c>
      <c r="I11" s="326">
        <v>173</v>
      </c>
      <c r="J11" s="326">
        <v>170</v>
      </c>
      <c r="K11" s="326">
        <v>160</v>
      </c>
    </row>
    <row r="12" spans="1:11" ht="16.5" customHeight="1" x14ac:dyDescent="0.2">
      <c r="A12" s="133" t="s">
        <v>220</v>
      </c>
      <c r="B12" s="326" t="s">
        <v>332</v>
      </c>
      <c r="C12" s="326">
        <v>69</v>
      </c>
      <c r="D12" s="326">
        <v>85</v>
      </c>
      <c r="E12" s="326">
        <v>135</v>
      </c>
      <c r="F12" s="326">
        <v>107</v>
      </c>
      <c r="G12" s="326">
        <v>63</v>
      </c>
      <c r="H12" s="326">
        <v>116</v>
      </c>
      <c r="I12" s="326">
        <v>115</v>
      </c>
      <c r="J12" s="326">
        <v>130</v>
      </c>
      <c r="K12" s="326">
        <v>130</v>
      </c>
    </row>
    <row r="13" spans="1:11" ht="16.5" customHeight="1" x14ac:dyDescent="0.2">
      <c r="A13" s="133" t="s">
        <v>221</v>
      </c>
      <c r="B13" s="326">
        <v>135</v>
      </c>
      <c r="C13" s="326">
        <v>111</v>
      </c>
      <c r="D13" s="326">
        <v>126</v>
      </c>
      <c r="E13" s="326">
        <v>117</v>
      </c>
      <c r="F13" s="326">
        <v>111</v>
      </c>
      <c r="G13" s="326">
        <v>102</v>
      </c>
      <c r="H13" s="326">
        <v>120</v>
      </c>
      <c r="I13" s="326">
        <v>120</v>
      </c>
      <c r="J13" s="326">
        <v>120</v>
      </c>
      <c r="K13" s="326">
        <v>130</v>
      </c>
    </row>
    <row r="14" spans="1:11" ht="16.5" customHeight="1" x14ac:dyDescent="0.2">
      <c r="A14" s="133" t="s">
        <v>223</v>
      </c>
      <c r="B14" s="326">
        <v>88</v>
      </c>
      <c r="C14" s="326">
        <v>90</v>
      </c>
      <c r="D14" s="326">
        <v>128</v>
      </c>
      <c r="E14" s="326">
        <v>130</v>
      </c>
      <c r="F14" s="326">
        <v>142</v>
      </c>
      <c r="G14" s="326">
        <v>140</v>
      </c>
      <c r="H14" s="326">
        <v>88</v>
      </c>
      <c r="I14" s="326">
        <v>90</v>
      </c>
      <c r="J14" s="326">
        <v>126</v>
      </c>
      <c r="K14" s="326">
        <v>130</v>
      </c>
    </row>
    <row r="15" spans="1:11" ht="16.5" customHeight="1" x14ac:dyDescent="0.2">
      <c r="A15" s="133" t="s">
        <v>224</v>
      </c>
      <c r="B15" s="326">
        <v>102</v>
      </c>
      <c r="C15" s="326">
        <v>102</v>
      </c>
      <c r="D15" s="326">
        <v>104</v>
      </c>
      <c r="E15" s="326">
        <v>104</v>
      </c>
      <c r="F15" s="326">
        <v>93</v>
      </c>
      <c r="G15" s="326">
        <v>101</v>
      </c>
      <c r="H15" s="326">
        <v>100</v>
      </c>
      <c r="I15" s="326">
        <v>104</v>
      </c>
      <c r="J15" s="326">
        <v>100</v>
      </c>
      <c r="K15" s="326">
        <v>120</v>
      </c>
    </row>
    <row r="16" spans="1:11" ht="16.5" customHeight="1" x14ac:dyDescent="0.2">
      <c r="A16" s="327" t="s">
        <v>214</v>
      </c>
      <c r="B16" s="328">
        <v>146.82290653713315</v>
      </c>
      <c r="C16" s="328">
        <v>153.00589697612091</v>
      </c>
      <c r="D16" s="328">
        <v>151.96403995640844</v>
      </c>
      <c r="E16" s="328">
        <v>140.21098441591263</v>
      </c>
      <c r="F16" s="328">
        <v>128.413463358733</v>
      </c>
      <c r="G16" s="328">
        <v>88.053944209967128</v>
      </c>
      <c r="H16" s="328">
        <v>97.492951121057402</v>
      </c>
      <c r="I16" s="328">
        <v>96.965977163885626</v>
      </c>
      <c r="J16" s="328">
        <v>100.9856314387322</v>
      </c>
      <c r="K16" s="328">
        <v>108.14834456050137</v>
      </c>
    </row>
    <row r="17" spans="1:11" ht="16.5" customHeight="1" x14ac:dyDescent="0.2">
      <c r="A17" s="133" t="s">
        <v>333</v>
      </c>
      <c r="B17" s="326">
        <v>1280.0000000000002</v>
      </c>
      <c r="C17" s="326">
        <v>1201.0000000000002</v>
      </c>
      <c r="D17" s="326">
        <v>1239.0000000000002</v>
      </c>
      <c r="E17" s="326">
        <v>1270</v>
      </c>
      <c r="F17" s="329">
        <v>1334.9999999999998</v>
      </c>
      <c r="G17" s="326">
        <v>1173</v>
      </c>
      <c r="H17" s="326">
        <v>1197.0000000000002</v>
      </c>
      <c r="I17" s="326">
        <v>1158</v>
      </c>
      <c r="J17" s="326">
        <v>1313.0143685612677</v>
      </c>
      <c r="K17" s="326">
        <v>1300</v>
      </c>
    </row>
    <row r="18" spans="1:11" ht="16.5" customHeight="1" x14ac:dyDescent="0.2">
      <c r="A18" s="133"/>
      <c r="B18" s="322"/>
      <c r="C18" s="322"/>
      <c r="D18" s="322"/>
      <c r="E18" s="322"/>
      <c r="F18" s="330"/>
      <c r="G18" s="330"/>
      <c r="H18" s="330"/>
      <c r="I18" s="330"/>
      <c r="J18" s="331"/>
    </row>
    <row r="19" spans="1:11" ht="15" customHeight="1" x14ac:dyDescent="0.25">
      <c r="A19" s="851" t="s">
        <v>334</v>
      </c>
      <c r="B19" s="852"/>
      <c r="C19" s="852"/>
      <c r="D19" s="852"/>
      <c r="E19" s="852"/>
      <c r="F19" s="852"/>
      <c r="G19" s="852"/>
      <c r="H19" s="852"/>
      <c r="I19" s="852"/>
      <c r="J19" s="220"/>
      <c r="K19" s="220"/>
    </row>
    <row r="20" spans="1:11" ht="13.5" x14ac:dyDescent="0.25">
      <c r="A20" s="221" t="s">
        <v>260</v>
      </c>
      <c r="B20" s="222"/>
      <c r="C20" s="222"/>
      <c r="D20" s="222"/>
      <c r="E20" s="222"/>
      <c r="F20" s="222"/>
      <c r="G20" s="222"/>
      <c r="H20" s="222"/>
      <c r="I20" s="222"/>
      <c r="J20" s="221"/>
      <c r="K20" s="221"/>
    </row>
    <row r="21" spans="1:11" ht="31.5" customHeight="1" x14ac:dyDescent="0.2">
      <c r="A21" s="848" t="s">
        <v>335</v>
      </c>
      <c r="B21" s="848"/>
      <c r="C21" s="848"/>
      <c r="D21" s="848"/>
      <c r="E21" s="848"/>
      <c r="F21" s="848"/>
      <c r="G21" s="848"/>
      <c r="H21" s="848"/>
      <c r="I21" s="848"/>
      <c r="J21" s="848"/>
      <c r="K21" s="848"/>
    </row>
    <row r="22" spans="1:11" ht="15" customHeight="1" x14ac:dyDescent="0.2">
      <c r="A22" s="133"/>
      <c r="B22" s="63"/>
      <c r="C22" s="63"/>
      <c r="D22" s="63"/>
      <c r="E22" s="63"/>
      <c r="F22" s="133"/>
      <c r="G22" s="133"/>
      <c r="H22" s="133"/>
      <c r="I22" s="133"/>
      <c r="J22" s="133"/>
    </row>
    <row r="23" spans="1:11" ht="12.75" x14ac:dyDescent="0.2">
      <c r="A23" s="332"/>
      <c r="B23" s="333"/>
      <c r="C23" s="333"/>
      <c r="D23" s="333"/>
      <c r="E23" s="333"/>
      <c r="F23" s="333"/>
      <c r="G23" s="333"/>
      <c r="H23" s="333"/>
      <c r="I23" s="333"/>
      <c r="J23" s="333"/>
    </row>
    <row r="24" spans="1:11" ht="12.75" x14ac:dyDescent="0.2">
      <c r="A24" s="133"/>
      <c r="B24" s="63"/>
      <c r="C24" s="63"/>
      <c r="D24" s="63"/>
      <c r="E24" s="63"/>
      <c r="F24" s="63"/>
      <c r="G24" s="63"/>
      <c r="H24" s="63"/>
      <c r="I24" s="63"/>
      <c r="J24" s="63"/>
    </row>
    <row r="25" spans="1:11" ht="12.75" x14ac:dyDescent="0.2">
      <c r="A25" s="133"/>
      <c r="B25" s="334"/>
      <c r="C25" s="334"/>
      <c r="D25" s="334"/>
      <c r="E25" s="334"/>
      <c r="F25" s="334"/>
      <c r="G25" s="334"/>
      <c r="H25" s="334"/>
      <c r="I25" s="334"/>
      <c r="J25" s="334"/>
    </row>
    <row r="26" spans="1:11" ht="12.75" x14ac:dyDescent="0.2">
      <c r="A26" s="133"/>
      <c r="B26" s="63"/>
      <c r="C26" s="63"/>
      <c r="D26" s="63"/>
      <c r="E26" s="63"/>
      <c r="F26" s="133"/>
      <c r="G26" s="133"/>
      <c r="H26" s="133"/>
      <c r="I26" s="133"/>
      <c r="J26" s="133"/>
    </row>
    <row r="27" spans="1:11" ht="12" customHeight="1" x14ac:dyDescent="0.2">
      <c r="A27" s="133"/>
      <c r="B27" s="63"/>
      <c r="C27" s="63"/>
      <c r="D27" s="63"/>
      <c r="E27" s="63"/>
      <c r="F27" s="133"/>
      <c r="G27" s="133"/>
      <c r="H27" s="133"/>
      <c r="I27" s="133"/>
      <c r="J27" s="133"/>
    </row>
    <row r="28" spans="1:11" ht="12" customHeight="1" x14ac:dyDescent="0.2">
      <c r="A28" s="133"/>
      <c r="B28" s="63"/>
      <c r="C28" s="63"/>
      <c r="D28" s="63"/>
      <c r="E28" s="63"/>
      <c r="F28" s="63"/>
      <c r="G28" s="63"/>
      <c r="H28" s="63"/>
      <c r="I28" s="63"/>
      <c r="J28" s="63"/>
    </row>
    <row r="29" spans="1:11" ht="12" customHeight="1" x14ac:dyDescent="0.2">
      <c r="A29" s="133"/>
      <c r="B29" s="63"/>
      <c r="C29" s="63"/>
      <c r="D29" s="63"/>
      <c r="E29" s="63"/>
      <c r="F29" s="133"/>
      <c r="G29" s="133"/>
      <c r="H29" s="133"/>
      <c r="I29" s="133"/>
      <c r="J29" s="133"/>
    </row>
    <row r="30" spans="1:11" ht="12" customHeight="1" x14ac:dyDescent="0.2">
      <c r="A30" s="133"/>
      <c r="B30" s="63"/>
      <c r="C30" s="63"/>
      <c r="D30" s="63"/>
      <c r="E30" s="63"/>
      <c r="F30" s="133"/>
      <c r="G30" s="133"/>
      <c r="H30" s="133"/>
      <c r="I30" s="133"/>
      <c r="J30" s="133"/>
    </row>
    <row r="31" spans="1:11" ht="12" customHeight="1" x14ac:dyDescent="0.2">
      <c r="A31" s="133"/>
      <c r="B31" s="63"/>
      <c r="C31" s="63"/>
      <c r="D31" s="63"/>
      <c r="E31" s="63"/>
      <c r="F31" s="133"/>
      <c r="G31" s="133"/>
      <c r="H31" s="133"/>
      <c r="I31" s="133"/>
      <c r="J31" s="133"/>
    </row>
    <row r="32" spans="1:11" ht="12" customHeight="1" x14ac:dyDescent="0.2">
      <c r="A32" s="133"/>
      <c r="B32" s="63"/>
      <c r="C32" s="63"/>
      <c r="D32" s="63"/>
      <c r="E32" s="63"/>
      <c r="F32" s="133"/>
      <c r="G32" s="133"/>
      <c r="H32" s="133"/>
      <c r="I32" s="133"/>
      <c r="J32" s="133"/>
    </row>
    <row r="33" spans="1:10" ht="12" customHeight="1" x14ac:dyDescent="0.2">
      <c r="A33" s="133"/>
      <c r="B33" s="63"/>
      <c r="C33" s="63"/>
      <c r="D33" s="63"/>
      <c r="E33" s="63"/>
      <c r="F33" s="133"/>
      <c r="G33" s="133"/>
      <c r="H33" s="133"/>
      <c r="I33" s="133"/>
      <c r="J33" s="133"/>
    </row>
    <row r="34" spans="1:10" ht="12" customHeight="1" x14ac:dyDescent="0.2">
      <c r="A34" s="133"/>
      <c r="B34" s="63"/>
      <c r="C34" s="63"/>
      <c r="D34" s="63"/>
      <c r="E34" s="63"/>
      <c r="F34" s="133"/>
      <c r="G34" s="133"/>
      <c r="H34" s="133"/>
      <c r="I34" s="133"/>
      <c r="J34" s="133"/>
    </row>
    <row r="35" spans="1:10" ht="12" customHeight="1" x14ac:dyDescent="0.2">
      <c r="A35" s="133"/>
      <c r="B35" s="63"/>
      <c r="C35" s="63"/>
      <c r="D35" s="63"/>
      <c r="E35" s="63"/>
      <c r="F35" s="133"/>
      <c r="G35" s="133"/>
      <c r="H35" s="133"/>
      <c r="I35" s="133"/>
      <c r="J35" s="133"/>
    </row>
    <row r="36" spans="1:10" ht="12" customHeight="1" x14ac:dyDescent="0.2">
      <c r="A36" s="133"/>
      <c r="B36" s="63"/>
      <c r="C36" s="63"/>
      <c r="D36" s="63"/>
      <c r="E36" s="63"/>
      <c r="F36" s="133"/>
      <c r="G36" s="133"/>
      <c r="H36" s="133"/>
      <c r="I36" s="133"/>
      <c r="J36" s="133"/>
    </row>
    <row r="37" spans="1:10" ht="12" customHeight="1" x14ac:dyDescent="0.2">
      <c r="A37" s="133"/>
      <c r="B37" s="63"/>
      <c r="C37" s="63"/>
      <c r="D37" s="63"/>
      <c r="E37" s="63"/>
      <c r="F37" s="133"/>
      <c r="G37" s="133"/>
      <c r="H37" s="133"/>
      <c r="I37" s="133"/>
      <c r="J37" s="133"/>
    </row>
    <row r="38" spans="1:10" ht="12" customHeight="1" x14ac:dyDescent="0.2">
      <c r="A38" s="133"/>
      <c r="B38" s="63"/>
      <c r="C38" s="63"/>
      <c r="D38" s="63"/>
      <c r="E38" s="63"/>
      <c r="F38" s="133"/>
      <c r="G38" s="133"/>
      <c r="H38" s="133"/>
      <c r="I38" s="133"/>
      <c r="J38" s="133"/>
    </row>
    <row r="39" spans="1:10" ht="12" customHeight="1" x14ac:dyDescent="0.2">
      <c r="A39" s="133"/>
      <c r="B39" s="63"/>
      <c r="C39" s="63"/>
      <c r="D39" s="63"/>
      <c r="E39" s="63"/>
      <c r="F39" s="133"/>
      <c r="G39" s="133"/>
      <c r="H39" s="133"/>
      <c r="I39" s="133"/>
      <c r="J39" s="133"/>
    </row>
    <row r="40" spans="1:10" ht="12" customHeight="1" x14ac:dyDescent="0.2">
      <c r="A40" s="133"/>
      <c r="B40" s="63"/>
      <c r="C40" s="63"/>
      <c r="D40" s="63"/>
      <c r="E40" s="63"/>
      <c r="F40" s="133"/>
      <c r="G40" s="133"/>
      <c r="H40" s="133"/>
      <c r="I40" s="133"/>
      <c r="J40" s="133"/>
    </row>
    <row r="41" spans="1:10" ht="12" customHeight="1" x14ac:dyDescent="0.2">
      <c r="A41" s="133"/>
      <c r="B41" s="63"/>
      <c r="C41" s="63"/>
      <c r="D41" s="63"/>
      <c r="E41" s="63"/>
      <c r="F41" s="133"/>
      <c r="G41" s="133"/>
      <c r="H41" s="133"/>
      <c r="I41" s="133"/>
      <c r="J41" s="133"/>
    </row>
    <row r="42" spans="1:10" ht="12" customHeight="1" x14ac:dyDescent="0.2">
      <c r="A42" s="133"/>
      <c r="B42" s="63"/>
      <c r="C42" s="63"/>
      <c r="D42" s="63"/>
      <c r="E42" s="63"/>
      <c r="F42" s="133"/>
      <c r="G42" s="133"/>
      <c r="H42" s="133"/>
      <c r="I42" s="133"/>
      <c r="J42" s="133"/>
    </row>
    <row r="43" spans="1:10" ht="12" customHeight="1" x14ac:dyDescent="0.2">
      <c r="A43" s="133"/>
      <c r="B43" s="63"/>
      <c r="C43" s="63"/>
      <c r="D43" s="63"/>
      <c r="E43" s="63"/>
      <c r="F43" s="133"/>
      <c r="G43" s="133"/>
      <c r="H43" s="133"/>
      <c r="I43" s="133"/>
      <c r="J43" s="133"/>
    </row>
    <row r="44" spans="1:10" ht="12" customHeight="1" x14ac:dyDescent="0.2">
      <c r="A44" s="133"/>
      <c r="B44" s="63"/>
      <c r="C44" s="63"/>
      <c r="D44" s="63"/>
      <c r="E44" s="63"/>
      <c r="F44" s="133"/>
      <c r="G44" s="133"/>
      <c r="H44" s="133"/>
      <c r="I44" s="133"/>
      <c r="J44" s="133"/>
    </row>
    <row r="45" spans="1:10" ht="12" customHeight="1" x14ac:dyDescent="0.2">
      <c r="A45" s="133"/>
      <c r="B45" s="63"/>
      <c r="C45" s="63"/>
      <c r="D45" s="63"/>
      <c r="E45" s="63"/>
      <c r="F45" s="133"/>
      <c r="G45" s="133"/>
      <c r="H45" s="133"/>
      <c r="I45" s="133"/>
      <c r="J45" s="133"/>
    </row>
    <row r="46" spans="1:10" ht="12" customHeight="1" x14ac:dyDescent="0.2">
      <c r="A46" s="133"/>
      <c r="B46" s="63"/>
      <c r="C46" s="63"/>
      <c r="D46" s="63"/>
      <c r="E46" s="63"/>
      <c r="F46" s="133"/>
      <c r="G46" s="133"/>
      <c r="H46" s="133"/>
      <c r="I46" s="133"/>
      <c r="J46" s="133"/>
    </row>
    <row r="47" spans="1:10" ht="12" customHeight="1" x14ac:dyDescent="0.2">
      <c r="A47" s="133"/>
      <c r="B47" s="63"/>
      <c r="C47" s="63"/>
      <c r="D47" s="63"/>
      <c r="E47" s="63"/>
      <c r="F47" s="133"/>
      <c r="G47" s="133"/>
      <c r="H47" s="133"/>
      <c r="I47" s="133"/>
      <c r="J47" s="133"/>
    </row>
    <row r="48" spans="1:10" ht="12" customHeight="1" x14ac:dyDescent="0.2">
      <c r="A48" s="133"/>
      <c r="B48" s="63"/>
      <c r="C48" s="63"/>
      <c r="D48" s="63"/>
      <c r="E48" s="63"/>
      <c r="F48" s="133"/>
      <c r="G48" s="133"/>
      <c r="H48" s="133"/>
      <c r="I48" s="133"/>
      <c r="J48" s="133"/>
    </row>
    <row r="49" spans="1:10" ht="12" customHeight="1" x14ac:dyDescent="0.2">
      <c r="A49" s="133"/>
      <c r="B49" s="63"/>
      <c r="C49" s="63"/>
      <c r="D49" s="63"/>
      <c r="E49" s="63"/>
      <c r="F49" s="133"/>
      <c r="G49" s="133"/>
      <c r="H49" s="133"/>
      <c r="I49" s="133"/>
      <c r="J49" s="133"/>
    </row>
    <row r="50" spans="1:10" ht="12" customHeight="1" x14ac:dyDescent="0.2">
      <c r="A50" s="133"/>
      <c r="B50" s="63"/>
      <c r="C50" s="63"/>
      <c r="D50" s="63"/>
      <c r="E50" s="63"/>
      <c r="F50" s="133"/>
      <c r="G50" s="133"/>
      <c r="H50" s="133"/>
      <c r="I50" s="133"/>
      <c r="J50" s="133"/>
    </row>
    <row r="51" spans="1:10" ht="12" customHeight="1" x14ac:dyDescent="0.2">
      <c r="A51" s="133"/>
      <c r="B51" s="63"/>
      <c r="C51" s="63"/>
      <c r="D51" s="63"/>
      <c r="E51" s="63"/>
      <c r="F51" s="133"/>
      <c r="G51" s="133"/>
      <c r="H51" s="133"/>
      <c r="I51" s="133"/>
      <c r="J51" s="133"/>
    </row>
    <row r="52" spans="1:10" ht="12" customHeight="1" x14ac:dyDescent="0.2">
      <c r="A52" s="133"/>
      <c r="B52" s="63"/>
      <c r="C52" s="63"/>
      <c r="D52" s="63"/>
      <c r="E52" s="63"/>
      <c r="F52" s="133"/>
      <c r="G52" s="133"/>
      <c r="H52" s="133"/>
      <c r="I52" s="133"/>
      <c r="J52" s="133"/>
    </row>
    <row r="53" spans="1:10" ht="12" customHeight="1" x14ac:dyDescent="0.2">
      <c r="A53" s="133"/>
      <c r="B53" s="63"/>
      <c r="C53" s="63"/>
      <c r="D53" s="63"/>
      <c r="E53" s="63"/>
      <c r="F53" s="133"/>
      <c r="G53" s="133"/>
      <c r="H53" s="133"/>
      <c r="I53" s="133"/>
      <c r="J53" s="133"/>
    </row>
    <row r="54" spans="1:10" ht="12" customHeight="1" x14ac:dyDescent="0.2">
      <c r="A54" s="133"/>
      <c r="B54" s="63"/>
      <c r="C54" s="63"/>
      <c r="D54" s="63"/>
      <c r="E54" s="63"/>
      <c r="F54" s="133"/>
      <c r="G54" s="133"/>
      <c r="H54" s="133"/>
      <c r="I54" s="133"/>
      <c r="J54" s="133"/>
    </row>
    <row r="55" spans="1:10" ht="12" customHeight="1" x14ac:dyDescent="0.2">
      <c r="A55" s="133"/>
      <c r="B55" s="63"/>
      <c r="C55" s="63"/>
      <c r="D55" s="63"/>
      <c r="E55" s="63"/>
      <c r="F55" s="133"/>
      <c r="G55" s="133"/>
      <c r="H55" s="133"/>
      <c r="I55" s="133"/>
      <c r="J55" s="133"/>
    </row>
    <row r="56" spans="1:10" ht="12" customHeight="1" x14ac:dyDescent="0.2">
      <c r="A56" s="133"/>
      <c r="B56" s="63"/>
      <c r="C56" s="63"/>
      <c r="D56" s="63"/>
      <c r="E56" s="63"/>
      <c r="F56" s="133"/>
      <c r="G56" s="133"/>
      <c r="H56" s="133"/>
      <c r="I56" s="133"/>
      <c r="J56" s="133"/>
    </row>
    <row r="57" spans="1:10" ht="12" customHeight="1" x14ac:dyDescent="0.2">
      <c r="A57" s="133"/>
      <c r="B57" s="63"/>
      <c r="C57" s="63"/>
      <c r="D57" s="63"/>
      <c r="E57" s="63"/>
      <c r="F57" s="133"/>
      <c r="G57" s="133"/>
      <c r="H57" s="133"/>
      <c r="I57" s="133"/>
      <c r="J57" s="133"/>
    </row>
    <row r="58" spans="1:10" ht="12" customHeight="1" x14ac:dyDescent="0.2">
      <c r="A58" s="133"/>
      <c r="B58" s="63"/>
      <c r="C58" s="63"/>
      <c r="D58" s="63"/>
      <c r="E58" s="63"/>
      <c r="F58" s="133"/>
      <c r="G58" s="133"/>
      <c r="H58" s="133"/>
      <c r="I58" s="133"/>
      <c r="J58" s="133"/>
    </row>
    <row r="59" spans="1:10" ht="12" customHeight="1" x14ac:dyDescent="0.2">
      <c r="A59" s="133"/>
      <c r="B59" s="63"/>
      <c r="C59" s="63"/>
      <c r="D59" s="63"/>
      <c r="E59" s="63"/>
      <c r="F59" s="133"/>
      <c r="G59" s="133"/>
      <c r="H59" s="133"/>
      <c r="I59" s="133"/>
      <c r="J59" s="133"/>
    </row>
    <row r="60" spans="1:10" ht="12" customHeight="1" x14ac:dyDescent="0.2">
      <c r="A60" s="133"/>
      <c r="B60" s="63"/>
      <c r="C60" s="63"/>
      <c r="D60" s="63"/>
      <c r="E60" s="63"/>
      <c r="F60" s="133"/>
      <c r="G60" s="133"/>
      <c r="H60" s="133"/>
      <c r="I60" s="133"/>
      <c r="J60" s="133"/>
    </row>
    <row r="61" spans="1:10" ht="12" customHeight="1" x14ac:dyDescent="0.2">
      <c r="A61" s="133"/>
      <c r="B61" s="63"/>
      <c r="C61" s="63"/>
      <c r="D61" s="63"/>
      <c r="E61" s="63"/>
      <c r="F61" s="133"/>
      <c r="G61" s="133"/>
      <c r="H61" s="133"/>
      <c r="I61" s="133"/>
      <c r="J61" s="133"/>
    </row>
    <row r="62" spans="1:10" ht="12" customHeight="1" x14ac:dyDescent="0.2">
      <c r="A62" s="133"/>
      <c r="B62" s="63"/>
      <c r="C62" s="63"/>
      <c r="D62" s="63"/>
      <c r="E62" s="63"/>
      <c r="F62" s="133"/>
      <c r="G62" s="133"/>
      <c r="H62" s="133"/>
      <c r="I62" s="133"/>
      <c r="J62" s="133"/>
    </row>
    <row r="63" spans="1:10" ht="12" customHeight="1" x14ac:dyDescent="0.2">
      <c r="A63" s="133"/>
      <c r="B63" s="63"/>
      <c r="C63" s="63"/>
      <c r="D63" s="63"/>
      <c r="E63" s="63"/>
      <c r="F63" s="133"/>
      <c r="G63" s="133"/>
      <c r="H63" s="133"/>
      <c r="I63" s="133"/>
      <c r="J63" s="133"/>
    </row>
    <row r="64" spans="1:10" ht="12" customHeight="1" x14ac:dyDescent="0.2">
      <c r="A64" s="133"/>
      <c r="B64" s="63"/>
      <c r="C64" s="63"/>
      <c r="D64" s="63"/>
      <c r="E64" s="63"/>
      <c r="F64" s="133"/>
      <c r="G64" s="133"/>
      <c r="H64" s="133"/>
      <c r="I64" s="133"/>
      <c r="J64" s="133"/>
    </row>
    <row r="65" spans="1:10" ht="12" customHeight="1" x14ac:dyDescent="0.2">
      <c r="A65" s="133"/>
      <c r="B65" s="63"/>
      <c r="C65" s="63"/>
      <c r="D65" s="63"/>
      <c r="E65" s="63"/>
      <c r="F65" s="133"/>
      <c r="G65" s="133"/>
      <c r="H65" s="133"/>
      <c r="I65" s="133"/>
      <c r="J65" s="133"/>
    </row>
    <row r="66" spans="1:10" ht="12" customHeight="1" x14ac:dyDescent="0.2">
      <c r="A66" s="133"/>
      <c r="B66" s="63"/>
      <c r="C66" s="63"/>
      <c r="D66" s="63"/>
      <c r="E66" s="63"/>
      <c r="F66" s="133"/>
      <c r="G66" s="133"/>
      <c r="H66" s="133"/>
      <c r="I66" s="133"/>
      <c r="J66" s="133"/>
    </row>
    <row r="67" spans="1:10" ht="12" customHeight="1" x14ac:dyDescent="0.2">
      <c r="A67" s="133"/>
      <c r="B67" s="63"/>
      <c r="C67" s="63"/>
      <c r="D67" s="63"/>
      <c r="E67" s="63"/>
      <c r="F67" s="133"/>
      <c r="G67" s="133"/>
      <c r="H67" s="133"/>
      <c r="I67" s="133"/>
      <c r="J67" s="133"/>
    </row>
    <row r="68" spans="1:10" ht="12" customHeight="1" x14ac:dyDescent="0.2">
      <c r="A68" s="133"/>
      <c r="B68" s="63"/>
      <c r="C68" s="63"/>
      <c r="D68" s="63"/>
      <c r="E68" s="63"/>
      <c r="F68" s="133"/>
      <c r="G68" s="133"/>
      <c r="H68" s="133"/>
      <c r="I68" s="133"/>
      <c r="J68" s="133"/>
    </row>
    <row r="69" spans="1:10" ht="12" customHeight="1" x14ac:dyDescent="0.2">
      <c r="A69" s="133"/>
      <c r="B69" s="63"/>
      <c r="C69" s="63"/>
      <c r="D69" s="63"/>
      <c r="E69" s="63"/>
      <c r="F69" s="133"/>
      <c r="G69" s="133"/>
      <c r="H69" s="133"/>
      <c r="I69" s="133"/>
      <c r="J69" s="133"/>
    </row>
    <row r="70" spans="1:10" ht="12" customHeight="1" x14ac:dyDescent="0.2">
      <c r="A70" s="133"/>
      <c r="B70" s="63"/>
      <c r="C70" s="63"/>
      <c r="D70" s="63"/>
      <c r="E70" s="63"/>
      <c r="F70" s="133"/>
      <c r="G70" s="133"/>
      <c r="H70" s="133"/>
      <c r="I70" s="133"/>
      <c r="J70" s="133"/>
    </row>
  </sheetData>
  <mergeCells count="2">
    <mergeCell ref="A19:I19"/>
    <mergeCell ref="A21:K21"/>
  </mergeCells>
  <pageMargins left="0.7" right="0.7" top="0.75" bottom="0.75" header="0" footer="0"/>
  <pageSetup scale="8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F6183-600A-40E5-9C14-980C7EEC04BB}">
  <sheetPr>
    <tabColor rgb="FFFFC000"/>
    <pageSetUpPr autoPageBreaks="0"/>
  </sheetPr>
  <dimension ref="A1:L50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39.85546875" style="337" customWidth="1"/>
    <col min="2" max="11" width="10.7109375" style="337" customWidth="1"/>
    <col min="12" max="12" width="10.85546875" style="337" customWidth="1"/>
    <col min="13" max="13" width="2" style="337" customWidth="1"/>
    <col min="14" max="16384" width="14.42578125" style="337"/>
  </cols>
  <sheetData>
    <row r="1" spans="1:12" ht="16.5" customHeight="1" x14ac:dyDescent="0.3">
      <c r="A1" s="114" t="s">
        <v>420</v>
      </c>
      <c r="B1" s="44"/>
      <c r="C1" s="44"/>
      <c r="D1" s="44"/>
      <c r="E1" s="44"/>
      <c r="F1" s="44"/>
      <c r="G1" s="44"/>
      <c r="H1" s="45"/>
      <c r="I1" s="45"/>
      <c r="J1" s="335"/>
      <c r="K1" s="336"/>
    </row>
    <row r="2" spans="1:12" ht="16.5" customHeight="1" x14ac:dyDescent="0.25">
      <c r="A2" s="47" t="s">
        <v>421</v>
      </c>
      <c r="B2" s="44"/>
      <c r="C2" s="44"/>
      <c r="D2" s="44"/>
      <c r="E2" s="44"/>
      <c r="F2" s="44"/>
      <c r="G2" s="44"/>
      <c r="H2" s="45"/>
      <c r="I2" s="45"/>
      <c r="J2" s="45"/>
      <c r="K2" s="335"/>
    </row>
    <row r="3" spans="1:12" ht="16.5" customHeight="1" x14ac:dyDescent="0.25">
      <c r="A3" s="45"/>
      <c r="B3" s="338"/>
      <c r="C3" s="338"/>
      <c r="D3" s="338"/>
      <c r="E3" s="338"/>
      <c r="F3" s="338"/>
      <c r="G3" s="338"/>
      <c r="H3" s="338"/>
      <c r="I3" s="338"/>
      <c r="J3" s="338"/>
      <c r="K3" s="338"/>
    </row>
    <row r="4" spans="1:12" ht="16.5" customHeight="1" x14ac:dyDescent="0.25">
      <c r="A4" s="339" t="s">
        <v>338</v>
      </c>
      <c r="B4" s="340">
        <v>2015</v>
      </c>
      <c r="C4" s="340">
        <v>2016</v>
      </c>
      <c r="D4" s="340">
        <v>2017</v>
      </c>
      <c r="E4" s="340">
        <v>2018</v>
      </c>
      <c r="F4" s="340">
        <v>2019</v>
      </c>
      <c r="G4" s="340">
        <v>2020</v>
      </c>
      <c r="H4" s="340">
        <v>2021</v>
      </c>
      <c r="I4" s="340">
        <v>2022</v>
      </c>
      <c r="J4" s="340">
        <v>2023</v>
      </c>
      <c r="K4" s="340" t="s">
        <v>422</v>
      </c>
    </row>
    <row r="5" spans="1:12" ht="16.5" customHeight="1" x14ac:dyDescent="0.25">
      <c r="A5" s="324" t="s">
        <v>178</v>
      </c>
      <c r="B5" s="341">
        <f t="shared" ref="B5:K5" si="0">SUM(B7:B27)+B29</f>
        <v>146822906.53713316</v>
      </c>
      <c r="C5" s="341">
        <f t="shared" si="0"/>
        <v>153005896.97612092</v>
      </c>
      <c r="D5" s="341">
        <f t="shared" si="0"/>
        <v>151964039.95640844</v>
      </c>
      <c r="E5" s="341">
        <f t="shared" si="0"/>
        <v>140210984.41591263</v>
      </c>
      <c r="F5" s="341">
        <f t="shared" si="0"/>
        <v>128413463.358733</v>
      </c>
      <c r="G5" s="341">
        <f t="shared" si="0"/>
        <v>88053944.209967121</v>
      </c>
      <c r="H5" s="341">
        <f t="shared" si="0"/>
        <v>97492951.121057406</v>
      </c>
      <c r="I5" s="341">
        <f t="shared" si="0"/>
        <v>96965977.163885623</v>
      </c>
      <c r="J5" s="341">
        <f t="shared" si="0"/>
        <v>100985631.43873219</v>
      </c>
      <c r="K5" s="341">
        <f t="shared" si="0"/>
        <v>108148344.56050137</v>
      </c>
      <c r="L5" s="342"/>
    </row>
    <row r="6" spans="1:12" ht="16.5" customHeight="1" x14ac:dyDescent="0.25">
      <c r="A6" s="133"/>
      <c r="B6" s="146"/>
      <c r="C6" s="146"/>
      <c r="D6" s="146"/>
      <c r="E6" s="146"/>
      <c r="F6" s="146"/>
      <c r="G6" s="146"/>
      <c r="H6" s="146"/>
      <c r="I6" s="146"/>
      <c r="J6" s="146"/>
      <c r="K6" s="135"/>
    </row>
    <row r="7" spans="1:12" ht="16.5" customHeight="1" x14ac:dyDescent="0.25">
      <c r="A7" s="311" t="s">
        <v>423</v>
      </c>
      <c r="B7" s="135">
        <v>28565281.958879996</v>
      </c>
      <c r="C7" s="135">
        <v>20782824.769700002</v>
      </c>
      <c r="D7" s="135">
        <v>16630742.630100001</v>
      </c>
      <c r="E7" s="135">
        <v>16004804.085299997</v>
      </c>
      <c r="F7" s="135">
        <v>16285717.690100001</v>
      </c>
      <c r="G7" s="135">
        <v>10576826.138899999</v>
      </c>
      <c r="H7" s="135">
        <v>8213953.8959999997</v>
      </c>
      <c r="I7" s="135">
        <v>7579155.0917999987</v>
      </c>
      <c r="J7" s="135">
        <v>8574664.9195000008</v>
      </c>
      <c r="K7" s="135">
        <v>11024314.898399999</v>
      </c>
      <c r="L7" s="343"/>
    </row>
    <row r="8" spans="1:12" ht="16.5" customHeight="1" x14ac:dyDescent="0.25">
      <c r="A8" s="311" t="s">
        <v>424</v>
      </c>
      <c r="B8" s="135">
        <v>6125852.7135020001</v>
      </c>
      <c r="C8" s="135">
        <v>6874889.1394609958</v>
      </c>
      <c r="D8" s="135">
        <v>7857002.8588702874</v>
      </c>
      <c r="E8" s="135">
        <v>8669615.8787709996</v>
      </c>
      <c r="F8" s="135">
        <v>9345225.5147615988</v>
      </c>
      <c r="G8" s="135">
        <v>8233436.3530654404</v>
      </c>
      <c r="H8" s="135">
        <v>9284313.995480001</v>
      </c>
      <c r="I8" s="135">
        <v>9428665.9094299991</v>
      </c>
      <c r="J8" s="135">
        <v>8382963.8838400012</v>
      </c>
      <c r="K8" s="135">
        <v>9097000.4821399972</v>
      </c>
      <c r="L8" s="344"/>
    </row>
    <row r="9" spans="1:12" ht="16.5" customHeight="1" x14ac:dyDescent="0.25">
      <c r="A9" s="311" t="s">
        <v>425</v>
      </c>
      <c r="B9" s="135">
        <v>19108156.406939998</v>
      </c>
      <c r="C9" s="135">
        <v>17002407.947080001</v>
      </c>
      <c r="D9" s="135">
        <v>15822534.860600002</v>
      </c>
      <c r="E9" s="135">
        <v>10329170.118500002</v>
      </c>
      <c r="F9" s="135">
        <v>5773469.9521000003</v>
      </c>
      <c r="G9" s="135">
        <v>2627668.9999104319</v>
      </c>
      <c r="H9" s="135">
        <v>2090323.249658</v>
      </c>
      <c r="I9" s="135">
        <v>3239111.4545508935</v>
      </c>
      <c r="J9" s="135">
        <v>5463300.2013132097</v>
      </c>
      <c r="K9" s="135">
        <v>7280792.226113081</v>
      </c>
      <c r="L9" s="344"/>
    </row>
    <row r="10" spans="1:12" ht="16.5" customHeight="1" x14ac:dyDescent="0.25">
      <c r="A10" s="311" t="s">
        <v>426</v>
      </c>
      <c r="B10" s="135">
        <v>7785562.9843229996</v>
      </c>
      <c r="C10" s="135">
        <v>7538710.6666580001</v>
      </c>
      <c r="D10" s="135">
        <v>7933711.3995380001</v>
      </c>
      <c r="E10" s="135">
        <v>5689679.085372</v>
      </c>
      <c r="F10" s="135">
        <v>5557215.5448310003</v>
      </c>
      <c r="G10" s="135">
        <v>4297311.4115300002</v>
      </c>
      <c r="H10" s="135">
        <v>5306699.2364699999</v>
      </c>
      <c r="I10" s="135">
        <v>5834072.9889783002</v>
      </c>
      <c r="J10" s="135">
        <v>6317385.4339199997</v>
      </c>
      <c r="K10" s="135">
        <v>6239557.5524399998</v>
      </c>
      <c r="L10" s="344"/>
    </row>
    <row r="11" spans="1:12" ht="16.5" customHeight="1" x14ac:dyDescent="0.25">
      <c r="A11" s="311" t="s">
        <v>427</v>
      </c>
      <c r="B11" s="135">
        <v>5625874.493999999</v>
      </c>
      <c r="C11" s="135">
        <v>6090844.0590000004</v>
      </c>
      <c r="D11" s="135">
        <v>6461216.3159999996</v>
      </c>
      <c r="E11" s="135">
        <v>5174566.2539999997</v>
      </c>
      <c r="F11" s="135">
        <v>4772528.6940000001</v>
      </c>
      <c r="G11" s="135">
        <v>4873598.523</v>
      </c>
      <c r="H11" s="135">
        <v>7297138.557000001</v>
      </c>
      <c r="I11" s="135">
        <v>6464578.9500000002</v>
      </c>
      <c r="J11" s="135">
        <v>6111936.9450000003</v>
      </c>
      <c r="K11" s="135">
        <v>5765509.7189999986</v>
      </c>
      <c r="L11" s="344"/>
    </row>
    <row r="12" spans="1:12" ht="16.5" customHeight="1" x14ac:dyDescent="0.25">
      <c r="A12" s="311" t="s">
        <v>428</v>
      </c>
      <c r="B12" s="135">
        <v>2888056.7952900003</v>
      </c>
      <c r="C12" s="135">
        <v>6184334.9491059994</v>
      </c>
      <c r="D12" s="135">
        <v>6332220.7446300006</v>
      </c>
      <c r="E12" s="135">
        <v>6565769.270041001</v>
      </c>
      <c r="F12" s="135">
        <v>6718692.2397899982</v>
      </c>
      <c r="G12" s="345">
        <v>4419118.1424599998</v>
      </c>
      <c r="H12" s="345">
        <v>5559423.971570001</v>
      </c>
      <c r="I12" s="345">
        <v>5157764.6570699988</v>
      </c>
      <c r="J12" s="135">
        <v>4488955.6417770004</v>
      </c>
      <c r="K12" s="135">
        <v>4472006.2861599997</v>
      </c>
      <c r="L12" s="344"/>
    </row>
    <row r="13" spans="1:12" ht="16.5" customHeight="1" x14ac:dyDescent="0.25">
      <c r="A13" s="311" t="s">
        <v>429</v>
      </c>
      <c r="B13" s="135">
        <v>0</v>
      </c>
      <c r="C13" s="135">
        <v>1485759.3041696502</v>
      </c>
      <c r="D13" s="135">
        <v>2378972.7531249998</v>
      </c>
      <c r="E13" s="135">
        <v>2794029.1326000006</v>
      </c>
      <c r="F13" s="135">
        <v>5140738.2148000002</v>
      </c>
      <c r="G13" s="135">
        <v>4481986.0340409996</v>
      </c>
      <c r="H13" s="135">
        <v>4246478.6002799999</v>
      </c>
      <c r="I13" s="135">
        <v>4754736.6900929995</v>
      </c>
      <c r="J13" s="135">
        <v>4443887.7685920009</v>
      </c>
      <c r="K13" s="135">
        <v>4279932.6984890001</v>
      </c>
      <c r="L13" s="344"/>
    </row>
    <row r="14" spans="1:12" ht="16.5" customHeight="1" x14ac:dyDescent="0.25">
      <c r="A14" s="311" t="s">
        <v>430</v>
      </c>
      <c r="B14" s="135">
        <v>2101575.6946319998</v>
      </c>
      <c r="C14" s="135">
        <v>2231271.9476939999</v>
      </c>
      <c r="D14" s="135">
        <v>2502000.5043930002</v>
      </c>
      <c r="E14" s="135">
        <v>2540637.415637</v>
      </c>
      <c r="F14" s="135">
        <v>2336082.6676059999</v>
      </c>
      <c r="G14" s="135">
        <v>1742949.1502143708</v>
      </c>
      <c r="H14" s="135">
        <v>3295025.2555193915</v>
      </c>
      <c r="I14" s="135">
        <v>3357709.6060171127</v>
      </c>
      <c r="J14" s="135">
        <v>3951678.9400923504</v>
      </c>
      <c r="K14" s="135">
        <v>3593862.0874470645</v>
      </c>
      <c r="L14" s="344"/>
    </row>
    <row r="15" spans="1:12" ht="16.5" customHeight="1" x14ac:dyDescent="0.25">
      <c r="A15" s="311" t="s">
        <v>431</v>
      </c>
      <c r="B15" s="135">
        <v>6772095.3162630005</v>
      </c>
      <c r="C15" s="135">
        <v>5913110.8617440006</v>
      </c>
      <c r="D15" s="135">
        <v>7672121.4044200005</v>
      </c>
      <c r="E15" s="135">
        <v>7371453.3887600005</v>
      </c>
      <c r="F15" s="135">
        <v>4315677.894599</v>
      </c>
      <c r="G15" s="135">
        <v>2981754.6996599995</v>
      </c>
      <c r="H15" s="135">
        <v>3746126.854766998</v>
      </c>
      <c r="I15" s="135">
        <v>4128408.644905</v>
      </c>
      <c r="J15" s="135">
        <v>3890159.8781599998</v>
      </c>
      <c r="K15" s="135">
        <v>3401754.5296739992</v>
      </c>
      <c r="L15" s="344"/>
    </row>
    <row r="16" spans="1:12" ht="16.5" customHeight="1" x14ac:dyDescent="0.25">
      <c r="A16" s="311" t="s">
        <v>432</v>
      </c>
      <c r="B16" s="346">
        <v>0</v>
      </c>
      <c r="C16" s="346">
        <v>0</v>
      </c>
      <c r="D16" s="346">
        <v>0</v>
      </c>
      <c r="E16" s="346">
        <v>0</v>
      </c>
      <c r="F16" s="346">
        <v>0</v>
      </c>
      <c r="G16" s="346">
        <v>0</v>
      </c>
      <c r="H16" s="346">
        <v>0</v>
      </c>
      <c r="I16" s="346">
        <v>0</v>
      </c>
      <c r="J16" s="346">
        <v>0</v>
      </c>
      <c r="K16" s="146">
        <v>3205932.960001749</v>
      </c>
      <c r="L16" s="344"/>
    </row>
    <row r="17" spans="1:12" ht="16.5" customHeight="1" x14ac:dyDescent="0.25">
      <c r="A17" s="311" t="s">
        <v>433</v>
      </c>
      <c r="B17" s="135">
        <v>0</v>
      </c>
      <c r="C17" s="135">
        <v>0</v>
      </c>
      <c r="D17" s="135">
        <v>546766.61916999996</v>
      </c>
      <c r="E17" s="135">
        <v>752359.5536499999</v>
      </c>
      <c r="F17" s="135">
        <v>613943.58390000009</v>
      </c>
      <c r="G17" s="135">
        <v>385521.77791</v>
      </c>
      <c r="H17" s="135">
        <v>1564704.1330820003</v>
      </c>
      <c r="I17" s="135">
        <v>1811108.2644410001</v>
      </c>
      <c r="J17" s="135">
        <v>3552576.4177559996</v>
      </c>
      <c r="K17" s="135">
        <v>3055176.0029170001</v>
      </c>
      <c r="L17" s="344"/>
    </row>
    <row r="18" spans="1:12" ht="16.5" customHeight="1" x14ac:dyDescent="0.25">
      <c r="A18" s="311" t="s">
        <v>351</v>
      </c>
      <c r="B18" s="135">
        <v>5148749.2729000002</v>
      </c>
      <c r="C18" s="135">
        <v>4912076.0402999995</v>
      </c>
      <c r="D18" s="135">
        <v>5165324.2303999998</v>
      </c>
      <c r="E18" s="135">
        <v>4908683.0053999992</v>
      </c>
      <c r="F18" s="135">
        <v>4927109.5195000004</v>
      </c>
      <c r="G18" s="135">
        <v>3693998.5407800004</v>
      </c>
      <c r="H18" s="135">
        <v>3670226.2810999993</v>
      </c>
      <c r="I18" s="135">
        <v>4185551.5951</v>
      </c>
      <c r="J18" s="135">
        <v>3955381.5134999994</v>
      </c>
      <c r="K18" s="135">
        <v>2846603.5238000001</v>
      </c>
      <c r="L18" s="344"/>
    </row>
    <row r="19" spans="1:12" ht="16.5" customHeight="1" x14ac:dyDescent="0.25">
      <c r="A19" s="311" t="s">
        <v>434</v>
      </c>
      <c r="B19" s="135">
        <v>7132784.222484</v>
      </c>
      <c r="C19" s="135">
        <v>6340655.4870909993</v>
      </c>
      <c r="D19" s="135">
        <v>5870708.0281309998</v>
      </c>
      <c r="E19" s="135">
        <v>4764478.0293999994</v>
      </c>
      <c r="F19" s="135">
        <v>4236694.6338000009</v>
      </c>
      <c r="G19" s="135">
        <v>3235055.978807</v>
      </c>
      <c r="H19" s="135">
        <v>3405573.5963419997</v>
      </c>
      <c r="I19" s="135">
        <v>2962279.1785530001</v>
      </c>
      <c r="J19" s="135">
        <v>2980749.1934249997</v>
      </c>
      <c r="K19" s="135">
        <v>2503013.3647650001</v>
      </c>
      <c r="L19" s="343"/>
    </row>
    <row r="20" spans="1:12" ht="16.5" customHeight="1" x14ac:dyDescent="0.25">
      <c r="A20" s="347" t="s">
        <v>435</v>
      </c>
      <c r="B20" s="135">
        <v>3829139.747004</v>
      </c>
      <c r="C20" s="135">
        <v>3563014.7419949998</v>
      </c>
      <c r="D20" s="135">
        <v>4366207.9247300001</v>
      </c>
      <c r="E20" s="135">
        <v>4124241.0069900001</v>
      </c>
      <c r="F20" s="135">
        <v>2549129.9446049999</v>
      </c>
      <c r="G20" s="135">
        <v>2876420.4144089995</v>
      </c>
      <c r="H20" s="135">
        <v>2810822.0838900004</v>
      </c>
      <c r="I20" s="135">
        <v>1906574.2062170003</v>
      </c>
      <c r="J20" s="135">
        <v>3000780.3333999999</v>
      </c>
      <c r="K20" s="135">
        <v>2496408.075865</v>
      </c>
      <c r="L20" s="344"/>
    </row>
    <row r="21" spans="1:12" ht="16.5" customHeight="1" x14ac:dyDescent="0.25">
      <c r="A21" s="311" t="s">
        <v>436</v>
      </c>
      <c r="B21" s="348">
        <v>0</v>
      </c>
      <c r="C21" s="348">
        <v>0</v>
      </c>
      <c r="D21" s="348">
        <v>0</v>
      </c>
      <c r="E21" s="348">
        <v>0</v>
      </c>
      <c r="F21" s="348">
        <v>318228.75</v>
      </c>
      <c r="G21" s="348">
        <v>2522330.5679359995</v>
      </c>
      <c r="H21" s="135">
        <v>2760787.07</v>
      </c>
      <c r="I21" s="135">
        <v>2556306.7725</v>
      </c>
      <c r="J21" s="135">
        <v>2512354.6409779997</v>
      </c>
      <c r="K21" s="135">
        <v>2493429.6518999999</v>
      </c>
      <c r="L21" s="344"/>
    </row>
    <row r="22" spans="1:12" ht="16.5" customHeight="1" x14ac:dyDescent="0.25">
      <c r="A22" s="311" t="s">
        <v>437</v>
      </c>
      <c r="B22" s="348">
        <v>2796159.220063</v>
      </c>
      <c r="C22" s="348">
        <v>3188992.0886030002</v>
      </c>
      <c r="D22" s="348">
        <v>2707894.1298890007</v>
      </c>
      <c r="E22" s="348">
        <v>3282951.8428869997</v>
      </c>
      <c r="F22" s="348">
        <v>2915354.127138</v>
      </c>
      <c r="G22" s="348">
        <v>2274562.6512649516</v>
      </c>
      <c r="H22" s="135">
        <v>2439635.3340409892</v>
      </c>
      <c r="I22" s="135">
        <v>2537802.2608439531</v>
      </c>
      <c r="J22" s="135">
        <v>2167274.7481540013</v>
      </c>
      <c r="K22" s="135">
        <v>2394046.9532080628</v>
      </c>
      <c r="L22" s="349"/>
    </row>
    <row r="23" spans="1:12" ht="16.5" customHeight="1" x14ac:dyDescent="0.25">
      <c r="A23" s="311" t="s">
        <v>438</v>
      </c>
      <c r="B23" s="348">
        <v>1358896.2659254998</v>
      </c>
      <c r="C23" s="348">
        <v>1441022.6708866004</v>
      </c>
      <c r="D23" s="348">
        <v>2606757.5391759998</v>
      </c>
      <c r="E23" s="348">
        <v>1843938.7981769999</v>
      </c>
      <c r="F23" s="348">
        <v>1790829.5846510001</v>
      </c>
      <c r="G23" s="348">
        <v>1062545.8224310011</v>
      </c>
      <c r="H23" s="135">
        <v>1061125.5245090001</v>
      </c>
      <c r="I23" s="135">
        <v>1575050.0662399998</v>
      </c>
      <c r="J23" s="135">
        <v>2045309.4546769999</v>
      </c>
      <c r="K23" s="135">
        <v>2131668.4389009997</v>
      </c>
      <c r="L23" s="344"/>
    </row>
    <row r="24" spans="1:12" ht="16.5" customHeight="1" x14ac:dyDescent="0.25">
      <c r="A24" s="311" t="s">
        <v>439</v>
      </c>
      <c r="B24" s="348">
        <v>1201585.914848</v>
      </c>
      <c r="C24" s="348">
        <v>1406766.0412409999</v>
      </c>
      <c r="D24" s="348">
        <v>1313061.3006590004</v>
      </c>
      <c r="E24" s="348">
        <v>1477579.519991</v>
      </c>
      <c r="F24" s="348">
        <v>1910480.1724109999</v>
      </c>
      <c r="G24" s="348">
        <v>1276047.5804271002</v>
      </c>
      <c r="H24" s="135">
        <v>1346608.7724171497</v>
      </c>
      <c r="I24" s="135">
        <v>1519087.1749570703</v>
      </c>
      <c r="J24" s="135">
        <v>1807981.37578709</v>
      </c>
      <c r="K24" s="135">
        <v>1909800.1768504002</v>
      </c>
      <c r="L24" s="344"/>
    </row>
    <row r="25" spans="1:12" ht="16.5" customHeight="1" x14ac:dyDescent="0.25">
      <c r="A25" s="311" t="s">
        <v>440</v>
      </c>
      <c r="B25" s="348">
        <v>960546.95744899998</v>
      </c>
      <c r="C25" s="348">
        <v>1223361.9700859999</v>
      </c>
      <c r="D25" s="348">
        <v>1305682.2969300002</v>
      </c>
      <c r="E25" s="348">
        <v>1123417.77149</v>
      </c>
      <c r="F25" s="348">
        <v>1004168.1680030001</v>
      </c>
      <c r="G25" s="348">
        <v>1020784.703143696</v>
      </c>
      <c r="H25" s="135">
        <v>1627425.63618522</v>
      </c>
      <c r="I25" s="135">
        <v>1771947.8318194</v>
      </c>
      <c r="J25" s="135">
        <v>1938413.8835949998</v>
      </c>
      <c r="K25" s="135">
        <v>1846432.518994726</v>
      </c>
      <c r="L25" s="344"/>
    </row>
    <row r="26" spans="1:12" ht="16.5" customHeight="1" x14ac:dyDescent="0.25">
      <c r="A26" s="311" t="s">
        <v>441</v>
      </c>
      <c r="B26" s="135">
        <v>3685684.6029000003</v>
      </c>
      <c r="C26" s="135">
        <v>3285352.1359999995</v>
      </c>
      <c r="D26" s="135">
        <v>3100289.2421261198</v>
      </c>
      <c r="E26" s="135">
        <v>3213941.9499999997</v>
      </c>
      <c r="F26" s="135">
        <v>3164002.1030999999</v>
      </c>
      <c r="G26" s="135">
        <v>2491194.60577557</v>
      </c>
      <c r="H26" s="135">
        <v>2144928.4845415</v>
      </c>
      <c r="I26" s="135">
        <v>2030532.9076068667</v>
      </c>
      <c r="J26" s="135">
        <v>1937039.7722832717</v>
      </c>
      <c r="K26" s="135">
        <v>1697685.8462810626</v>
      </c>
      <c r="L26" s="344"/>
    </row>
    <row r="27" spans="1:12" ht="16.5" customHeight="1" x14ac:dyDescent="0.25">
      <c r="A27" s="133" t="s">
        <v>333</v>
      </c>
      <c r="B27" s="135">
        <v>29562389.116834968</v>
      </c>
      <c r="C27" s="135">
        <v>28455730.274302453</v>
      </c>
      <c r="D27" s="135">
        <v>30695713.503668368</v>
      </c>
      <c r="E27" s="135">
        <v>30704719.299046621</v>
      </c>
      <c r="F27" s="135">
        <v>30092969.717887431</v>
      </c>
      <c r="G27" s="135">
        <v>20162888.114304364</v>
      </c>
      <c r="H27" s="135">
        <v>24535233.588206261</v>
      </c>
      <c r="I27" s="135">
        <v>23159466.912764039</v>
      </c>
      <c r="J27" s="135">
        <v>22954910.492982775</v>
      </c>
      <c r="K27" s="135">
        <v>25873789.567154765</v>
      </c>
      <c r="L27" s="303"/>
    </row>
    <row r="28" spans="1:12" ht="16.5" customHeight="1" x14ac:dyDescent="0.25">
      <c r="A28" s="133"/>
      <c r="B28" s="135"/>
      <c r="C28" s="135"/>
      <c r="D28" s="135"/>
      <c r="E28" s="135"/>
      <c r="F28" s="135"/>
      <c r="G28" s="135"/>
      <c r="H28" s="135"/>
      <c r="I28" s="135"/>
      <c r="J28" s="135"/>
      <c r="K28" s="135"/>
    </row>
    <row r="29" spans="1:12" ht="16.5" customHeight="1" x14ac:dyDescent="0.25">
      <c r="A29" s="313" t="s">
        <v>442</v>
      </c>
      <c r="B29" s="350">
        <f>+SUM(B30:B33)</f>
        <v>12174514.852894735</v>
      </c>
      <c r="C29" s="350">
        <f t="shared" ref="C29:I29" si="1">+SUM(C30:C33)</f>
        <v>25084771.881003197</v>
      </c>
      <c r="D29" s="350">
        <f t="shared" si="1"/>
        <v>20695111.669852674</v>
      </c>
      <c r="E29" s="350">
        <f t="shared" si="1"/>
        <v>18874949.009900004</v>
      </c>
      <c r="F29" s="350">
        <f t="shared" si="1"/>
        <v>14645204.64115</v>
      </c>
      <c r="G29" s="350">
        <f t="shared" si="1"/>
        <v>2817943.9999971823</v>
      </c>
      <c r="H29" s="350">
        <f t="shared" si="1"/>
        <v>1086396.9999989131</v>
      </c>
      <c r="I29" s="350">
        <f t="shared" si="1"/>
        <v>1006065.9999989939</v>
      </c>
      <c r="J29" s="350">
        <f>+SUM(J30:J33)</f>
        <v>507925.9999994922</v>
      </c>
      <c r="K29" s="350">
        <f>+SUM(K30:K33)</f>
        <v>539626.99999946041</v>
      </c>
    </row>
    <row r="30" spans="1:12" ht="16.5" customHeight="1" x14ac:dyDescent="0.25">
      <c r="A30" s="133" t="s">
        <v>314</v>
      </c>
      <c r="B30" s="135">
        <v>12174514.852894735</v>
      </c>
      <c r="C30" s="135">
        <v>17083808.676422771</v>
      </c>
      <c r="D30" s="135">
        <v>12146076.314647488</v>
      </c>
      <c r="E30" s="136">
        <v>9222277.4261000007</v>
      </c>
      <c r="F30" s="136">
        <v>6002223.0282000005</v>
      </c>
      <c r="G30" s="136">
        <v>1243551.9999987565</v>
      </c>
      <c r="H30" s="136">
        <v>422718.9999995773</v>
      </c>
      <c r="I30" s="136">
        <v>407828.99999959208</v>
      </c>
      <c r="J30" s="136">
        <v>169584.99999983047</v>
      </c>
      <c r="K30" s="136">
        <v>169787.99999983021</v>
      </c>
    </row>
    <row r="31" spans="1:12" ht="16.5" customHeight="1" x14ac:dyDescent="0.25">
      <c r="A31" s="133" t="s">
        <v>306</v>
      </c>
      <c r="B31" s="135">
        <v>0</v>
      </c>
      <c r="C31" s="135">
        <v>5710995.7058593296</v>
      </c>
      <c r="D31" s="135">
        <v>6377674.5195815861</v>
      </c>
      <c r="E31" s="136">
        <v>6822520.4730000002</v>
      </c>
      <c r="F31" s="136">
        <v>6175893.9861999992</v>
      </c>
      <c r="G31" s="136">
        <v>1093432.9999989066</v>
      </c>
      <c r="H31" s="136">
        <v>324709.99999967514</v>
      </c>
      <c r="I31" s="136">
        <v>296451.99999970361</v>
      </c>
      <c r="J31" s="136">
        <v>152910.99999984691</v>
      </c>
      <c r="K31" s="136">
        <v>160264.99999983967</v>
      </c>
    </row>
    <row r="32" spans="1:12" ht="16.5" customHeight="1" x14ac:dyDescent="0.25">
      <c r="A32" s="133" t="s">
        <v>294</v>
      </c>
      <c r="B32" s="135">
        <v>0</v>
      </c>
      <c r="C32" s="135">
        <v>1557952.6946817881</v>
      </c>
      <c r="D32" s="135">
        <v>1895905.2986958863</v>
      </c>
      <c r="E32" s="136">
        <v>2048824.8700000003</v>
      </c>
      <c r="F32" s="136">
        <v>1604846.3947000001</v>
      </c>
      <c r="G32" s="136">
        <v>399389.99999960058</v>
      </c>
      <c r="H32" s="136">
        <v>241908.99999975812</v>
      </c>
      <c r="I32" s="136">
        <v>241508.9999997585</v>
      </c>
      <c r="J32" s="136">
        <v>139018.99999986109</v>
      </c>
      <c r="K32" s="136">
        <v>161452.99999983862</v>
      </c>
    </row>
    <row r="33" spans="1:11" ht="16.5" customHeight="1" x14ac:dyDescent="0.25">
      <c r="A33" s="133" t="s">
        <v>310</v>
      </c>
      <c r="B33" s="135">
        <v>0</v>
      </c>
      <c r="C33" s="135">
        <v>732014.80403930531</v>
      </c>
      <c r="D33" s="135">
        <v>275455.53692771529</v>
      </c>
      <c r="E33" s="136">
        <v>781326.24079999991</v>
      </c>
      <c r="F33" s="136">
        <v>862241.23204999988</v>
      </c>
      <c r="G33" s="136">
        <v>81568.999999918393</v>
      </c>
      <c r="H33" s="136">
        <v>97058.999999902793</v>
      </c>
      <c r="I33" s="136">
        <v>60275.999999939697</v>
      </c>
      <c r="J33" s="136">
        <v>46410.999999953696</v>
      </c>
      <c r="K33" s="136">
        <v>48120.999999951891</v>
      </c>
    </row>
    <row r="34" spans="1:11" ht="16.5" customHeight="1" x14ac:dyDescent="0.25">
      <c r="A34" s="45"/>
      <c r="B34" s="351"/>
      <c r="C34" s="351"/>
      <c r="D34" s="351"/>
      <c r="E34" s="351"/>
      <c r="F34" s="351"/>
      <c r="G34" s="351"/>
      <c r="H34" s="351"/>
      <c r="I34" s="351"/>
      <c r="J34" s="351"/>
      <c r="K34" s="45"/>
    </row>
    <row r="35" spans="1:11" ht="16.5" customHeight="1" x14ac:dyDescent="0.25">
      <c r="A35" s="45"/>
      <c r="B35" s="352"/>
      <c r="C35" s="352"/>
      <c r="D35" s="352"/>
      <c r="E35" s="352"/>
      <c r="F35" s="352"/>
      <c r="G35" s="352"/>
      <c r="H35" s="353"/>
      <c r="I35" s="45"/>
      <c r="J35" s="45"/>
      <c r="K35" s="45"/>
    </row>
    <row r="36" spans="1:11" ht="13.5" customHeight="1" x14ac:dyDescent="0.25">
      <c r="A36" s="164" t="s">
        <v>443</v>
      </c>
      <c r="B36" s="354"/>
      <c r="C36" s="317"/>
      <c r="D36" s="317"/>
      <c r="E36" s="317"/>
      <c r="F36" s="317"/>
      <c r="G36" s="317"/>
      <c r="H36" s="317"/>
      <c r="I36" s="317"/>
      <c r="J36" s="317"/>
      <c r="K36" s="317"/>
    </row>
    <row r="37" spans="1:11" ht="13.5" customHeight="1" x14ac:dyDescent="0.25">
      <c r="A37" s="59" t="s">
        <v>444</v>
      </c>
      <c r="B37" s="43"/>
      <c r="C37" s="44"/>
      <c r="D37" s="44"/>
      <c r="E37" s="44"/>
      <c r="F37" s="44"/>
      <c r="G37" s="44"/>
      <c r="H37" s="45"/>
      <c r="I37" s="45"/>
      <c r="J37" s="45"/>
      <c r="K37" s="45"/>
    </row>
    <row r="38" spans="1:11" ht="13.5" customHeight="1" x14ac:dyDescent="0.25">
      <c r="A38" s="59" t="s">
        <v>445</v>
      </c>
      <c r="B38" s="43"/>
      <c r="C38" s="44"/>
      <c r="D38" s="44"/>
      <c r="E38" s="44"/>
      <c r="F38" s="44"/>
      <c r="G38" s="44"/>
      <c r="H38" s="44"/>
      <c r="I38" s="44"/>
      <c r="J38" s="44"/>
      <c r="K38" s="44"/>
    </row>
    <row r="39" spans="1:11" ht="13.5" customHeight="1" x14ac:dyDescent="0.25">
      <c r="A39" s="59" t="s">
        <v>446</v>
      </c>
      <c r="B39" s="43"/>
      <c r="C39" s="44"/>
      <c r="D39" s="44"/>
      <c r="E39" s="44"/>
      <c r="F39" s="44"/>
      <c r="G39" s="44"/>
      <c r="H39" s="44"/>
      <c r="I39" s="44"/>
      <c r="J39" s="44"/>
      <c r="K39" s="44"/>
    </row>
    <row r="40" spans="1:11" ht="13.5" customHeight="1" x14ac:dyDescent="0.25">
      <c r="A40" s="250" t="s">
        <v>372</v>
      </c>
      <c r="B40" s="355"/>
      <c r="C40" s="321"/>
      <c r="D40" s="321"/>
      <c r="E40" s="321"/>
      <c r="F40" s="321"/>
      <c r="G40" s="321"/>
      <c r="H40" s="355"/>
      <c r="I40" s="355"/>
      <c r="J40" s="355"/>
      <c r="K40" s="355"/>
    </row>
    <row r="41" spans="1:11" ht="16.5" customHeight="1" x14ac:dyDescent="0.25">
      <c r="A41" s="303"/>
      <c r="B41" s="356"/>
      <c r="C41" s="356"/>
      <c r="D41" s="356"/>
      <c r="E41" s="356"/>
      <c r="F41" s="356"/>
      <c r="G41" s="356"/>
      <c r="H41" s="356"/>
      <c r="I41" s="303"/>
      <c r="J41" s="303"/>
      <c r="K41" s="303"/>
    </row>
    <row r="43" spans="1:11" ht="15" customHeight="1" x14ac:dyDescent="0.25">
      <c r="B43" s="5"/>
      <c r="C43" s="5"/>
      <c r="D43" s="5"/>
      <c r="E43" s="5"/>
      <c r="F43" s="5"/>
      <c r="G43" s="5"/>
      <c r="H43" s="5"/>
      <c r="I43" s="5"/>
      <c r="J43" s="5"/>
    </row>
    <row r="44" spans="1:11" ht="15" customHeight="1" x14ac:dyDescent="0.25">
      <c r="B44" s="357"/>
      <c r="C44" s="357"/>
      <c r="D44" s="357"/>
      <c r="E44" s="357"/>
      <c r="F44" s="357"/>
      <c r="G44" s="357"/>
      <c r="H44" s="357"/>
      <c r="I44" s="357"/>
      <c r="J44" s="357"/>
    </row>
    <row r="45" spans="1:11" ht="15" customHeight="1" x14ac:dyDescent="0.25">
      <c r="B45" s="358"/>
      <c r="C45" s="358"/>
      <c r="D45" s="358"/>
      <c r="E45" s="358"/>
      <c r="F45" s="358"/>
      <c r="G45" s="358"/>
      <c r="H45" s="358"/>
      <c r="I45" s="358"/>
      <c r="J45" s="346"/>
    </row>
    <row r="46" spans="1:11" ht="15" customHeight="1" x14ac:dyDescent="0.25">
      <c r="B46" s="359"/>
      <c r="C46" s="359"/>
      <c r="D46" s="359"/>
      <c r="E46" s="359"/>
      <c r="F46" s="359"/>
      <c r="G46" s="359"/>
      <c r="H46" s="359"/>
      <c r="I46" s="360"/>
      <c r="J46" s="359"/>
    </row>
    <row r="49" spans="2:11" ht="15" customHeight="1" x14ac:dyDescent="0.25">
      <c r="B49" s="279"/>
      <c r="C49" s="279"/>
      <c r="D49" s="279"/>
      <c r="E49" s="279"/>
      <c r="F49" s="279"/>
      <c r="G49" s="279"/>
      <c r="H49" s="279"/>
      <c r="I49" s="279"/>
      <c r="J49" s="279"/>
      <c r="K49" s="279"/>
    </row>
    <row r="50" spans="2:11" ht="15" customHeight="1" x14ac:dyDescent="0.25">
      <c r="B50" s="361"/>
      <c r="C50" s="361"/>
      <c r="D50" s="361"/>
      <c r="E50" s="361"/>
      <c r="F50" s="361"/>
      <c r="G50" s="361"/>
      <c r="H50" s="361"/>
      <c r="I50" s="361"/>
      <c r="J50" s="361"/>
      <c r="K50" s="361"/>
    </row>
  </sheetData>
  <pageMargins left="0.7" right="0.7" top="0.75" bottom="0.75" header="0" footer="0"/>
  <pageSetup paperSize="9" scale="4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322E-F145-4C4A-9E50-7F0ED69C6AE9}">
  <sheetPr>
    <tabColor rgb="FFFFC000"/>
    <pageSetUpPr autoPageBreaks="0"/>
  </sheetPr>
  <dimension ref="A1:L33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4.28515625" style="304" customWidth="1"/>
    <col min="2" max="11" width="10.7109375" style="304" customWidth="1"/>
    <col min="12" max="12" width="5.28515625" style="304" customWidth="1"/>
    <col min="13" max="16384" width="14.42578125" style="304"/>
  </cols>
  <sheetData>
    <row r="1" spans="1:12" ht="16.5" customHeight="1" x14ac:dyDescent="0.25">
      <c r="A1" s="362" t="s">
        <v>447</v>
      </c>
      <c r="B1" s="363"/>
      <c r="C1" s="44"/>
      <c r="D1" s="44"/>
      <c r="E1" s="44"/>
      <c r="F1" s="44"/>
      <c r="G1" s="44"/>
      <c r="H1" s="44"/>
      <c r="I1" s="364"/>
      <c r="J1" s="335"/>
      <c r="K1" s="45"/>
    </row>
    <row r="2" spans="1:12" ht="16.5" customHeight="1" x14ac:dyDescent="0.25">
      <c r="A2" s="47" t="s">
        <v>448</v>
      </c>
      <c r="B2" s="44"/>
      <c r="C2" s="44"/>
      <c r="D2" s="44"/>
      <c r="E2" s="44"/>
      <c r="F2" s="44"/>
      <c r="G2" s="44"/>
      <c r="H2" s="44"/>
      <c r="I2" s="44"/>
      <c r="J2" s="335"/>
      <c r="K2" s="45"/>
    </row>
    <row r="3" spans="1:12" ht="16.5" customHeight="1" x14ac:dyDescent="0.25">
      <c r="A3" s="45"/>
      <c r="B3" s="365"/>
      <c r="C3" s="365"/>
      <c r="D3" s="366"/>
      <c r="E3" s="366"/>
      <c r="F3" s="365"/>
      <c r="G3" s="365"/>
      <c r="H3" s="365"/>
      <c r="I3" s="365"/>
      <c r="J3" s="365"/>
      <c r="K3" s="365"/>
    </row>
    <row r="4" spans="1:12" ht="16.5" customHeight="1" x14ac:dyDescent="0.25">
      <c r="A4" s="122" t="s">
        <v>449</v>
      </c>
      <c r="B4" s="367">
        <v>2015</v>
      </c>
      <c r="C4" s="367">
        <v>2016</v>
      </c>
      <c r="D4" s="367">
        <v>2017</v>
      </c>
      <c r="E4" s="367">
        <v>2018</v>
      </c>
      <c r="F4" s="367">
        <v>2019</v>
      </c>
      <c r="G4" s="367">
        <v>2020</v>
      </c>
      <c r="H4" s="367">
        <v>2021</v>
      </c>
      <c r="I4" s="367">
        <v>2022</v>
      </c>
      <c r="J4" s="367">
        <v>2023</v>
      </c>
      <c r="K4" s="367" t="s">
        <v>422</v>
      </c>
    </row>
    <row r="5" spans="1:12" ht="16.5" customHeight="1" x14ac:dyDescent="0.25">
      <c r="A5" s="324" t="s">
        <v>178</v>
      </c>
      <c r="B5" s="368">
        <f t="shared" ref="B5:K5" si="0">SUM(B7:B23)</f>
        <v>146822906.53713325</v>
      </c>
      <c r="C5" s="368">
        <f t="shared" si="0"/>
        <v>153005896.9761208</v>
      </c>
      <c r="D5" s="368">
        <f t="shared" si="0"/>
        <v>151964039.95640811</v>
      </c>
      <c r="E5" s="368">
        <f t="shared" si="0"/>
        <v>140210984.41590852</v>
      </c>
      <c r="F5" s="368">
        <f t="shared" si="0"/>
        <v>128413463.3587331</v>
      </c>
      <c r="G5" s="368">
        <f t="shared" si="0"/>
        <v>88053944.209967166</v>
      </c>
      <c r="H5" s="368">
        <f t="shared" si="0"/>
        <v>97492951.121057421</v>
      </c>
      <c r="I5" s="368">
        <f t="shared" si="0"/>
        <v>96965977.163885608</v>
      </c>
      <c r="J5" s="368">
        <f t="shared" si="0"/>
        <v>100985631.43873219</v>
      </c>
      <c r="K5" s="368">
        <f t="shared" si="0"/>
        <v>108148344.56050138</v>
      </c>
    </row>
    <row r="6" spans="1:12" ht="16.5" customHeight="1" x14ac:dyDescent="0.25">
      <c r="A6" s="324"/>
      <c r="B6" s="368"/>
      <c r="C6" s="368"/>
      <c r="D6" s="368"/>
      <c r="E6" s="368"/>
      <c r="F6" s="368"/>
      <c r="G6" s="368"/>
      <c r="H6" s="368"/>
      <c r="I6" s="368"/>
      <c r="J6" s="133"/>
      <c r="K6" s="133"/>
    </row>
    <row r="7" spans="1:12" ht="16.5" customHeight="1" x14ac:dyDescent="0.25">
      <c r="A7" s="133" t="s">
        <v>305</v>
      </c>
      <c r="B7" s="369">
        <v>47307938.84074451</v>
      </c>
      <c r="C7" s="369">
        <v>43893864.551771633</v>
      </c>
      <c r="D7" s="369">
        <v>43001775.204596199</v>
      </c>
      <c r="E7" s="369">
        <v>35213201.900559999</v>
      </c>
      <c r="F7" s="369">
        <v>30514663.9922226</v>
      </c>
      <c r="G7" s="369">
        <v>25920351.025452398</v>
      </c>
      <c r="H7" s="369">
        <v>31174230.06046566</v>
      </c>
      <c r="I7" s="369">
        <v>32110303.373524137</v>
      </c>
      <c r="J7" s="369">
        <v>33774591.409048744</v>
      </c>
      <c r="K7" s="369">
        <v>35413239.268516988</v>
      </c>
      <c r="L7" s="833"/>
    </row>
    <row r="8" spans="1:12" ht="16.5" customHeight="1" x14ac:dyDescent="0.25">
      <c r="A8" s="133" t="s">
        <v>294</v>
      </c>
      <c r="B8" s="369">
        <v>13690145.181672201</v>
      </c>
      <c r="C8" s="369">
        <v>16845100.69732539</v>
      </c>
      <c r="D8" s="369">
        <v>21948605.248126119</v>
      </c>
      <c r="E8" s="369">
        <v>22047255.265740801</v>
      </c>
      <c r="F8" s="369">
        <v>18806597.843020201</v>
      </c>
      <c r="G8" s="369">
        <v>13383278.335610589</v>
      </c>
      <c r="H8" s="369">
        <v>18042334.039919257</v>
      </c>
      <c r="I8" s="369">
        <v>18828435.902880128</v>
      </c>
      <c r="J8" s="369">
        <v>22444767.465276528</v>
      </c>
      <c r="K8" s="369">
        <v>22101673.433008928</v>
      </c>
    </row>
    <row r="9" spans="1:12" ht="16.5" customHeight="1" x14ac:dyDescent="0.25">
      <c r="A9" s="133" t="s">
        <v>295</v>
      </c>
      <c r="B9" s="369">
        <v>42391744.035969995</v>
      </c>
      <c r="C9" s="369">
        <v>36160363.639933653</v>
      </c>
      <c r="D9" s="369">
        <v>32897248.313287001</v>
      </c>
      <c r="E9" s="369">
        <v>31320411.795599997</v>
      </c>
      <c r="F9" s="369">
        <v>32085875.199500002</v>
      </c>
      <c r="G9" s="369">
        <v>22626415.111950997</v>
      </c>
      <c r="H9" s="369">
        <v>20241406.505679999</v>
      </c>
      <c r="I9" s="369">
        <v>20152437.766072996</v>
      </c>
      <c r="J9" s="369">
        <v>19344703.035672005</v>
      </c>
      <c r="K9" s="369">
        <v>20129524.245408997</v>
      </c>
    </row>
    <row r="10" spans="1:12" ht="16.5" customHeight="1" x14ac:dyDescent="0.25">
      <c r="A10" s="133" t="s">
        <v>304</v>
      </c>
      <c r="B10" s="369">
        <v>9377393.6050410066</v>
      </c>
      <c r="C10" s="369">
        <v>11289588.842948824</v>
      </c>
      <c r="D10" s="369">
        <v>11505629.61537466</v>
      </c>
      <c r="E10" s="369">
        <v>11750545.170610996</v>
      </c>
      <c r="F10" s="369">
        <v>12026396.232249999</v>
      </c>
      <c r="G10" s="369">
        <v>8887171.3897095099</v>
      </c>
      <c r="H10" s="369">
        <v>10198090.143811829</v>
      </c>
      <c r="I10" s="369">
        <v>9489006.3989758343</v>
      </c>
      <c r="J10" s="369">
        <v>8007879.9376026662</v>
      </c>
      <c r="K10" s="369">
        <v>8674838.9336847458</v>
      </c>
    </row>
    <row r="11" spans="1:12" ht="16.5" customHeight="1" x14ac:dyDescent="0.25">
      <c r="A11" s="133" t="s">
        <v>299</v>
      </c>
      <c r="B11" s="369">
        <v>3895796.7366516599</v>
      </c>
      <c r="C11" s="369">
        <v>3582507.7650949997</v>
      </c>
      <c r="D11" s="369">
        <v>4929999.8170999996</v>
      </c>
      <c r="E11" s="369">
        <v>5883195.9927406246</v>
      </c>
      <c r="F11" s="369">
        <v>6202498.7776080994</v>
      </c>
      <c r="G11" s="369">
        <v>3325004.8981889994</v>
      </c>
      <c r="H11" s="369">
        <v>4398170.9957920006</v>
      </c>
      <c r="I11" s="369">
        <v>3751860.8549579997</v>
      </c>
      <c r="J11" s="369">
        <v>6575471.1203675522</v>
      </c>
      <c r="K11" s="369">
        <v>5569532.7639819989</v>
      </c>
    </row>
    <row r="12" spans="1:12" ht="16.5" customHeight="1" x14ac:dyDescent="0.25">
      <c r="A12" s="133" t="s">
        <v>302</v>
      </c>
      <c r="B12" s="369">
        <v>433383.50539900002</v>
      </c>
      <c r="C12" s="369">
        <v>453355.30662299995</v>
      </c>
      <c r="D12" s="369">
        <v>516738.115766</v>
      </c>
      <c r="E12" s="369">
        <v>654308.13257999998</v>
      </c>
      <c r="F12" s="369">
        <v>534157.06414819998</v>
      </c>
      <c r="G12" s="369">
        <v>1162320.5564498</v>
      </c>
      <c r="H12" s="369">
        <v>1265397.5067634</v>
      </c>
      <c r="I12" s="369">
        <v>1167472.4017884</v>
      </c>
      <c r="J12" s="369">
        <v>1030571.8400494</v>
      </c>
      <c r="K12" s="369">
        <v>4607432.9574718382</v>
      </c>
    </row>
    <row r="13" spans="1:12" ht="16.5" customHeight="1" x14ac:dyDescent="0.25">
      <c r="A13" s="133" t="s">
        <v>306</v>
      </c>
      <c r="B13" s="369">
        <v>4834482.5598199219</v>
      </c>
      <c r="C13" s="369">
        <v>10323797.99135644</v>
      </c>
      <c r="D13" s="369">
        <v>10651401.410938594</v>
      </c>
      <c r="E13" s="369">
        <v>10060026.724543</v>
      </c>
      <c r="F13" s="369">
        <v>9125528.6355159972</v>
      </c>
      <c r="G13" s="369">
        <v>3673967.8481110358</v>
      </c>
      <c r="H13" s="369">
        <v>3590246.3835052913</v>
      </c>
      <c r="I13" s="369">
        <v>3151536.9088967922</v>
      </c>
      <c r="J13" s="369">
        <v>2999513.0780183622</v>
      </c>
      <c r="K13" s="369">
        <v>3479866.7386892848</v>
      </c>
    </row>
    <row r="14" spans="1:12" ht="16.5" customHeight="1" x14ac:dyDescent="0.25">
      <c r="A14" s="133" t="s">
        <v>298</v>
      </c>
      <c r="B14" s="369">
        <v>2299286.7316182796</v>
      </c>
      <c r="C14" s="369">
        <v>2647509.8038481898</v>
      </c>
      <c r="D14" s="369">
        <v>2830058.516241299</v>
      </c>
      <c r="E14" s="369">
        <v>2606346.50202</v>
      </c>
      <c r="F14" s="369">
        <v>1424529.5541599998</v>
      </c>
      <c r="G14" s="369">
        <v>1572934.9304970361</v>
      </c>
      <c r="H14" s="369">
        <v>888637.82487591996</v>
      </c>
      <c r="I14" s="369">
        <v>643516.17444906989</v>
      </c>
      <c r="J14" s="369">
        <v>284484.01377567014</v>
      </c>
      <c r="K14" s="369">
        <v>1926995.32532752</v>
      </c>
    </row>
    <row r="15" spans="1:12" ht="16.5" customHeight="1" x14ac:dyDescent="0.25">
      <c r="A15" s="133" t="s">
        <v>300</v>
      </c>
      <c r="B15" s="369">
        <v>3766452.1990000005</v>
      </c>
      <c r="C15" s="369">
        <v>3357593.9768999997</v>
      </c>
      <c r="D15" s="369">
        <v>3170546.7796261199</v>
      </c>
      <c r="E15" s="369">
        <v>3340947.7401999999</v>
      </c>
      <c r="F15" s="369">
        <v>3360313.1173</v>
      </c>
      <c r="G15" s="369">
        <v>2669770.6787655698</v>
      </c>
      <c r="H15" s="369">
        <v>2277103.1739515001</v>
      </c>
      <c r="I15" s="369">
        <v>2153231.3781968667</v>
      </c>
      <c r="J15" s="369">
        <v>2095721.2198132721</v>
      </c>
      <c r="K15" s="369">
        <v>1873502.2713310623</v>
      </c>
    </row>
    <row r="16" spans="1:12" ht="16.5" customHeight="1" x14ac:dyDescent="0.25">
      <c r="A16" s="133" t="s">
        <v>301</v>
      </c>
      <c r="B16" s="369">
        <v>1091406.2188641198</v>
      </c>
      <c r="C16" s="369">
        <v>1251402.8272701998</v>
      </c>
      <c r="D16" s="369">
        <v>1845517.7284340004</v>
      </c>
      <c r="E16" s="369">
        <v>1799208.5217890001</v>
      </c>
      <c r="F16" s="369">
        <v>1913051.5489760002</v>
      </c>
      <c r="G16" s="369">
        <v>971451.44286959001</v>
      </c>
      <c r="H16" s="369">
        <v>1794626.1633621298</v>
      </c>
      <c r="I16" s="369">
        <v>1928227.9996944</v>
      </c>
      <c r="J16" s="369">
        <v>1566946.9403587</v>
      </c>
      <c r="K16" s="369">
        <v>1547225.7233640999</v>
      </c>
    </row>
    <row r="17" spans="1:11" ht="16.5" customHeight="1" x14ac:dyDescent="0.25">
      <c r="A17" s="133" t="s">
        <v>314</v>
      </c>
      <c r="B17" s="369">
        <v>12730632.477808665</v>
      </c>
      <c r="C17" s="369">
        <v>17569474.776608463</v>
      </c>
      <c r="D17" s="369">
        <v>12780978.746347485</v>
      </c>
      <c r="E17" s="369">
        <v>10166368.695408992</v>
      </c>
      <c r="F17" s="369">
        <v>7103085.7762000002</v>
      </c>
      <c r="G17" s="369">
        <v>2152295.6104074721</v>
      </c>
      <c r="H17" s="369">
        <v>1622409.289691959</v>
      </c>
      <c r="I17" s="369">
        <v>1471951.2962534006</v>
      </c>
      <c r="J17" s="369">
        <v>1488172.0477942687</v>
      </c>
      <c r="K17" s="369">
        <v>1200561.0453058486</v>
      </c>
    </row>
    <row r="18" spans="1:11" ht="16.5" customHeight="1" x14ac:dyDescent="0.25">
      <c r="A18" s="133" t="s">
        <v>303</v>
      </c>
      <c r="B18" s="369">
        <v>44885.280565999994</v>
      </c>
      <c r="C18" s="369">
        <v>50204.347291999999</v>
      </c>
      <c r="D18" s="369">
        <v>256544.05491999997</v>
      </c>
      <c r="E18" s="369">
        <v>404431.89339700004</v>
      </c>
      <c r="F18" s="369">
        <v>913633.75407100003</v>
      </c>
      <c r="G18" s="369">
        <v>354309.19797518401</v>
      </c>
      <c r="H18" s="369">
        <v>458821.51615853532</v>
      </c>
      <c r="I18" s="369">
        <v>561292.05665564421</v>
      </c>
      <c r="J18" s="369">
        <v>537063.15515804675</v>
      </c>
      <c r="K18" s="369">
        <v>660670.01868158998</v>
      </c>
    </row>
    <row r="19" spans="1:11" ht="16.5" customHeight="1" x14ac:dyDescent="0.25">
      <c r="A19" s="133" t="s">
        <v>307</v>
      </c>
      <c r="B19" s="369">
        <v>291985.92303469998</v>
      </c>
      <c r="C19" s="369">
        <v>248184.55285100001</v>
      </c>
      <c r="D19" s="369">
        <v>147927.87832799999</v>
      </c>
      <c r="E19" s="369">
        <v>199580.24948180001</v>
      </c>
      <c r="F19" s="369">
        <v>267829.05851800001</v>
      </c>
      <c r="G19" s="369">
        <v>288356.17508469999</v>
      </c>
      <c r="H19" s="369">
        <v>437264.80080280005</v>
      </c>
      <c r="I19" s="369">
        <v>522905.85897</v>
      </c>
      <c r="J19" s="369">
        <v>532804.12865700002</v>
      </c>
      <c r="K19" s="369">
        <v>502502.53240999999</v>
      </c>
    </row>
    <row r="20" spans="1:11" ht="16.5" customHeight="1" x14ac:dyDescent="0.25">
      <c r="A20" s="133" t="s">
        <v>310</v>
      </c>
      <c r="B20" s="369">
        <v>0</v>
      </c>
      <c r="C20" s="369">
        <v>732014.80403930531</v>
      </c>
      <c r="D20" s="369">
        <v>275455.53692771529</v>
      </c>
      <c r="E20" s="369">
        <v>781326.24079999991</v>
      </c>
      <c r="F20" s="369">
        <v>862241.23204999988</v>
      </c>
      <c r="G20" s="369">
        <v>82905.176999918389</v>
      </c>
      <c r="H20" s="369">
        <v>107350.76091990279</v>
      </c>
      <c r="I20" s="369">
        <v>60275.999999939697</v>
      </c>
      <c r="J20" s="369">
        <v>46410.999999953696</v>
      </c>
      <c r="K20" s="369">
        <v>279936.30323849764</v>
      </c>
    </row>
    <row r="21" spans="1:11" ht="16.5" customHeight="1" x14ac:dyDescent="0.25">
      <c r="A21" s="133" t="s">
        <v>308</v>
      </c>
      <c r="B21" s="369">
        <v>1591186.9436299298</v>
      </c>
      <c r="C21" s="369">
        <v>904964.68110890198</v>
      </c>
      <c r="D21" s="369">
        <v>618736.85533743887</v>
      </c>
      <c r="E21" s="369">
        <v>461817.67152999999</v>
      </c>
      <c r="F21" s="369">
        <v>376231.63566599996</v>
      </c>
      <c r="G21" s="369">
        <v>176709.83744437847</v>
      </c>
      <c r="H21" s="369">
        <v>143445.3524172589</v>
      </c>
      <c r="I21" s="369">
        <v>116785.12667</v>
      </c>
      <c r="J21" s="369">
        <v>123845.23593</v>
      </c>
      <c r="K21" s="369">
        <v>147001.97067000001</v>
      </c>
    </row>
    <row r="22" spans="1:11" ht="16.5" customHeight="1" x14ac:dyDescent="0.25">
      <c r="A22" s="133" t="s">
        <v>296</v>
      </c>
      <c r="B22" s="369">
        <v>2331458.5649432428</v>
      </c>
      <c r="C22" s="369">
        <v>2966640.4791768501</v>
      </c>
      <c r="D22" s="369">
        <v>3823286.499421509</v>
      </c>
      <c r="E22" s="369">
        <v>2806781.9439663002</v>
      </c>
      <c r="F22" s="369">
        <v>2182226.2817870001</v>
      </c>
      <c r="G22" s="369">
        <v>806701.99445</v>
      </c>
      <c r="H22" s="369">
        <v>853416.6029399999</v>
      </c>
      <c r="I22" s="369">
        <v>856737.66589999991</v>
      </c>
      <c r="J22" s="369">
        <v>132685.81120999999</v>
      </c>
      <c r="K22" s="369">
        <v>33841.029409999996</v>
      </c>
    </row>
    <row r="23" spans="1:11" ht="16.5" customHeight="1" x14ac:dyDescent="0.25">
      <c r="A23" s="133" t="s">
        <v>297</v>
      </c>
      <c r="B23" s="369">
        <v>744727.7323700001</v>
      </c>
      <c r="C23" s="369">
        <v>729327.93197200005</v>
      </c>
      <c r="D23" s="369">
        <v>763589.63563599996</v>
      </c>
      <c r="E23" s="369">
        <v>715229.9749400001</v>
      </c>
      <c r="F23" s="369">
        <v>714603.65574000007</v>
      </c>
      <c r="G23" s="369">
        <v>0</v>
      </c>
      <c r="H23" s="369">
        <v>0</v>
      </c>
      <c r="I23" s="369">
        <v>0</v>
      </c>
      <c r="J23" s="369">
        <v>0</v>
      </c>
      <c r="K23" s="369">
        <v>0</v>
      </c>
    </row>
    <row r="24" spans="1:11" ht="16.5" customHeight="1" x14ac:dyDescent="0.25">
      <c r="A24" s="133"/>
      <c r="B24" s="63"/>
      <c r="C24" s="63"/>
      <c r="D24" s="63"/>
      <c r="E24" s="63"/>
      <c r="F24" s="63"/>
      <c r="G24" s="63"/>
      <c r="H24" s="63"/>
      <c r="I24" s="63"/>
      <c r="J24" s="133"/>
      <c r="K24" s="331"/>
    </row>
    <row r="25" spans="1:11" ht="13.5" customHeight="1" x14ac:dyDescent="0.25">
      <c r="A25" s="164" t="s">
        <v>443</v>
      </c>
      <c r="B25" s="317"/>
      <c r="C25" s="317"/>
      <c r="D25" s="317"/>
      <c r="E25" s="317"/>
      <c r="F25" s="317"/>
      <c r="G25" s="317"/>
      <c r="H25" s="317"/>
      <c r="I25" s="317"/>
      <c r="J25" s="317"/>
      <c r="K25" s="45"/>
    </row>
    <row r="26" spans="1:11" ht="13.5" customHeight="1" x14ac:dyDescent="0.25">
      <c r="A26" s="59" t="s">
        <v>450</v>
      </c>
      <c r="B26" s="44"/>
      <c r="C26" s="44"/>
      <c r="D26" s="44"/>
      <c r="E26" s="44"/>
      <c r="F26" s="44"/>
      <c r="G26" s="44"/>
      <c r="H26" s="44"/>
      <c r="I26" s="44"/>
      <c r="J26" s="45"/>
      <c r="K26" s="45"/>
    </row>
    <row r="27" spans="1:11" ht="13.5" customHeight="1" x14ac:dyDescent="0.25">
      <c r="A27" s="59" t="s">
        <v>451</v>
      </c>
      <c r="B27" s="44"/>
      <c r="C27" s="44"/>
      <c r="D27" s="44"/>
      <c r="E27" s="44"/>
      <c r="F27" s="44"/>
      <c r="G27" s="45"/>
      <c r="H27" s="45"/>
      <c r="I27" s="45"/>
      <c r="J27" s="45"/>
      <c r="K27" s="45"/>
    </row>
    <row r="28" spans="1:11" ht="13.5" customHeight="1" x14ac:dyDescent="0.25">
      <c r="A28" s="59" t="s">
        <v>445</v>
      </c>
      <c r="B28" s="44"/>
      <c r="C28" s="44"/>
      <c r="D28" s="44"/>
      <c r="E28" s="44"/>
      <c r="F28" s="44"/>
      <c r="G28" s="44"/>
      <c r="H28" s="44"/>
      <c r="I28" s="44"/>
      <c r="J28" s="45"/>
      <c r="K28" s="45"/>
    </row>
    <row r="29" spans="1:11" ht="13.5" customHeight="1" x14ac:dyDescent="0.25">
      <c r="A29" s="250" t="s">
        <v>372</v>
      </c>
      <c r="B29" s="321"/>
      <c r="C29" s="321"/>
      <c r="D29" s="321"/>
      <c r="E29" s="321"/>
      <c r="F29" s="321"/>
      <c r="G29" s="355"/>
      <c r="H29" s="355"/>
      <c r="I29" s="355"/>
      <c r="J29" s="355"/>
      <c r="K29" s="370"/>
    </row>
    <row r="30" spans="1:11" ht="16.5" customHeight="1" x14ac:dyDescent="0.25">
      <c r="A30" s="303"/>
      <c r="B30" s="302"/>
      <c r="C30" s="302"/>
      <c r="D30" s="302"/>
      <c r="E30" s="302"/>
      <c r="F30" s="302"/>
      <c r="G30" s="302"/>
      <c r="H30" s="302"/>
      <c r="I30" s="302"/>
      <c r="J30" s="303"/>
      <c r="K30" s="303"/>
    </row>
    <row r="31" spans="1:11" ht="16.5" customHeight="1" x14ac:dyDescent="0.25"/>
    <row r="33" spans="2:11" ht="15" customHeight="1" x14ac:dyDescent="0.25">
      <c r="B33" s="833"/>
      <c r="C33" s="833"/>
      <c r="D33" s="833"/>
      <c r="E33" s="833"/>
      <c r="F33" s="833"/>
      <c r="G33" s="833"/>
      <c r="H33" s="833"/>
      <c r="I33" s="833"/>
      <c r="J33" s="833"/>
      <c r="K33" s="833"/>
    </row>
  </sheetData>
  <pageMargins left="0.7" right="0.7" top="0.75" bottom="0.75" header="0" footer="0"/>
  <pageSetup scale="6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80648-A0B0-4229-9BCD-2B1AE42F40F0}">
  <sheetPr>
    <tabColor rgb="FFFFC000"/>
  </sheetPr>
  <dimension ref="A1:K37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42.140625" style="337" customWidth="1"/>
    <col min="2" max="11" width="10.7109375" style="337" customWidth="1"/>
    <col min="12" max="12" width="8.85546875" style="337" customWidth="1"/>
    <col min="13" max="13" width="1.5703125" style="337" customWidth="1"/>
    <col min="14" max="16384" width="14.42578125" style="337"/>
  </cols>
  <sheetData>
    <row r="1" spans="1:11" ht="16.5" customHeight="1" x14ac:dyDescent="0.25">
      <c r="A1" s="114" t="s">
        <v>452</v>
      </c>
      <c r="B1" s="371"/>
      <c r="C1" s="44"/>
      <c r="D1" s="44"/>
      <c r="E1" s="44"/>
      <c r="F1" s="364"/>
      <c r="G1" s="364"/>
      <c r="H1" s="364"/>
      <c r="I1" s="364"/>
      <c r="J1" s="364"/>
      <c r="K1" s="45"/>
    </row>
    <row r="2" spans="1:11" ht="16.5" customHeight="1" x14ac:dyDescent="0.25">
      <c r="A2" s="47" t="s">
        <v>453</v>
      </c>
      <c r="B2" s="44"/>
      <c r="C2" s="44"/>
      <c r="D2" s="44"/>
      <c r="E2" s="44"/>
      <c r="F2" s="44"/>
      <c r="G2" s="45"/>
      <c r="H2" s="45"/>
      <c r="I2" s="45"/>
      <c r="J2" s="45"/>
      <c r="K2" s="45"/>
    </row>
    <row r="3" spans="1:11" ht="16.5" customHeight="1" x14ac:dyDescent="0.25">
      <c r="A3" s="45"/>
      <c r="B3" s="365"/>
      <c r="C3" s="365"/>
      <c r="D3" s="365"/>
      <c r="E3" s="365"/>
      <c r="F3" s="365"/>
      <c r="G3" s="365"/>
      <c r="H3" s="365"/>
      <c r="I3" s="365"/>
      <c r="J3" s="372"/>
      <c r="K3" s="365"/>
    </row>
    <row r="4" spans="1:11" ht="16.5" customHeight="1" x14ac:dyDescent="0.25">
      <c r="A4" s="122" t="s">
        <v>384</v>
      </c>
      <c r="B4" s="367">
        <v>2015</v>
      </c>
      <c r="C4" s="367">
        <v>2016</v>
      </c>
      <c r="D4" s="367">
        <v>2017</v>
      </c>
      <c r="E4" s="367">
        <v>2018</v>
      </c>
      <c r="F4" s="367">
        <v>2019</v>
      </c>
      <c r="G4" s="367">
        <v>2020</v>
      </c>
      <c r="H4" s="367">
        <v>2021</v>
      </c>
      <c r="I4" s="367">
        <v>2022</v>
      </c>
      <c r="J4" s="367">
        <v>2023</v>
      </c>
      <c r="K4" s="367" t="s">
        <v>422</v>
      </c>
    </row>
    <row r="5" spans="1:11" ht="16.5" customHeight="1" x14ac:dyDescent="0.25">
      <c r="A5" s="373" t="s">
        <v>415</v>
      </c>
      <c r="B5" s="368">
        <f t="shared" ref="B5:H5" si="0">SUM(B7:B10)</f>
        <v>146822906.53713307</v>
      </c>
      <c r="C5" s="368">
        <f t="shared" si="0"/>
        <v>153005896.97612092</v>
      </c>
      <c r="D5" s="368">
        <f t="shared" si="0"/>
        <v>151964039.95640832</v>
      </c>
      <c r="E5" s="368">
        <f t="shared" si="0"/>
        <v>140210984.41591263</v>
      </c>
      <c r="F5" s="368">
        <f t="shared" si="0"/>
        <v>128413463.35873301</v>
      </c>
      <c r="G5" s="368">
        <f t="shared" si="0"/>
        <v>88053944.209967166</v>
      </c>
      <c r="H5" s="368">
        <f t="shared" si="0"/>
        <v>97492951.121057436</v>
      </c>
      <c r="I5" s="368">
        <f>SUM(I7:I10)</f>
        <v>96965977.163885623</v>
      </c>
      <c r="J5" s="368">
        <f>SUM(J7:J10)</f>
        <v>100985631.43873207</v>
      </c>
      <c r="K5" s="368">
        <f>SUM(K7:K10)</f>
        <v>108148344.56050143</v>
      </c>
    </row>
    <row r="6" spans="1:11" ht="16.5" customHeight="1" x14ac:dyDescent="0.25">
      <c r="A6" s="172"/>
      <c r="B6" s="135"/>
      <c r="C6" s="135"/>
      <c r="D6" s="135"/>
      <c r="E6" s="135"/>
      <c r="F6" s="135"/>
      <c r="G6" s="135"/>
      <c r="H6" s="135"/>
      <c r="I6" s="135"/>
      <c r="J6" s="330"/>
      <c r="K6" s="330"/>
    </row>
    <row r="7" spans="1:11" ht="16.5" customHeight="1" x14ac:dyDescent="0.25">
      <c r="A7" s="172" t="s">
        <v>454</v>
      </c>
      <c r="B7" s="146">
        <v>125671617.82063536</v>
      </c>
      <c r="C7" s="146">
        <v>117203441.49243605</v>
      </c>
      <c r="D7" s="146">
        <v>120552105.51441485</v>
      </c>
      <c r="E7" s="146">
        <v>107715983.41130221</v>
      </c>
      <c r="F7" s="146">
        <v>100651590.88242772</v>
      </c>
      <c r="G7" s="146">
        <v>75598924.749191537</v>
      </c>
      <c r="H7" s="146">
        <v>83298135.924594402</v>
      </c>
      <c r="I7" s="146">
        <v>82997281.56438531</v>
      </c>
      <c r="J7" s="330">
        <v>84171947.698923573</v>
      </c>
      <c r="K7" s="330">
        <v>87892045.649781793</v>
      </c>
    </row>
    <row r="8" spans="1:11" ht="16.5" customHeight="1" x14ac:dyDescent="0.25">
      <c r="A8" s="172" t="s">
        <v>386</v>
      </c>
      <c r="B8" s="146">
        <v>8829204.2544129901</v>
      </c>
      <c r="C8" s="146">
        <v>10499486.456971655</v>
      </c>
      <c r="D8" s="146">
        <v>10434170.294430785</v>
      </c>
      <c r="E8" s="146">
        <v>13612579.889710426</v>
      </c>
      <c r="F8" s="146">
        <v>13108444.187275292</v>
      </c>
      <c r="G8" s="146">
        <v>9635796.7797294408</v>
      </c>
      <c r="H8" s="146">
        <v>13106505.554564117</v>
      </c>
      <c r="I8" s="146">
        <v>12960285.051501337</v>
      </c>
      <c r="J8" s="330">
        <v>16304212.747508997</v>
      </c>
      <c r="K8" s="330">
        <v>19665156.798570175</v>
      </c>
    </row>
    <row r="9" spans="1:11" ht="16.5" customHeight="1" x14ac:dyDescent="0.25">
      <c r="A9" s="172" t="s">
        <v>387</v>
      </c>
      <c r="B9" s="146">
        <v>147569.60919000002</v>
      </c>
      <c r="C9" s="146">
        <v>218197.14570999998</v>
      </c>
      <c r="D9" s="146">
        <v>282652.47770999995</v>
      </c>
      <c r="E9" s="146">
        <v>7472.1049999999996</v>
      </c>
      <c r="F9" s="146">
        <v>8223.6478800000004</v>
      </c>
      <c r="G9" s="146">
        <v>1278.681049</v>
      </c>
      <c r="H9" s="146">
        <v>1912.6418999999999</v>
      </c>
      <c r="I9" s="146">
        <v>2344.5479999999998</v>
      </c>
      <c r="J9" s="330">
        <v>1544.9923000000003</v>
      </c>
      <c r="K9" s="330">
        <v>51515.112150000001</v>
      </c>
    </row>
    <row r="10" spans="1:11" ht="16.5" customHeight="1" x14ac:dyDescent="0.25">
      <c r="A10" s="172" t="s">
        <v>455</v>
      </c>
      <c r="B10" s="146">
        <v>12174514.852894735</v>
      </c>
      <c r="C10" s="146">
        <v>25084771.881003197</v>
      </c>
      <c r="D10" s="146">
        <v>20695111.669852681</v>
      </c>
      <c r="E10" s="146">
        <v>18874949.0099</v>
      </c>
      <c r="F10" s="146">
        <v>14645204.641150003</v>
      </c>
      <c r="G10" s="146">
        <v>2817943.9999971823</v>
      </c>
      <c r="H10" s="146">
        <v>1086396.9999989134</v>
      </c>
      <c r="I10" s="146">
        <v>1006065.9999989938</v>
      </c>
      <c r="J10" s="330">
        <v>507925.9999994922</v>
      </c>
      <c r="K10" s="330">
        <v>539626.99999946041</v>
      </c>
    </row>
    <row r="11" spans="1:11" ht="16.5" customHeight="1" x14ac:dyDescent="0.25">
      <c r="A11" s="133"/>
      <c r="B11" s="374"/>
      <c r="C11" s="374"/>
      <c r="D11" s="374"/>
      <c r="E11" s="374"/>
      <c r="F11" s="374"/>
      <c r="G11" s="374"/>
      <c r="H11" s="374"/>
      <c r="I11" s="374"/>
      <c r="J11" s="375"/>
      <c r="K11" s="376"/>
    </row>
    <row r="12" spans="1:11" ht="16.5" customHeight="1" x14ac:dyDescent="0.25">
      <c r="A12" s="164" t="s">
        <v>443</v>
      </c>
      <c r="B12" s="317"/>
      <c r="C12" s="317"/>
      <c r="D12" s="317"/>
      <c r="E12" s="317"/>
      <c r="F12" s="377"/>
      <c r="G12" s="377"/>
      <c r="H12" s="377"/>
      <c r="I12" s="377"/>
      <c r="J12" s="364"/>
      <c r="K12" s="364"/>
    </row>
    <row r="13" spans="1:11" ht="16.5" customHeight="1" x14ac:dyDescent="0.25">
      <c r="A13" s="59" t="s">
        <v>451</v>
      </c>
      <c r="B13" s="44"/>
      <c r="C13" s="44"/>
      <c r="D13" s="44"/>
      <c r="E13" s="44"/>
      <c r="F13" s="364"/>
      <c r="G13" s="364"/>
      <c r="H13" s="364"/>
      <c r="I13" s="364"/>
      <c r="J13" s="364"/>
      <c r="K13" s="45"/>
    </row>
    <row r="14" spans="1:11" ht="16.5" customHeight="1" x14ac:dyDescent="0.25">
      <c r="A14" s="59" t="s">
        <v>445</v>
      </c>
      <c r="B14" s="44"/>
      <c r="C14" s="44"/>
      <c r="D14" s="44"/>
      <c r="E14" s="44"/>
      <c r="F14" s="364"/>
      <c r="G14" s="364"/>
      <c r="H14" s="364"/>
      <c r="I14" s="364"/>
      <c r="J14" s="364"/>
      <c r="K14" s="45"/>
    </row>
    <row r="15" spans="1:11" ht="16.5" customHeight="1" x14ac:dyDescent="0.25">
      <c r="A15" s="60" t="s">
        <v>456</v>
      </c>
      <c r="B15" s="321"/>
      <c r="C15" s="321"/>
      <c r="D15" s="321"/>
      <c r="E15" s="321"/>
      <c r="F15" s="378"/>
      <c r="G15" s="378"/>
      <c r="H15" s="378"/>
      <c r="I15" s="378"/>
      <c r="J15" s="378"/>
      <c r="K15" s="370"/>
    </row>
    <row r="16" spans="1:11" ht="16.5" customHeight="1" x14ac:dyDescent="0.25">
      <c r="A16" s="45"/>
      <c r="B16" s="379"/>
      <c r="C16" s="379"/>
      <c r="D16" s="379"/>
      <c r="E16" s="379"/>
      <c r="F16" s="379"/>
      <c r="G16" s="379"/>
      <c r="H16" s="379"/>
      <c r="I16" s="379"/>
      <c r="J16" s="379"/>
      <c r="K16" s="45"/>
    </row>
    <row r="17" spans="1:11" ht="16.5" customHeight="1" x14ac:dyDescent="0.25">
      <c r="A17" s="45"/>
      <c r="B17" s="44"/>
      <c r="C17" s="44"/>
      <c r="D17" s="44"/>
      <c r="E17" s="44"/>
      <c r="F17" s="44"/>
      <c r="G17" s="45"/>
      <c r="H17" s="45"/>
      <c r="I17" s="45"/>
      <c r="J17" s="45"/>
      <c r="K17" s="45"/>
    </row>
    <row r="18" spans="1:11" ht="16.5" customHeight="1" x14ac:dyDescent="0.25">
      <c r="A18" s="114" t="s">
        <v>457</v>
      </c>
      <c r="B18" s="44"/>
      <c r="C18" s="44"/>
      <c r="D18" s="44"/>
      <c r="E18" s="44"/>
      <c r="F18" s="44"/>
      <c r="G18" s="45"/>
      <c r="H18" s="45"/>
      <c r="I18" s="45"/>
      <c r="J18" s="45"/>
      <c r="K18" s="45"/>
    </row>
    <row r="19" spans="1:11" ht="16.5" customHeight="1" x14ac:dyDescent="0.25">
      <c r="A19" s="47" t="s">
        <v>458</v>
      </c>
      <c r="B19" s="44"/>
      <c r="C19" s="44"/>
      <c r="D19" s="44"/>
      <c r="E19" s="44"/>
      <c r="F19" s="44"/>
      <c r="G19" s="45"/>
      <c r="H19" s="45"/>
      <c r="I19" s="45"/>
      <c r="J19" s="45"/>
      <c r="K19" s="45"/>
    </row>
    <row r="20" spans="1:11" ht="16.5" customHeight="1" x14ac:dyDescent="0.25">
      <c r="A20" s="45"/>
      <c r="B20" s="44"/>
      <c r="C20" s="44"/>
      <c r="D20" s="44"/>
      <c r="E20" s="44"/>
      <c r="F20" s="44"/>
      <c r="G20" s="45"/>
      <c r="H20" s="45"/>
      <c r="I20" s="45"/>
      <c r="J20" s="45"/>
      <c r="K20" s="45"/>
    </row>
    <row r="21" spans="1:11" ht="16.5" customHeight="1" x14ac:dyDescent="0.25">
      <c r="A21" s="122" t="s">
        <v>390</v>
      </c>
      <c r="B21" s="367">
        <v>2015</v>
      </c>
      <c r="C21" s="367">
        <v>2016</v>
      </c>
      <c r="D21" s="367">
        <v>2017</v>
      </c>
      <c r="E21" s="367">
        <v>2018</v>
      </c>
      <c r="F21" s="367">
        <v>2019</v>
      </c>
      <c r="G21" s="367">
        <v>2020</v>
      </c>
      <c r="H21" s="367">
        <v>2021</v>
      </c>
      <c r="I21" s="367">
        <v>2022</v>
      </c>
      <c r="J21" s="367">
        <v>2023</v>
      </c>
      <c r="K21" s="367" t="s">
        <v>422</v>
      </c>
    </row>
    <row r="22" spans="1:11" ht="16.5" customHeight="1" x14ac:dyDescent="0.25">
      <c r="A22" s="324" t="s">
        <v>178</v>
      </c>
      <c r="B22" s="380">
        <f t="shared" ref="B22:K22" si="1">SUM(B24:B26)</f>
        <v>146822906.53713319</v>
      </c>
      <c r="C22" s="380">
        <f t="shared" si="1"/>
        <v>153005896.97612083</v>
      </c>
      <c r="D22" s="380">
        <f t="shared" si="1"/>
        <v>151964039.95640811</v>
      </c>
      <c r="E22" s="380">
        <f t="shared" si="1"/>
        <v>140210984.41591254</v>
      </c>
      <c r="F22" s="380">
        <f t="shared" si="1"/>
        <v>128413463.35873304</v>
      </c>
      <c r="G22" s="380">
        <f t="shared" si="1"/>
        <v>88053944.209967196</v>
      </c>
      <c r="H22" s="380">
        <f t="shared" si="1"/>
        <v>97492951.121057466</v>
      </c>
      <c r="I22" s="380">
        <f t="shared" si="1"/>
        <v>96965977.163885653</v>
      </c>
      <c r="J22" s="380">
        <f t="shared" si="1"/>
        <v>100985631.43873209</v>
      </c>
      <c r="K22" s="380">
        <f t="shared" si="1"/>
        <v>108148344.56050144</v>
      </c>
    </row>
    <row r="23" spans="1:11" ht="16.5" customHeight="1" x14ac:dyDescent="0.25">
      <c r="A23" s="133"/>
      <c r="B23" s="381"/>
      <c r="C23" s="381"/>
      <c r="D23" s="381"/>
      <c r="E23" s="381"/>
      <c r="F23" s="381"/>
      <c r="G23" s="382"/>
      <c r="H23" s="374"/>
      <c r="I23" s="374"/>
      <c r="J23" s="133"/>
      <c r="K23" s="133"/>
    </row>
    <row r="24" spans="1:11" ht="16.5" customHeight="1" x14ac:dyDescent="0.25">
      <c r="A24" s="345" t="s">
        <v>392</v>
      </c>
      <c r="B24" s="383">
        <v>119012910.62803856</v>
      </c>
      <c r="C24" s="383">
        <v>113082586.3366503</v>
      </c>
      <c r="D24" s="383">
        <v>113423899.76631935</v>
      </c>
      <c r="E24" s="383">
        <v>102849917.83778729</v>
      </c>
      <c r="F24" s="383">
        <v>95475669.04721804</v>
      </c>
      <c r="G24" s="383">
        <v>70899563.216730401</v>
      </c>
      <c r="H24" s="383">
        <v>78496852.396839872</v>
      </c>
      <c r="I24" s="383">
        <v>78480968.151317254</v>
      </c>
      <c r="J24" s="383">
        <v>80603871.306066155</v>
      </c>
      <c r="K24" s="383">
        <v>87967895.171439439</v>
      </c>
    </row>
    <row r="25" spans="1:11" ht="16.5" customHeight="1" x14ac:dyDescent="0.25">
      <c r="A25" s="345" t="s">
        <v>391</v>
      </c>
      <c r="B25" s="383">
        <v>13461166.979380086</v>
      </c>
      <c r="C25" s="383">
        <v>13179827.864171339</v>
      </c>
      <c r="D25" s="383">
        <v>15604660.772324089</v>
      </c>
      <c r="E25" s="383">
        <v>15918473.756963233</v>
      </c>
      <c r="F25" s="383">
        <v>15585578.326179996</v>
      </c>
      <c r="G25" s="383">
        <v>11388021.536382286</v>
      </c>
      <c r="H25" s="383">
        <v>14251017.024146006</v>
      </c>
      <c r="I25" s="383">
        <v>13901344.53750301</v>
      </c>
      <c r="J25" s="383">
        <v>15785759.578367708</v>
      </c>
      <c r="K25" s="383">
        <v>15389057.732228993</v>
      </c>
    </row>
    <row r="26" spans="1:11" ht="16.5" customHeight="1" x14ac:dyDescent="0.25">
      <c r="A26" s="345" t="s">
        <v>393</v>
      </c>
      <c r="B26" s="383">
        <v>14348828.929714559</v>
      </c>
      <c r="C26" s="383">
        <v>26743482.775299184</v>
      </c>
      <c r="D26" s="383">
        <v>22935479.417764675</v>
      </c>
      <c r="E26" s="383">
        <v>21442592.821162011</v>
      </c>
      <c r="F26" s="383">
        <v>17352215.985335007</v>
      </c>
      <c r="G26" s="383">
        <v>5766359.4568545008</v>
      </c>
      <c r="H26" s="383">
        <v>4745081.70007159</v>
      </c>
      <c r="I26" s="383">
        <v>4583664.475065399</v>
      </c>
      <c r="J26" s="383">
        <v>4596000.5542982155</v>
      </c>
      <c r="K26" s="383">
        <v>4791391.6568330126</v>
      </c>
    </row>
    <row r="27" spans="1:11" ht="16.5" customHeight="1" x14ac:dyDescent="0.25">
      <c r="A27" s="379"/>
      <c r="B27" s="384"/>
      <c r="C27" s="384"/>
      <c r="D27" s="384"/>
      <c r="E27" s="384"/>
      <c r="F27" s="384"/>
      <c r="G27" s="384"/>
      <c r="H27" s="384"/>
      <c r="I27" s="384"/>
      <c r="J27" s="384"/>
      <c r="K27" s="45"/>
    </row>
    <row r="28" spans="1:11" ht="16.5" customHeight="1" x14ac:dyDescent="0.25">
      <c r="A28" s="45"/>
      <c r="B28" s="44"/>
      <c r="C28" s="44"/>
      <c r="D28" s="44"/>
      <c r="E28" s="44"/>
      <c r="F28" s="44"/>
      <c r="G28" s="45"/>
      <c r="H28" s="45"/>
      <c r="I28" s="45"/>
      <c r="J28" s="45"/>
      <c r="K28" s="370"/>
    </row>
    <row r="29" spans="1:11" ht="16.5" customHeight="1" x14ac:dyDescent="0.25">
      <c r="A29" s="164" t="s">
        <v>443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45"/>
    </row>
    <row r="30" spans="1:11" ht="16.5" customHeight="1" x14ac:dyDescent="0.25">
      <c r="A30" s="59" t="s">
        <v>444</v>
      </c>
      <c r="B30" s="44"/>
      <c r="C30" s="44"/>
      <c r="D30" s="44"/>
      <c r="E30" s="44"/>
      <c r="F30" s="44"/>
      <c r="G30" s="45"/>
      <c r="H30" s="45"/>
      <c r="I30" s="45"/>
      <c r="J30" s="45"/>
      <c r="K30" s="45"/>
    </row>
    <row r="31" spans="1:11" ht="16.5" customHeight="1" x14ac:dyDescent="0.25">
      <c r="A31" s="59" t="s">
        <v>445</v>
      </c>
      <c r="B31" s="44"/>
      <c r="C31" s="44"/>
      <c r="D31" s="44"/>
      <c r="E31" s="44"/>
      <c r="F31" s="44"/>
      <c r="G31" s="44"/>
      <c r="H31" s="44"/>
      <c r="I31" s="44"/>
      <c r="J31" s="44"/>
      <c r="K31" s="45"/>
    </row>
    <row r="32" spans="1:11" ht="16.5" customHeight="1" x14ac:dyDescent="0.25">
      <c r="A32" s="60" t="s">
        <v>456</v>
      </c>
      <c r="B32" s="321"/>
      <c r="C32" s="321"/>
      <c r="D32" s="321"/>
      <c r="E32" s="321"/>
      <c r="F32" s="321"/>
      <c r="G32" s="355"/>
      <c r="H32" s="355"/>
      <c r="I32" s="355"/>
      <c r="J32" s="355"/>
      <c r="K32" s="370"/>
    </row>
    <row r="33" spans="2:11" ht="16.5" customHeight="1" x14ac:dyDescent="0.25"/>
    <row r="34" spans="2:11" ht="15" customHeight="1" x14ac:dyDescent="0.25">
      <c r="B34" s="359"/>
      <c r="C34" s="359"/>
      <c r="D34" s="359"/>
      <c r="E34" s="359"/>
      <c r="F34" s="359"/>
      <c r="G34" s="359"/>
      <c r="H34" s="359"/>
      <c r="I34" s="359"/>
      <c r="J34" s="359"/>
      <c r="K34" s="359"/>
    </row>
    <row r="37" spans="2:11" ht="15" customHeight="1" x14ac:dyDescent="0.25">
      <c r="B37" s="359"/>
      <c r="C37" s="359"/>
      <c r="D37" s="359"/>
      <c r="E37" s="359"/>
      <c r="F37" s="359"/>
      <c r="G37" s="359"/>
      <c r="H37" s="359"/>
      <c r="I37" s="359"/>
      <c r="J37" s="359"/>
      <c r="K37" s="359"/>
    </row>
  </sheetData>
  <pageMargins left="0.7" right="0.7" top="0.75" bottom="0.75" header="0" footer="0"/>
  <pageSetup scale="63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D30D-8AFB-4EF6-8123-1858D93FBA72}">
  <sheetPr>
    <tabColor rgb="FFFFC000"/>
  </sheetPr>
  <dimension ref="A1:M12"/>
  <sheetViews>
    <sheetView showGridLines="0" view="pageBreakPreview" zoomScaleNormal="145" zoomScaleSheetLayoutView="100" workbookViewId="0"/>
  </sheetViews>
  <sheetFormatPr baseColWidth="10" defaultColWidth="14.42578125" defaultRowHeight="15" customHeight="1" x14ac:dyDescent="0.25"/>
  <cols>
    <col min="1" max="1" width="18.140625" style="290" customWidth="1"/>
    <col min="2" max="2" width="12.42578125" style="290" customWidth="1"/>
    <col min="3" max="12" width="8.7109375" style="290" customWidth="1"/>
    <col min="13" max="13" width="2.5703125" style="290" customWidth="1"/>
    <col min="14" max="16384" width="14.42578125" style="290"/>
  </cols>
  <sheetData>
    <row r="1" spans="1:13" ht="16.5" customHeight="1" x14ac:dyDescent="0.25">
      <c r="A1" s="226" t="s">
        <v>459</v>
      </c>
      <c r="B1" s="385"/>
      <c r="C1" s="385"/>
      <c r="D1" s="385"/>
      <c r="E1" s="202"/>
      <c r="F1" s="202"/>
      <c r="G1" s="203"/>
      <c r="H1" s="203"/>
      <c r="I1" s="203"/>
      <c r="J1" s="203"/>
      <c r="K1" s="202"/>
      <c r="L1" s="203"/>
      <c r="M1" s="203"/>
    </row>
    <row r="2" spans="1:13" ht="16.5" customHeight="1" x14ac:dyDescent="0.25">
      <c r="A2" s="72" t="s">
        <v>460</v>
      </c>
      <c r="B2" s="385"/>
      <c r="C2" s="385"/>
      <c r="D2" s="385"/>
      <c r="E2" s="202"/>
      <c r="F2" s="202"/>
      <c r="G2" s="203"/>
      <c r="H2" s="203"/>
      <c r="I2" s="203"/>
      <c r="J2" s="203"/>
      <c r="K2" s="202"/>
      <c r="L2" s="203"/>
      <c r="M2" s="203"/>
    </row>
    <row r="3" spans="1:13" ht="16.5" customHeight="1" x14ac:dyDescent="0.25">
      <c r="A3" s="203"/>
      <c r="B3" s="202"/>
      <c r="C3" s="202"/>
      <c r="D3" s="202"/>
      <c r="E3" s="202"/>
      <c r="F3" s="202"/>
      <c r="G3" s="203"/>
      <c r="H3" s="203"/>
      <c r="I3" s="203"/>
      <c r="J3" s="203"/>
      <c r="K3" s="202"/>
      <c r="L3" s="203"/>
      <c r="M3" s="203"/>
    </row>
    <row r="4" spans="1:13" ht="16.5" customHeight="1" x14ac:dyDescent="0.25">
      <c r="A4" s="206" t="s">
        <v>186</v>
      </c>
      <c r="B4" s="386"/>
      <c r="C4" s="386">
        <v>2015</v>
      </c>
      <c r="D4" s="386">
        <v>2016</v>
      </c>
      <c r="E4" s="386">
        <v>2017</v>
      </c>
      <c r="F4" s="386">
        <v>2018</v>
      </c>
      <c r="G4" s="386">
        <v>2019</v>
      </c>
      <c r="H4" s="386">
        <v>2020</v>
      </c>
      <c r="I4" s="386">
        <v>2021</v>
      </c>
      <c r="J4" s="386">
        <v>2022</v>
      </c>
      <c r="K4" s="386">
        <v>2023</v>
      </c>
      <c r="L4" s="386" t="s">
        <v>330</v>
      </c>
      <c r="M4" s="203"/>
    </row>
    <row r="5" spans="1:13" ht="16.5" customHeight="1" x14ac:dyDescent="0.25">
      <c r="A5" s="95" t="s">
        <v>461</v>
      </c>
      <c r="B5" s="113" t="s">
        <v>398</v>
      </c>
      <c r="C5" s="262">
        <v>6650.5953646963699</v>
      </c>
      <c r="D5" s="262">
        <v>7425.7115273502504</v>
      </c>
      <c r="E5" s="262">
        <v>8270.4808182538909</v>
      </c>
      <c r="F5" s="262">
        <v>8258.5140570627009</v>
      </c>
      <c r="G5" s="262">
        <v>8555.1157122799905</v>
      </c>
      <c r="H5" s="262">
        <v>7829.5665440800003</v>
      </c>
      <c r="I5" s="262">
        <v>10184.99480196</v>
      </c>
      <c r="J5" s="262">
        <v>10194.401980660001</v>
      </c>
      <c r="K5" s="262">
        <v>10942.70287598</v>
      </c>
      <c r="L5" s="262">
        <v>15467.844902930001</v>
      </c>
      <c r="M5" s="387"/>
    </row>
    <row r="6" spans="1:13" ht="16.5" customHeight="1" x14ac:dyDescent="0.25">
      <c r="A6" s="95" t="s">
        <v>462</v>
      </c>
      <c r="B6" s="113" t="s">
        <v>463</v>
      </c>
      <c r="C6" s="262">
        <v>5743.7721410000004</v>
      </c>
      <c r="D6" s="262">
        <v>5936.5698080000002</v>
      </c>
      <c r="E6" s="262">
        <v>6563.9221310000003</v>
      </c>
      <c r="F6" s="262">
        <v>6513.3016530000004</v>
      </c>
      <c r="G6" s="262">
        <v>6139.6800270651001</v>
      </c>
      <c r="H6" s="262">
        <v>4426.6311021439496</v>
      </c>
      <c r="I6" s="262">
        <v>5663.2602698445999</v>
      </c>
      <c r="J6" s="262">
        <v>5665.0608001114297</v>
      </c>
      <c r="K6" s="262">
        <v>5623.5698807258595</v>
      </c>
      <c r="L6" s="262">
        <v>6448.1345208622997</v>
      </c>
      <c r="M6" s="203"/>
    </row>
    <row r="7" spans="1:13" ht="16.5" customHeight="1" x14ac:dyDescent="0.25">
      <c r="A7" s="203"/>
      <c r="B7" s="202"/>
      <c r="C7" s="202"/>
      <c r="D7" s="202"/>
      <c r="E7" s="202"/>
      <c r="F7" s="202"/>
      <c r="G7" s="203"/>
      <c r="H7" s="203"/>
      <c r="I7" s="388"/>
      <c r="J7" s="388"/>
      <c r="K7" s="202"/>
      <c r="L7" s="203"/>
      <c r="M7" s="203"/>
    </row>
    <row r="8" spans="1:13" ht="16.5" customHeight="1" x14ac:dyDescent="0.25">
      <c r="A8" s="203"/>
      <c r="B8" s="202"/>
      <c r="C8" s="202"/>
      <c r="D8" s="202"/>
      <c r="E8" s="202"/>
      <c r="F8" s="202"/>
      <c r="G8" s="203"/>
      <c r="H8" s="203"/>
      <c r="I8" s="203"/>
      <c r="J8" s="203"/>
      <c r="K8" s="203"/>
      <c r="L8" s="298"/>
      <c r="M8" s="203"/>
    </row>
    <row r="9" spans="1:13" ht="16.5" customHeight="1" x14ac:dyDescent="0.25">
      <c r="A9" s="241" t="s">
        <v>359</v>
      </c>
      <c r="B9" s="293"/>
      <c r="C9" s="293"/>
      <c r="D9" s="293"/>
      <c r="E9" s="293"/>
      <c r="F9" s="293"/>
      <c r="G9" s="273"/>
      <c r="H9" s="274"/>
      <c r="I9" s="274"/>
      <c r="J9" s="274"/>
      <c r="K9" s="273"/>
      <c r="L9" s="203"/>
      <c r="M9" s="203"/>
    </row>
    <row r="10" spans="1:13" ht="16.5" customHeight="1" x14ac:dyDescent="0.25">
      <c r="A10" s="221" t="s">
        <v>402</v>
      </c>
      <c r="B10" s="296"/>
      <c r="C10" s="296"/>
      <c r="D10" s="296"/>
      <c r="E10" s="296"/>
      <c r="F10" s="296"/>
      <c r="G10" s="203"/>
      <c r="H10" s="203"/>
      <c r="I10" s="203"/>
      <c r="J10" s="203"/>
      <c r="K10" s="202"/>
      <c r="L10" s="203"/>
      <c r="M10" s="203"/>
    </row>
    <row r="11" spans="1:13" ht="16.5" customHeight="1" x14ac:dyDescent="0.25">
      <c r="A11" s="250" t="s">
        <v>403</v>
      </c>
      <c r="B11" s="297"/>
      <c r="C11" s="297"/>
      <c r="D11" s="297"/>
      <c r="E11" s="297"/>
      <c r="F11" s="297"/>
      <c r="G11" s="389"/>
      <c r="H11" s="389"/>
      <c r="I11" s="389"/>
      <c r="J11" s="389"/>
      <c r="K11" s="298"/>
      <c r="L11" s="298"/>
      <c r="M11" s="203"/>
    </row>
    <row r="12" spans="1:13" ht="16.5" customHeight="1" x14ac:dyDescent="0.25">
      <c r="A12" s="203"/>
      <c r="B12" s="202"/>
      <c r="C12" s="202"/>
      <c r="D12" s="202"/>
      <c r="E12" s="202"/>
      <c r="F12" s="202"/>
      <c r="G12" s="203"/>
      <c r="H12" s="203"/>
      <c r="I12" s="203"/>
      <c r="J12" s="203"/>
      <c r="K12" s="202"/>
      <c r="L12" s="203"/>
      <c r="M12" s="203"/>
    </row>
  </sheetData>
  <pageMargins left="0.7" right="0.7" top="0.75" bottom="0.75" header="0" footer="0"/>
  <pageSetup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8FA4-C5D2-43C5-AD36-3475B526C539}">
  <sheetPr>
    <tabColor rgb="FF002060"/>
  </sheetPr>
  <dimension ref="A1:M91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3"/>
  <cols>
    <col min="1" max="1" width="30.140625" style="750" customWidth="1"/>
    <col min="2" max="2" width="2.42578125" style="750" customWidth="1"/>
    <col min="3" max="12" width="8.5703125" style="750" customWidth="1"/>
    <col min="13" max="13" width="3.28515625" style="750" customWidth="1"/>
    <col min="14" max="16384" width="14.42578125" style="750"/>
  </cols>
  <sheetData>
    <row r="1" spans="1:13" s="20" customFormat="1" ht="18" customHeight="1" x14ac:dyDescent="0.25">
      <c r="A1" s="17" t="s">
        <v>738</v>
      </c>
      <c r="B1" s="19"/>
      <c r="C1" s="18"/>
      <c r="D1" s="18"/>
      <c r="E1" s="18"/>
      <c r="F1" s="18"/>
      <c r="G1" s="18"/>
      <c r="H1" s="18"/>
      <c r="I1" s="18"/>
      <c r="J1" s="19"/>
      <c r="K1" s="18"/>
    </row>
    <row r="2" spans="1:13" s="20" customFormat="1" ht="18" customHeight="1" x14ac:dyDescent="0.25">
      <c r="A2" s="21" t="s">
        <v>739</v>
      </c>
      <c r="B2" s="19"/>
      <c r="C2" s="18"/>
      <c r="D2" s="18"/>
      <c r="E2" s="18"/>
      <c r="F2" s="18"/>
      <c r="G2" s="18"/>
      <c r="H2" s="18"/>
      <c r="I2" s="18"/>
      <c r="J2" s="19"/>
      <c r="K2" s="18"/>
    </row>
    <row r="3" spans="1:13" ht="15" customHeight="1" x14ac:dyDescent="0.3">
      <c r="A3" s="603"/>
      <c r="B3" s="603"/>
      <c r="C3" s="602"/>
      <c r="D3" s="602"/>
      <c r="E3" s="602"/>
      <c r="F3" s="602"/>
      <c r="G3" s="602"/>
      <c r="H3" s="602"/>
      <c r="I3" s="602"/>
      <c r="J3" s="603"/>
      <c r="K3" s="602"/>
    </row>
    <row r="4" spans="1:13" ht="15" customHeight="1" x14ac:dyDescent="0.3">
      <c r="A4" s="603"/>
      <c r="B4" s="603"/>
      <c r="C4" s="602"/>
      <c r="D4" s="602"/>
      <c r="E4" s="602"/>
      <c r="F4" s="602"/>
      <c r="G4" s="602"/>
      <c r="H4" s="602"/>
      <c r="I4" s="602"/>
      <c r="J4" s="603"/>
      <c r="K4" s="602"/>
    </row>
    <row r="5" spans="1:13" ht="15" customHeight="1" x14ac:dyDescent="0.3">
      <c r="A5" s="23" t="s">
        <v>183</v>
      </c>
      <c r="B5" s="23"/>
      <c r="C5" s="751">
        <v>2015</v>
      </c>
      <c r="D5" s="751">
        <v>2016</v>
      </c>
      <c r="E5" s="751">
        <v>2017</v>
      </c>
      <c r="F5" s="751">
        <v>2018</v>
      </c>
      <c r="G5" s="751">
        <v>2019</v>
      </c>
      <c r="H5" s="751">
        <v>2020</v>
      </c>
      <c r="I5" s="751">
        <v>2021</v>
      </c>
      <c r="J5" s="751">
        <v>2022</v>
      </c>
      <c r="K5" s="751">
        <v>2023</v>
      </c>
      <c r="L5" s="751">
        <v>2024</v>
      </c>
    </row>
    <row r="6" spans="1:13" ht="15" customHeight="1" x14ac:dyDescent="0.3">
      <c r="A6" s="752" t="s">
        <v>733</v>
      </c>
      <c r="B6" s="753"/>
      <c r="C6" s="753">
        <v>3.25</v>
      </c>
      <c r="D6" s="753">
        <v>3.95</v>
      </c>
      <c r="E6" s="753">
        <v>2.52</v>
      </c>
      <c r="F6" s="753">
        <v>3.97</v>
      </c>
      <c r="G6" s="753">
        <v>2.2400000000000002</v>
      </c>
      <c r="H6" s="753">
        <v>-10.87</v>
      </c>
      <c r="I6" s="753">
        <v>13.36</v>
      </c>
      <c r="J6" s="753">
        <v>2.81</v>
      </c>
      <c r="K6" s="753">
        <v>-0.4</v>
      </c>
      <c r="L6" s="753">
        <v>3.33</v>
      </c>
    </row>
    <row r="7" spans="1:13" ht="15" customHeight="1" x14ac:dyDescent="0.3">
      <c r="A7" s="754" t="s">
        <v>734</v>
      </c>
      <c r="B7" s="755"/>
      <c r="C7" s="756"/>
      <c r="D7" s="756"/>
      <c r="E7" s="756"/>
      <c r="F7" s="756"/>
      <c r="G7" s="756"/>
      <c r="H7" s="756"/>
      <c r="I7" s="756"/>
      <c r="J7" s="756"/>
      <c r="K7" s="756"/>
      <c r="L7" s="756"/>
    </row>
    <row r="8" spans="1:13" ht="15" customHeight="1" x14ac:dyDescent="0.3">
      <c r="A8" s="757" t="s">
        <v>735</v>
      </c>
      <c r="B8" s="27"/>
      <c r="C8" s="758">
        <v>15.71</v>
      </c>
      <c r="D8" s="758">
        <v>21.19</v>
      </c>
      <c r="E8" s="758">
        <v>4.4800000000000004</v>
      </c>
      <c r="F8" s="758">
        <v>-1.74</v>
      </c>
      <c r="G8" s="758">
        <v>-0.84</v>
      </c>
      <c r="H8" s="758">
        <v>-13.84</v>
      </c>
      <c r="I8" s="758">
        <v>10.48</v>
      </c>
      <c r="J8" s="758">
        <v>-0.04</v>
      </c>
      <c r="K8" s="758">
        <v>9.2799999999999994</v>
      </c>
      <c r="L8" s="758">
        <v>2.04</v>
      </c>
    </row>
    <row r="9" spans="1:13" ht="15" customHeight="1" x14ac:dyDescent="0.3">
      <c r="A9" s="759" t="s">
        <v>734</v>
      </c>
      <c r="B9" s="760"/>
      <c r="C9" s="761"/>
      <c r="D9" s="761"/>
      <c r="E9" s="761"/>
      <c r="F9" s="761"/>
      <c r="G9" s="761"/>
      <c r="H9" s="761"/>
      <c r="I9" s="761"/>
      <c r="J9" s="761"/>
      <c r="K9" s="761"/>
      <c r="L9" s="761"/>
    </row>
    <row r="10" spans="1:13" ht="15" customHeight="1" x14ac:dyDescent="0.3">
      <c r="A10" s="762" t="s">
        <v>740</v>
      </c>
      <c r="B10" s="757"/>
      <c r="C10" s="763">
        <v>3.55</v>
      </c>
      <c r="D10" s="763">
        <v>3.59</v>
      </c>
      <c r="E10" s="763">
        <v>2.8</v>
      </c>
      <c r="F10" s="763">
        <v>1.32</v>
      </c>
      <c r="G10" s="763">
        <v>2.14</v>
      </c>
      <c r="H10" s="763">
        <v>1.83</v>
      </c>
      <c r="I10" s="763">
        <v>3.98</v>
      </c>
      <c r="J10" s="763">
        <v>7.88</v>
      </c>
      <c r="K10" s="763">
        <v>6.26</v>
      </c>
      <c r="L10" s="763">
        <v>2.35</v>
      </c>
    </row>
    <row r="11" spans="1:13" ht="15" customHeight="1" x14ac:dyDescent="0.3">
      <c r="A11" s="759" t="s">
        <v>741</v>
      </c>
      <c r="B11" s="760"/>
      <c r="C11" s="761"/>
      <c r="D11" s="761"/>
      <c r="E11" s="761"/>
      <c r="F11" s="761"/>
      <c r="G11" s="761"/>
      <c r="H11" s="761"/>
      <c r="I11" s="761"/>
      <c r="J11" s="761"/>
      <c r="K11" s="761"/>
      <c r="L11" s="761"/>
    </row>
    <row r="12" spans="1:13" ht="15" customHeight="1" x14ac:dyDescent="0.3">
      <c r="A12" s="762" t="s">
        <v>742</v>
      </c>
      <c r="B12" s="757" t="s">
        <v>743</v>
      </c>
      <c r="C12" s="763">
        <v>3.19</v>
      </c>
      <c r="D12" s="763">
        <v>3.38</v>
      </c>
      <c r="E12" s="763">
        <v>3.26</v>
      </c>
      <c r="F12" s="763">
        <v>3.29</v>
      </c>
      <c r="G12" s="763">
        <v>3.34</v>
      </c>
      <c r="H12" s="763">
        <v>3.5</v>
      </c>
      <c r="I12" s="763">
        <v>3.88</v>
      </c>
      <c r="J12" s="763">
        <v>3.84</v>
      </c>
      <c r="K12" s="763">
        <v>3.75</v>
      </c>
      <c r="L12" s="763">
        <v>3.76</v>
      </c>
    </row>
    <row r="13" spans="1:13" ht="15" customHeight="1" x14ac:dyDescent="0.3">
      <c r="A13" s="759" t="s">
        <v>744</v>
      </c>
      <c r="B13" s="760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ht="15" customHeight="1" x14ac:dyDescent="0.3">
      <c r="A14" s="757" t="s">
        <v>745</v>
      </c>
      <c r="B14" s="757" t="s">
        <v>743</v>
      </c>
      <c r="C14" s="764">
        <v>34414</v>
      </c>
      <c r="D14" s="764">
        <v>37082</v>
      </c>
      <c r="E14" s="764">
        <v>45422</v>
      </c>
      <c r="F14" s="764">
        <v>49066</v>
      </c>
      <c r="G14" s="764">
        <v>47980</v>
      </c>
      <c r="H14" s="764">
        <v>42826</v>
      </c>
      <c r="I14" s="764">
        <v>63114</v>
      </c>
      <c r="J14" s="764">
        <v>66167</v>
      </c>
      <c r="K14" s="764">
        <v>67518</v>
      </c>
      <c r="L14" s="764">
        <v>75916</v>
      </c>
    </row>
    <row r="15" spans="1:13" ht="15" customHeight="1" x14ac:dyDescent="0.3">
      <c r="A15" s="759" t="s">
        <v>746</v>
      </c>
      <c r="B15" s="760"/>
      <c r="C15" s="765"/>
      <c r="D15" s="765"/>
      <c r="E15" s="765"/>
      <c r="F15" s="765"/>
      <c r="G15" s="765"/>
      <c r="H15" s="765"/>
      <c r="I15" s="765"/>
      <c r="J15" s="765"/>
      <c r="K15" s="39"/>
      <c r="L15" s="39"/>
    </row>
    <row r="16" spans="1:13" ht="15" customHeight="1" x14ac:dyDescent="0.3">
      <c r="A16" s="757" t="s">
        <v>747</v>
      </c>
      <c r="B16" s="757" t="s">
        <v>743</v>
      </c>
      <c r="C16" s="764">
        <v>19649</v>
      </c>
      <c r="D16" s="764">
        <v>22461</v>
      </c>
      <c r="E16" s="764">
        <v>28169</v>
      </c>
      <c r="F16" s="764">
        <v>29528</v>
      </c>
      <c r="G16" s="764">
        <v>28943</v>
      </c>
      <c r="H16" s="764">
        <v>26574</v>
      </c>
      <c r="I16" s="764">
        <v>40575</v>
      </c>
      <c r="J16" s="764">
        <v>39199</v>
      </c>
      <c r="K16" s="764">
        <v>43983</v>
      </c>
      <c r="L16" s="764">
        <v>48748</v>
      </c>
      <c r="M16" s="766"/>
    </row>
    <row r="17" spans="1:12" ht="15" customHeight="1" x14ac:dyDescent="0.3">
      <c r="A17" s="759" t="s">
        <v>748</v>
      </c>
      <c r="B17" s="760"/>
      <c r="C17" s="765"/>
      <c r="D17" s="765"/>
      <c r="E17" s="765"/>
      <c r="F17" s="765"/>
      <c r="G17" s="765"/>
      <c r="H17" s="765"/>
      <c r="I17" s="765"/>
      <c r="J17" s="765"/>
      <c r="K17" s="39"/>
      <c r="L17" s="39"/>
    </row>
    <row r="18" spans="1:12" ht="15" customHeight="1" x14ac:dyDescent="0.3">
      <c r="A18" s="757" t="s">
        <v>749</v>
      </c>
      <c r="B18" s="757" t="s">
        <v>743</v>
      </c>
      <c r="C18" s="764">
        <v>37326</v>
      </c>
      <c r="D18" s="764">
        <v>35124</v>
      </c>
      <c r="E18" s="764">
        <v>38718</v>
      </c>
      <c r="F18" s="764">
        <v>41866</v>
      </c>
      <c r="G18" s="764">
        <v>41101</v>
      </c>
      <c r="H18" s="764">
        <v>34724</v>
      </c>
      <c r="I18" s="764">
        <v>47999</v>
      </c>
      <c r="J18" s="764">
        <v>56001</v>
      </c>
      <c r="K18" s="764">
        <v>49840</v>
      </c>
      <c r="L18" s="764">
        <v>52095</v>
      </c>
    </row>
    <row r="19" spans="1:12" ht="15" customHeight="1" x14ac:dyDescent="0.3">
      <c r="A19" s="754" t="s">
        <v>750</v>
      </c>
      <c r="B19" s="27"/>
      <c r="C19" s="32"/>
      <c r="D19" s="32"/>
      <c r="E19" s="32"/>
      <c r="F19" s="32"/>
      <c r="G19" s="32"/>
      <c r="H19" s="32"/>
      <c r="I19" s="32"/>
      <c r="J19" s="32"/>
      <c r="K19" s="39"/>
      <c r="L19" s="39"/>
    </row>
    <row r="20" spans="1:12" ht="15" customHeight="1" x14ac:dyDescent="0.3">
      <c r="A20" s="757" t="s">
        <v>751</v>
      </c>
      <c r="B20" s="757" t="s">
        <v>743</v>
      </c>
      <c r="C20" s="764">
        <v>-2912</v>
      </c>
      <c r="D20" s="764">
        <v>1958</v>
      </c>
      <c r="E20" s="764">
        <v>6704</v>
      </c>
      <c r="F20" s="764">
        <v>7201</v>
      </c>
      <c r="G20" s="764">
        <v>6879</v>
      </c>
      <c r="H20" s="764">
        <v>8102</v>
      </c>
      <c r="I20" s="764">
        <v>15115</v>
      </c>
      <c r="J20" s="764">
        <v>10166</v>
      </c>
      <c r="K20" s="764">
        <v>17678</v>
      </c>
      <c r="L20" s="764">
        <v>23821</v>
      </c>
    </row>
    <row r="21" spans="1:12" ht="15" customHeight="1" x14ac:dyDescent="0.3">
      <c r="A21" s="754" t="s">
        <v>752</v>
      </c>
      <c r="B21" s="27"/>
      <c r="C21" s="32"/>
      <c r="D21" s="32"/>
      <c r="E21" s="32"/>
      <c r="F21" s="32"/>
      <c r="G21" s="32"/>
      <c r="H21" s="32"/>
      <c r="I21" s="32"/>
      <c r="J21" s="32"/>
      <c r="K21" s="32"/>
      <c r="L21" s="40"/>
    </row>
    <row r="22" spans="1:12" ht="15" customHeight="1" x14ac:dyDescent="0.3">
      <c r="A22" s="603"/>
      <c r="B22" s="603"/>
      <c r="C22" s="767"/>
      <c r="D22" s="767"/>
      <c r="E22" s="767"/>
      <c r="F22" s="767"/>
      <c r="G22" s="767"/>
      <c r="H22" s="767"/>
      <c r="I22" s="767"/>
      <c r="J22" s="767"/>
      <c r="K22" s="767"/>
      <c r="L22" s="620"/>
    </row>
    <row r="23" spans="1:12" ht="15" customHeight="1" x14ac:dyDescent="0.3">
      <c r="A23" s="768" t="s">
        <v>753</v>
      </c>
      <c r="B23" s="619"/>
      <c r="C23" s="619"/>
      <c r="D23" s="619"/>
      <c r="E23" s="619"/>
      <c r="F23" s="619"/>
      <c r="G23" s="619"/>
      <c r="H23" s="619"/>
      <c r="I23" s="619"/>
      <c r="J23" s="619"/>
      <c r="K23" s="619"/>
    </row>
    <row r="24" spans="1:12" ht="15" customHeight="1" x14ac:dyDescent="0.3">
      <c r="A24" s="603" t="s">
        <v>628</v>
      </c>
      <c r="B24" s="602"/>
      <c r="C24" s="602"/>
      <c r="D24" s="602"/>
      <c r="E24" s="602"/>
      <c r="F24" s="602"/>
      <c r="G24" s="602"/>
      <c r="H24" s="602"/>
      <c r="I24" s="602"/>
      <c r="J24" s="602"/>
      <c r="K24" s="602"/>
    </row>
    <row r="25" spans="1:12" ht="15" customHeight="1" x14ac:dyDescent="0.3">
      <c r="A25" s="769" t="s">
        <v>754</v>
      </c>
      <c r="B25" s="620"/>
      <c r="C25" s="620"/>
      <c r="D25" s="620"/>
      <c r="E25" s="620"/>
      <c r="F25" s="620"/>
      <c r="G25" s="620"/>
      <c r="H25" s="620"/>
      <c r="I25" s="620"/>
      <c r="J25" s="620"/>
      <c r="K25" s="620"/>
      <c r="L25" s="620"/>
    </row>
    <row r="26" spans="1:12" ht="12" customHeight="1" x14ac:dyDescent="0.3">
      <c r="A26" s="603"/>
      <c r="B26" s="603"/>
      <c r="C26" s="602"/>
      <c r="D26" s="602"/>
      <c r="E26" s="602"/>
      <c r="F26" s="602"/>
      <c r="G26" s="602"/>
      <c r="H26" s="602"/>
      <c r="I26" s="602"/>
      <c r="J26" s="602"/>
      <c r="K26" s="602"/>
    </row>
    <row r="27" spans="1:12" ht="12" customHeight="1" x14ac:dyDescent="0.3">
      <c r="A27" s="603"/>
      <c r="B27" s="603"/>
      <c r="C27" s="602"/>
      <c r="D27" s="602"/>
      <c r="E27" s="602"/>
      <c r="F27" s="602"/>
      <c r="G27" s="602"/>
      <c r="H27" s="602"/>
      <c r="I27" s="602"/>
      <c r="J27" s="602"/>
      <c r="K27" s="602"/>
    </row>
    <row r="28" spans="1:12" ht="12" customHeight="1" x14ac:dyDescent="0.3">
      <c r="A28" s="603"/>
      <c r="B28" s="603"/>
      <c r="C28" s="770"/>
      <c r="D28" s="770"/>
      <c r="E28" s="770"/>
      <c r="F28" s="770"/>
      <c r="G28" s="770"/>
      <c r="H28" s="770"/>
      <c r="I28" s="770"/>
      <c r="J28" s="770"/>
      <c r="K28" s="770"/>
    </row>
    <row r="29" spans="1:12" ht="12" customHeight="1" x14ac:dyDescent="0.3">
      <c r="A29" s="603"/>
      <c r="B29" s="603"/>
      <c r="C29" s="770"/>
      <c r="D29" s="770"/>
      <c r="E29" s="770"/>
      <c r="F29" s="770"/>
      <c r="G29" s="602"/>
      <c r="H29" s="602"/>
      <c r="I29" s="602"/>
      <c r="J29" s="602"/>
      <c r="K29" s="602"/>
    </row>
    <row r="30" spans="1:12" ht="12" customHeight="1" x14ac:dyDescent="0.3">
      <c r="A30" s="603"/>
      <c r="B30" s="603"/>
      <c r="C30" s="602"/>
      <c r="D30" s="602"/>
      <c r="E30" s="602"/>
      <c r="F30" s="602"/>
      <c r="G30" s="602"/>
      <c r="H30" s="602"/>
      <c r="I30" s="602"/>
      <c r="J30" s="602"/>
      <c r="K30" s="602"/>
    </row>
    <row r="31" spans="1:12" ht="12" customHeight="1" x14ac:dyDescent="0.3">
      <c r="A31" s="603"/>
      <c r="B31" s="603"/>
      <c r="C31" s="602"/>
      <c r="D31" s="602"/>
      <c r="E31" s="602"/>
      <c r="F31" s="602"/>
      <c r="G31" s="602"/>
      <c r="H31" s="602"/>
      <c r="I31" s="602"/>
      <c r="J31" s="602"/>
      <c r="K31" s="602"/>
    </row>
    <row r="32" spans="1:12" ht="12" customHeight="1" x14ac:dyDescent="0.3">
      <c r="A32" s="603"/>
      <c r="B32" s="603"/>
      <c r="C32" s="602"/>
      <c r="D32" s="602"/>
      <c r="E32" s="602"/>
      <c r="F32" s="602"/>
      <c r="G32" s="602"/>
      <c r="H32" s="602"/>
      <c r="I32" s="602"/>
      <c r="J32" s="602"/>
      <c r="K32" s="602"/>
    </row>
    <row r="33" spans="1:11" ht="12" customHeight="1" x14ac:dyDescent="0.3">
      <c r="A33" s="603"/>
      <c r="B33" s="603"/>
      <c r="C33" s="602"/>
      <c r="D33" s="602"/>
      <c r="E33" s="602"/>
      <c r="F33" s="602"/>
      <c r="G33" s="602"/>
      <c r="H33" s="602"/>
      <c r="I33" s="602"/>
      <c r="J33" s="602"/>
      <c r="K33" s="602"/>
    </row>
    <row r="34" spans="1:11" ht="12" customHeight="1" x14ac:dyDescent="0.3">
      <c r="A34" s="603"/>
      <c r="B34" s="603"/>
      <c r="C34" s="602"/>
      <c r="D34" s="602"/>
      <c r="E34" s="602"/>
      <c r="F34" s="602"/>
      <c r="G34" s="602"/>
      <c r="H34" s="602"/>
      <c r="I34" s="602"/>
      <c r="J34" s="602"/>
      <c r="K34" s="602"/>
    </row>
    <row r="35" spans="1:11" ht="12" customHeight="1" x14ac:dyDescent="0.3">
      <c r="A35" s="603"/>
      <c r="B35" s="603"/>
      <c r="C35" s="602"/>
      <c r="D35" s="602"/>
      <c r="E35" s="602"/>
      <c r="F35" s="602"/>
      <c r="G35" s="602"/>
      <c r="H35" s="602"/>
      <c r="I35" s="602"/>
      <c r="J35" s="602"/>
      <c r="K35" s="602"/>
    </row>
    <row r="36" spans="1:11" ht="12" customHeight="1" x14ac:dyDescent="0.3">
      <c r="A36" s="603"/>
      <c r="B36" s="603"/>
      <c r="C36" s="602"/>
      <c r="D36" s="602"/>
      <c r="E36" s="602"/>
      <c r="F36" s="602"/>
      <c r="G36" s="602"/>
      <c r="H36" s="602"/>
      <c r="I36" s="602"/>
      <c r="J36" s="602"/>
      <c r="K36" s="602"/>
    </row>
    <row r="37" spans="1:11" ht="12" customHeight="1" x14ac:dyDescent="0.3">
      <c r="A37" s="603"/>
      <c r="B37" s="603"/>
      <c r="C37" s="602"/>
      <c r="D37" s="602"/>
      <c r="E37" s="602"/>
      <c r="F37" s="602"/>
      <c r="G37" s="602"/>
      <c r="H37" s="602"/>
      <c r="I37" s="602"/>
      <c r="J37" s="602"/>
      <c r="K37" s="602"/>
    </row>
    <row r="38" spans="1:11" ht="12" customHeight="1" x14ac:dyDescent="0.3">
      <c r="A38" s="603"/>
      <c r="B38" s="603"/>
      <c r="C38" s="602"/>
      <c r="D38" s="602"/>
      <c r="E38" s="602"/>
      <c r="F38" s="602"/>
      <c r="G38" s="602"/>
      <c r="H38" s="602"/>
      <c r="I38" s="602"/>
      <c r="J38" s="602"/>
      <c r="K38" s="602"/>
    </row>
    <row r="39" spans="1:11" ht="12" customHeight="1" x14ac:dyDescent="0.3">
      <c r="A39" s="603"/>
      <c r="B39" s="603"/>
      <c r="C39" s="602"/>
      <c r="D39" s="602"/>
      <c r="E39" s="602"/>
      <c r="F39" s="602"/>
      <c r="G39" s="602"/>
      <c r="H39" s="602"/>
      <c r="I39" s="602"/>
      <c r="J39" s="602"/>
      <c r="K39" s="602"/>
    </row>
    <row r="40" spans="1:11" ht="12" customHeight="1" x14ac:dyDescent="0.3">
      <c r="A40" s="603"/>
      <c r="B40" s="603"/>
      <c r="C40" s="602"/>
      <c r="D40" s="602"/>
      <c r="E40" s="602"/>
      <c r="F40" s="602"/>
      <c r="G40" s="602"/>
      <c r="H40" s="602"/>
      <c r="I40" s="602"/>
      <c r="J40" s="602"/>
      <c r="K40" s="602"/>
    </row>
    <row r="41" spans="1:11" ht="12" customHeight="1" x14ac:dyDescent="0.3">
      <c r="A41" s="603"/>
      <c r="B41" s="603"/>
      <c r="C41" s="602"/>
      <c r="D41" s="602"/>
      <c r="E41" s="602"/>
      <c r="F41" s="602"/>
      <c r="G41" s="602"/>
      <c r="H41" s="602"/>
      <c r="I41" s="602"/>
      <c r="J41" s="602"/>
      <c r="K41" s="602"/>
    </row>
    <row r="42" spans="1:11" ht="12" customHeight="1" x14ac:dyDescent="0.3">
      <c r="A42" s="603"/>
      <c r="B42" s="603"/>
      <c r="C42" s="602"/>
      <c r="D42" s="602"/>
      <c r="E42" s="602"/>
      <c r="F42" s="602"/>
      <c r="G42" s="602"/>
      <c r="H42" s="602"/>
      <c r="I42" s="602"/>
      <c r="J42" s="602"/>
      <c r="K42" s="602"/>
    </row>
    <row r="43" spans="1:11" ht="12" customHeight="1" x14ac:dyDescent="0.3">
      <c r="A43" s="603"/>
      <c r="B43" s="603"/>
      <c r="C43" s="602"/>
      <c r="D43" s="602"/>
      <c r="E43" s="602"/>
      <c r="F43" s="602"/>
      <c r="G43" s="602"/>
      <c r="H43" s="602"/>
      <c r="I43" s="602"/>
      <c r="J43" s="602"/>
      <c r="K43" s="602"/>
    </row>
    <row r="44" spans="1:11" ht="12" customHeight="1" x14ac:dyDescent="0.3">
      <c r="A44" s="603"/>
      <c r="B44" s="603"/>
      <c r="C44" s="602"/>
      <c r="D44" s="602"/>
      <c r="E44" s="602"/>
      <c r="F44" s="602"/>
      <c r="G44" s="602"/>
      <c r="H44" s="602"/>
      <c r="I44" s="602"/>
      <c r="J44" s="602"/>
      <c r="K44" s="602"/>
    </row>
    <row r="45" spans="1:11" ht="12" customHeight="1" x14ac:dyDescent="0.3">
      <c r="A45" s="603"/>
      <c r="B45" s="603"/>
      <c r="C45" s="602"/>
      <c r="D45" s="602"/>
      <c r="E45" s="602"/>
      <c r="F45" s="602"/>
      <c r="G45" s="602"/>
      <c r="H45" s="602"/>
      <c r="I45" s="602"/>
      <c r="J45" s="602"/>
      <c r="K45" s="602"/>
    </row>
    <row r="46" spans="1:11" ht="12" customHeight="1" x14ac:dyDescent="0.3">
      <c r="A46" s="603"/>
      <c r="B46" s="603"/>
      <c r="C46" s="602"/>
      <c r="D46" s="602"/>
      <c r="E46" s="602"/>
      <c r="F46" s="602"/>
      <c r="G46" s="602"/>
      <c r="H46" s="602"/>
      <c r="I46" s="602"/>
      <c r="J46" s="602"/>
      <c r="K46" s="602"/>
    </row>
    <row r="47" spans="1:11" ht="12" customHeight="1" x14ac:dyDescent="0.3">
      <c r="A47" s="603"/>
      <c r="B47" s="603"/>
      <c r="C47" s="602"/>
      <c r="D47" s="602"/>
      <c r="E47" s="602"/>
      <c r="F47" s="602"/>
      <c r="G47" s="602"/>
      <c r="H47" s="602"/>
      <c r="I47" s="602"/>
      <c r="J47" s="602"/>
      <c r="K47" s="602"/>
    </row>
    <row r="48" spans="1:11" ht="12" customHeight="1" x14ac:dyDescent="0.3">
      <c r="A48" s="603"/>
      <c r="B48" s="603"/>
      <c r="C48" s="602"/>
      <c r="D48" s="602"/>
      <c r="E48" s="602"/>
      <c r="F48" s="602"/>
      <c r="G48" s="602"/>
      <c r="H48" s="602"/>
      <c r="I48" s="602"/>
      <c r="J48" s="602"/>
      <c r="K48" s="602"/>
    </row>
    <row r="49" spans="1:11" ht="12" customHeight="1" x14ac:dyDescent="0.3">
      <c r="A49" s="603"/>
      <c r="B49" s="603"/>
      <c r="C49" s="602"/>
      <c r="D49" s="602"/>
      <c r="E49" s="602"/>
      <c r="F49" s="602"/>
      <c r="G49" s="602"/>
      <c r="H49" s="602"/>
      <c r="I49" s="602"/>
      <c r="J49" s="602"/>
      <c r="K49" s="602"/>
    </row>
    <row r="50" spans="1:11" ht="12" customHeight="1" x14ac:dyDescent="0.3">
      <c r="A50" s="603"/>
      <c r="B50" s="603"/>
      <c r="C50" s="602"/>
      <c r="D50" s="602"/>
      <c r="E50" s="602"/>
      <c r="F50" s="602"/>
      <c r="G50" s="602"/>
      <c r="H50" s="602"/>
      <c r="I50" s="602"/>
      <c r="J50" s="602"/>
      <c r="K50" s="602"/>
    </row>
    <row r="51" spans="1:11" ht="12" customHeight="1" x14ac:dyDescent="0.3">
      <c r="A51" s="603"/>
      <c r="B51" s="603"/>
      <c r="C51" s="602"/>
      <c r="D51" s="602"/>
      <c r="E51" s="602"/>
      <c r="F51" s="602"/>
      <c r="G51" s="602"/>
      <c r="H51" s="602"/>
      <c r="I51" s="602"/>
      <c r="J51" s="602"/>
      <c r="K51" s="602"/>
    </row>
    <row r="52" spans="1:11" ht="12" customHeight="1" x14ac:dyDescent="0.3">
      <c r="A52" s="603"/>
      <c r="B52" s="603"/>
      <c r="C52" s="602"/>
      <c r="D52" s="602"/>
      <c r="E52" s="602"/>
      <c r="F52" s="602"/>
      <c r="G52" s="602"/>
      <c r="H52" s="602"/>
      <c r="I52" s="602"/>
      <c r="J52" s="602"/>
      <c r="K52" s="602"/>
    </row>
    <row r="53" spans="1:11" ht="12" customHeight="1" x14ac:dyDescent="0.3">
      <c r="A53" s="603"/>
      <c r="B53" s="603"/>
      <c r="C53" s="602"/>
      <c r="D53" s="602"/>
      <c r="E53" s="602"/>
      <c r="F53" s="602"/>
      <c r="G53" s="602"/>
      <c r="H53" s="602"/>
      <c r="I53" s="602"/>
      <c r="J53" s="602"/>
      <c r="K53" s="602"/>
    </row>
    <row r="54" spans="1:11" ht="12" customHeight="1" x14ac:dyDescent="0.3">
      <c r="A54" s="603"/>
      <c r="B54" s="603"/>
      <c r="C54" s="602"/>
      <c r="D54" s="602"/>
      <c r="E54" s="602"/>
      <c r="F54" s="602"/>
      <c r="G54" s="602"/>
      <c r="H54" s="602"/>
      <c r="I54" s="602"/>
      <c r="J54" s="602"/>
      <c r="K54" s="602"/>
    </row>
    <row r="55" spans="1:11" ht="12" customHeight="1" x14ac:dyDescent="0.3">
      <c r="A55" s="603"/>
      <c r="B55" s="603"/>
      <c r="C55" s="602"/>
      <c r="D55" s="602"/>
      <c r="E55" s="602"/>
      <c r="F55" s="602"/>
      <c r="G55" s="602"/>
      <c r="H55" s="602"/>
      <c r="I55" s="602"/>
      <c r="J55" s="602"/>
      <c r="K55" s="602"/>
    </row>
    <row r="56" spans="1:11" ht="12" customHeight="1" x14ac:dyDescent="0.3">
      <c r="A56" s="603"/>
      <c r="B56" s="603"/>
      <c r="C56" s="602"/>
      <c r="D56" s="602"/>
      <c r="E56" s="602"/>
      <c r="F56" s="602"/>
      <c r="G56" s="602"/>
      <c r="H56" s="602"/>
      <c r="I56" s="602"/>
      <c r="J56" s="602"/>
      <c r="K56" s="602"/>
    </row>
    <row r="57" spans="1:11" ht="12" customHeight="1" x14ac:dyDescent="0.3">
      <c r="A57" s="603"/>
      <c r="B57" s="603"/>
      <c r="C57" s="602"/>
      <c r="D57" s="602"/>
      <c r="E57" s="602"/>
      <c r="F57" s="602"/>
      <c r="G57" s="602"/>
      <c r="H57" s="602"/>
      <c r="I57" s="602"/>
      <c r="J57" s="602"/>
      <c r="K57" s="602"/>
    </row>
    <row r="58" spans="1:11" ht="12" customHeight="1" x14ac:dyDescent="0.3">
      <c r="A58" s="603"/>
      <c r="B58" s="603"/>
      <c r="C58" s="602"/>
      <c r="D58" s="602"/>
      <c r="E58" s="602"/>
      <c r="F58" s="602"/>
      <c r="G58" s="602"/>
      <c r="H58" s="602"/>
      <c r="I58" s="602"/>
      <c r="J58" s="602"/>
      <c r="K58" s="602"/>
    </row>
    <row r="59" spans="1:11" ht="12" customHeight="1" x14ac:dyDescent="0.3">
      <c r="A59" s="603"/>
      <c r="B59" s="603"/>
      <c r="C59" s="602"/>
      <c r="D59" s="602"/>
      <c r="E59" s="602"/>
      <c r="F59" s="602"/>
      <c r="G59" s="602"/>
      <c r="H59" s="602"/>
      <c r="I59" s="602"/>
      <c r="J59" s="602"/>
      <c r="K59" s="602"/>
    </row>
    <row r="60" spans="1:11" ht="12" customHeight="1" x14ac:dyDescent="0.3">
      <c r="A60" s="603"/>
      <c r="B60" s="603"/>
      <c r="C60" s="602"/>
      <c r="D60" s="602"/>
      <c r="E60" s="602"/>
      <c r="F60" s="602"/>
      <c r="G60" s="602"/>
      <c r="H60" s="602"/>
      <c r="I60" s="602"/>
      <c r="J60" s="602"/>
      <c r="K60" s="602"/>
    </row>
    <row r="61" spans="1:11" ht="12" customHeight="1" x14ac:dyDescent="0.3">
      <c r="A61" s="603"/>
      <c r="B61" s="603"/>
      <c r="C61" s="602"/>
      <c r="D61" s="602"/>
      <c r="E61" s="602"/>
      <c r="F61" s="602"/>
      <c r="G61" s="602"/>
      <c r="H61" s="602"/>
      <c r="I61" s="602"/>
      <c r="J61" s="602"/>
      <c r="K61" s="602"/>
    </row>
    <row r="62" spans="1:11" ht="12" customHeight="1" x14ac:dyDescent="0.3">
      <c r="A62" s="603"/>
      <c r="B62" s="603"/>
      <c r="C62" s="602"/>
      <c r="D62" s="602"/>
      <c r="E62" s="602"/>
      <c r="F62" s="602"/>
      <c r="G62" s="602"/>
      <c r="H62" s="602"/>
      <c r="I62" s="602"/>
      <c r="J62" s="602"/>
      <c r="K62" s="602"/>
    </row>
    <row r="63" spans="1:11" ht="12" customHeight="1" x14ac:dyDescent="0.3">
      <c r="A63" s="603"/>
      <c r="B63" s="603"/>
      <c r="C63" s="602"/>
      <c r="D63" s="602"/>
      <c r="E63" s="602"/>
      <c r="F63" s="602"/>
      <c r="G63" s="602"/>
      <c r="H63" s="602"/>
      <c r="I63" s="602"/>
      <c r="J63" s="602"/>
      <c r="K63" s="602"/>
    </row>
    <row r="64" spans="1:11" ht="12" customHeight="1" x14ac:dyDescent="0.3">
      <c r="A64" s="603"/>
      <c r="B64" s="603"/>
      <c r="C64" s="602"/>
      <c r="D64" s="602"/>
      <c r="E64" s="602"/>
      <c r="F64" s="602"/>
      <c r="G64" s="602"/>
      <c r="H64" s="602"/>
      <c r="I64" s="602"/>
      <c r="J64" s="602"/>
      <c r="K64" s="602"/>
    </row>
    <row r="65" spans="1:11" ht="12" customHeight="1" x14ac:dyDescent="0.3">
      <c r="A65" s="603"/>
      <c r="B65" s="603"/>
      <c r="C65" s="602"/>
      <c r="D65" s="602"/>
      <c r="E65" s="602"/>
      <c r="F65" s="602"/>
      <c r="G65" s="602"/>
      <c r="H65" s="602"/>
      <c r="I65" s="602"/>
      <c r="J65" s="602"/>
      <c r="K65" s="602"/>
    </row>
    <row r="66" spans="1:11" ht="12" customHeight="1" x14ac:dyDescent="0.3">
      <c r="A66" s="603"/>
      <c r="B66" s="603"/>
      <c r="C66" s="602"/>
      <c r="D66" s="602"/>
      <c r="E66" s="602"/>
      <c r="F66" s="602"/>
      <c r="G66" s="602"/>
      <c r="H66" s="602"/>
      <c r="I66" s="602"/>
      <c r="J66" s="602"/>
      <c r="K66" s="602"/>
    </row>
    <row r="67" spans="1:11" ht="12" customHeight="1" x14ac:dyDescent="0.3">
      <c r="A67" s="603"/>
      <c r="B67" s="603"/>
      <c r="C67" s="602"/>
      <c r="D67" s="602"/>
      <c r="E67" s="602"/>
      <c r="F67" s="602"/>
      <c r="G67" s="602"/>
      <c r="H67" s="602"/>
      <c r="I67" s="602"/>
      <c r="J67" s="602"/>
      <c r="K67" s="602"/>
    </row>
    <row r="68" spans="1:11" ht="12" customHeight="1" x14ac:dyDescent="0.3">
      <c r="A68" s="603"/>
      <c r="B68" s="603"/>
      <c r="C68" s="602"/>
      <c r="D68" s="602"/>
      <c r="E68" s="602"/>
      <c r="F68" s="602"/>
      <c r="G68" s="602"/>
      <c r="H68" s="602"/>
      <c r="I68" s="602"/>
      <c r="J68" s="602"/>
      <c r="K68" s="602"/>
    </row>
    <row r="69" spans="1:11" ht="12" customHeight="1" x14ac:dyDescent="0.3">
      <c r="A69" s="603"/>
      <c r="B69" s="603"/>
      <c r="C69" s="602"/>
      <c r="D69" s="602"/>
      <c r="E69" s="602"/>
      <c r="F69" s="602"/>
      <c r="G69" s="602"/>
      <c r="H69" s="602"/>
      <c r="I69" s="602"/>
      <c r="J69" s="602"/>
      <c r="K69" s="602"/>
    </row>
    <row r="70" spans="1:11" ht="12" customHeight="1" x14ac:dyDescent="0.3">
      <c r="A70" s="603"/>
      <c r="B70" s="603"/>
      <c r="C70" s="602"/>
      <c r="D70" s="602"/>
      <c r="E70" s="602"/>
      <c r="F70" s="602"/>
      <c r="G70" s="602"/>
      <c r="H70" s="602"/>
      <c r="I70" s="602"/>
      <c r="J70" s="602"/>
      <c r="K70" s="602"/>
    </row>
    <row r="71" spans="1:11" ht="12" customHeight="1" x14ac:dyDescent="0.3">
      <c r="A71" s="603"/>
      <c r="B71" s="603"/>
      <c r="C71" s="602"/>
      <c r="D71" s="602"/>
      <c r="E71" s="602"/>
      <c r="F71" s="602"/>
      <c r="G71" s="602"/>
      <c r="H71" s="602"/>
      <c r="I71" s="602"/>
      <c r="J71" s="602"/>
      <c r="K71" s="602"/>
    </row>
    <row r="72" spans="1:11" ht="12" customHeight="1" x14ac:dyDescent="0.3">
      <c r="A72" s="603"/>
      <c r="B72" s="603"/>
      <c r="C72" s="602"/>
      <c r="D72" s="602"/>
      <c r="E72" s="602"/>
      <c r="F72" s="602"/>
      <c r="G72" s="602"/>
      <c r="H72" s="602"/>
      <c r="I72" s="602"/>
      <c r="J72" s="602"/>
      <c r="K72" s="602"/>
    </row>
    <row r="73" spans="1:11" ht="12" customHeight="1" x14ac:dyDescent="0.3">
      <c r="A73" s="603"/>
      <c r="B73" s="603"/>
      <c r="C73" s="602"/>
      <c r="D73" s="602"/>
      <c r="E73" s="602"/>
      <c r="F73" s="602"/>
      <c r="G73" s="602"/>
      <c r="H73" s="602"/>
      <c r="I73" s="602"/>
      <c r="J73" s="602"/>
      <c r="K73" s="602"/>
    </row>
    <row r="74" spans="1:11" ht="12" customHeight="1" x14ac:dyDescent="0.3">
      <c r="A74" s="603"/>
      <c r="B74" s="603"/>
      <c r="C74" s="602"/>
      <c r="D74" s="602"/>
      <c r="E74" s="602"/>
      <c r="F74" s="602"/>
      <c r="G74" s="602"/>
      <c r="H74" s="602"/>
      <c r="I74" s="602"/>
      <c r="J74" s="602"/>
      <c r="K74" s="602"/>
    </row>
    <row r="75" spans="1:11" ht="12" customHeight="1" x14ac:dyDescent="0.3">
      <c r="A75" s="603"/>
      <c r="B75" s="603"/>
      <c r="C75" s="602"/>
      <c r="D75" s="602"/>
      <c r="E75" s="602"/>
      <c r="F75" s="602"/>
      <c r="G75" s="602"/>
      <c r="H75" s="602"/>
      <c r="I75" s="602"/>
      <c r="J75" s="602"/>
      <c r="K75" s="602"/>
    </row>
    <row r="76" spans="1:11" ht="12" customHeight="1" x14ac:dyDescent="0.3">
      <c r="A76" s="603"/>
      <c r="B76" s="603"/>
      <c r="C76" s="602"/>
      <c r="D76" s="602"/>
      <c r="E76" s="602"/>
      <c r="F76" s="602"/>
      <c r="G76" s="602"/>
      <c r="H76" s="602"/>
      <c r="I76" s="602"/>
      <c r="J76" s="602"/>
      <c r="K76" s="602"/>
    </row>
    <row r="77" spans="1:11" ht="12" customHeight="1" x14ac:dyDescent="0.3">
      <c r="A77" s="603"/>
      <c r="B77" s="603"/>
      <c r="C77" s="602"/>
      <c r="D77" s="602"/>
      <c r="E77" s="602"/>
      <c r="F77" s="602"/>
      <c r="G77" s="602"/>
      <c r="H77" s="602"/>
      <c r="I77" s="602"/>
      <c r="J77" s="602"/>
      <c r="K77" s="602"/>
    </row>
    <row r="78" spans="1:11" ht="12" customHeight="1" x14ac:dyDescent="0.3">
      <c r="A78" s="603"/>
      <c r="B78" s="603"/>
      <c r="C78" s="602"/>
      <c r="D78" s="602"/>
      <c r="E78" s="602"/>
      <c r="F78" s="602"/>
      <c r="G78" s="602"/>
      <c r="H78" s="602"/>
      <c r="I78" s="602"/>
      <c r="J78" s="602"/>
      <c r="K78" s="602"/>
    </row>
    <row r="79" spans="1:11" ht="12" customHeight="1" x14ac:dyDescent="0.3">
      <c r="A79" s="603"/>
      <c r="B79" s="603"/>
      <c r="C79" s="602"/>
      <c r="D79" s="602"/>
      <c r="E79" s="602"/>
      <c r="F79" s="602"/>
      <c r="G79" s="602"/>
      <c r="H79" s="602"/>
      <c r="I79" s="602"/>
      <c r="J79" s="602"/>
      <c r="K79" s="602"/>
    </row>
    <row r="80" spans="1:11" ht="12" customHeight="1" x14ac:dyDescent="0.3">
      <c r="A80" s="603"/>
      <c r="B80" s="603"/>
      <c r="C80" s="602"/>
      <c r="D80" s="602"/>
      <c r="E80" s="602"/>
      <c r="F80" s="602"/>
      <c r="G80" s="602"/>
      <c r="H80" s="602"/>
      <c r="I80" s="602"/>
      <c r="J80" s="602"/>
      <c r="K80" s="602"/>
    </row>
    <row r="81" spans="1:11" ht="12" customHeight="1" x14ac:dyDescent="0.3">
      <c r="A81" s="603"/>
      <c r="B81" s="603"/>
      <c r="C81" s="602"/>
      <c r="D81" s="602"/>
      <c r="E81" s="602"/>
      <c r="F81" s="602"/>
      <c r="G81" s="602"/>
      <c r="H81" s="602"/>
      <c r="I81" s="602"/>
      <c r="J81" s="602"/>
      <c r="K81" s="602"/>
    </row>
    <row r="82" spans="1:11" ht="12" customHeight="1" x14ac:dyDescent="0.3">
      <c r="A82" s="603"/>
      <c r="B82" s="603"/>
      <c r="C82" s="602"/>
      <c r="D82" s="602"/>
      <c r="E82" s="602"/>
      <c r="F82" s="602"/>
      <c r="G82" s="602"/>
      <c r="H82" s="602"/>
      <c r="I82" s="602"/>
      <c r="J82" s="602"/>
      <c r="K82" s="602"/>
    </row>
    <row r="83" spans="1:11" ht="12" customHeight="1" x14ac:dyDescent="0.3">
      <c r="A83" s="603"/>
      <c r="B83" s="603"/>
      <c r="C83" s="602"/>
      <c r="D83" s="602"/>
      <c r="E83" s="602"/>
      <c r="F83" s="602"/>
      <c r="G83" s="602"/>
      <c r="H83" s="602"/>
      <c r="I83" s="602"/>
      <c r="J83" s="602"/>
      <c r="K83" s="602"/>
    </row>
    <row r="84" spans="1:11" ht="12" customHeight="1" x14ac:dyDescent="0.3">
      <c r="A84" s="603"/>
      <c r="B84" s="603"/>
      <c r="C84" s="602"/>
      <c r="D84" s="602"/>
      <c r="E84" s="602"/>
      <c r="F84" s="602"/>
      <c r="G84" s="602"/>
      <c r="H84" s="602"/>
      <c r="I84" s="602"/>
      <c r="J84" s="602"/>
      <c r="K84" s="602"/>
    </row>
    <row r="85" spans="1:11" ht="12" customHeight="1" x14ac:dyDescent="0.3">
      <c r="A85" s="603"/>
      <c r="B85" s="603"/>
      <c r="C85" s="602"/>
      <c r="D85" s="602"/>
      <c r="E85" s="602"/>
      <c r="F85" s="602"/>
      <c r="G85" s="602"/>
      <c r="H85" s="602"/>
      <c r="I85" s="602"/>
      <c r="J85" s="602"/>
      <c r="K85" s="602"/>
    </row>
    <row r="86" spans="1:11" ht="12" customHeight="1" x14ac:dyDescent="0.3">
      <c r="A86" s="603"/>
      <c r="B86" s="603"/>
      <c r="C86" s="602"/>
      <c r="D86" s="602"/>
      <c r="E86" s="602"/>
      <c r="F86" s="602"/>
      <c r="G86" s="602"/>
      <c r="H86" s="602"/>
      <c r="I86" s="602"/>
      <c r="J86" s="602"/>
      <c r="K86" s="602"/>
    </row>
    <row r="87" spans="1:11" ht="12" customHeight="1" x14ac:dyDescent="0.3">
      <c r="A87" s="603"/>
      <c r="B87" s="603"/>
      <c r="C87" s="602"/>
      <c r="D87" s="602"/>
      <c r="E87" s="602"/>
      <c r="F87" s="602"/>
      <c r="G87" s="602"/>
      <c r="H87" s="602"/>
      <c r="I87" s="602"/>
      <c r="J87" s="602"/>
      <c r="K87" s="602"/>
    </row>
    <row r="88" spans="1:11" ht="12" customHeight="1" x14ac:dyDescent="0.3">
      <c r="A88" s="603"/>
      <c r="B88" s="603"/>
      <c r="C88" s="602"/>
      <c r="D88" s="602"/>
      <c r="E88" s="602"/>
      <c r="F88" s="602"/>
      <c r="G88" s="602"/>
      <c r="H88" s="602"/>
      <c r="I88" s="602"/>
      <c r="J88" s="602"/>
      <c r="K88" s="602"/>
    </row>
    <row r="89" spans="1:11" ht="12" customHeight="1" x14ac:dyDescent="0.3">
      <c r="A89" s="603"/>
      <c r="B89" s="603"/>
      <c r="C89" s="602"/>
      <c r="D89" s="602"/>
      <c r="E89" s="602"/>
      <c r="F89" s="602"/>
      <c r="G89" s="602"/>
      <c r="H89" s="602"/>
      <c r="I89" s="602"/>
      <c r="J89" s="602"/>
      <c r="K89" s="602"/>
    </row>
    <row r="90" spans="1:11" ht="12" customHeight="1" x14ac:dyDescent="0.3">
      <c r="A90" s="603"/>
      <c r="B90" s="603"/>
      <c r="C90" s="602"/>
      <c r="D90" s="602"/>
      <c r="E90" s="602"/>
      <c r="F90" s="602"/>
      <c r="G90" s="602"/>
      <c r="H90" s="602"/>
      <c r="I90" s="602"/>
      <c r="J90" s="602"/>
      <c r="K90" s="602"/>
    </row>
    <row r="91" spans="1:11" ht="12" customHeight="1" x14ac:dyDescent="0.3">
      <c r="A91" s="603"/>
      <c r="B91" s="603"/>
      <c r="C91" s="602"/>
      <c r="D91" s="602"/>
      <c r="E91" s="602"/>
      <c r="F91" s="602"/>
      <c r="G91" s="602"/>
      <c r="H91" s="602"/>
      <c r="I91" s="602"/>
      <c r="J91" s="602"/>
      <c r="K91" s="602"/>
    </row>
  </sheetData>
  <pageMargins left="0.7" right="0.7" top="0.75" bottom="0.75" header="0" footer="0"/>
  <pageSetup paperSize="9"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8CB4-F17B-4B90-8DB4-E1E5EDC313FC}">
  <sheetPr>
    <tabColor rgb="FFFFC000"/>
  </sheetPr>
  <dimension ref="A1:H25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33" style="304" customWidth="1"/>
    <col min="2" max="2" width="26.28515625" style="304" customWidth="1"/>
    <col min="3" max="3" width="14" style="304" customWidth="1"/>
    <col min="4" max="4" width="11.5703125" style="304" customWidth="1"/>
    <col min="5" max="5" width="14.42578125" style="304"/>
    <col min="6" max="6" width="21" style="304" customWidth="1"/>
    <col min="7" max="7" width="17.140625" style="304" customWidth="1"/>
    <col min="8" max="8" width="19.42578125" style="304" customWidth="1"/>
    <col min="9" max="16384" width="14.42578125" style="304"/>
  </cols>
  <sheetData>
    <row r="1" spans="1:8" ht="16.5" customHeight="1" x14ac:dyDescent="0.25">
      <c r="A1" s="301" t="s">
        <v>464</v>
      </c>
      <c r="B1" s="302"/>
      <c r="C1" s="303"/>
      <c r="D1" s="303"/>
    </row>
    <row r="2" spans="1:8" ht="16.5" customHeight="1" x14ac:dyDescent="0.25">
      <c r="A2" s="47" t="s">
        <v>465</v>
      </c>
      <c r="B2" s="302"/>
      <c r="C2" s="303"/>
      <c r="D2" s="303"/>
    </row>
    <row r="3" spans="1:8" ht="16.5" customHeight="1" x14ac:dyDescent="0.25">
      <c r="A3" s="303"/>
      <c r="B3" s="302"/>
      <c r="C3" s="303"/>
      <c r="D3" s="303"/>
      <c r="F3" s="303"/>
      <c r="G3" s="302"/>
      <c r="H3" s="302"/>
    </row>
    <row r="4" spans="1:8" ht="16.5" customHeight="1" x14ac:dyDescent="0.25">
      <c r="A4" s="122" t="s">
        <v>406</v>
      </c>
      <c r="B4" s="49" t="s">
        <v>407</v>
      </c>
      <c r="C4" s="303"/>
      <c r="D4" s="303"/>
    </row>
    <row r="5" spans="1:8" ht="16.5" customHeight="1" x14ac:dyDescent="0.25">
      <c r="A5" s="133" t="s">
        <v>408</v>
      </c>
      <c r="B5" s="307" t="s">
        <v>175</v>
      </c>
      <c r="C5" s="303"/>
      <c r="D5" s="303"/>
    </row>
    <row r="6" spans="1:8" ht="16.5" customHeight="1" x14ac:dyDescent="0.25">
      <c r="A6" s="133"/>
      <c r="B6" s="307"/>
      <c r="C6" s="303"/>
      <c r="D6" s="303"/>
    </row>
    <row r="7" spans="1:8" ht="16.5" customHeight="1" x14ac:dyDescent="0.25">
      <c r="A7" s="133" t="s">
        <v>217</v>
      </c>
      <c r="B7" s="308">
        <v>0.30885644707939414</v>
      </c>
      <c r="C7" s="309"/>
      <c r="D7" s="303"/>
    </row>
    <row r="8" spans="1:8" ht="16.5" customHeight="1" x14ac:dyDescent="0.25">
      <c r="A8" s="133" t="s">
        <v>216</v>
      </c>
      <c r="B8" s="308">
        <v>0.22561950184373555</v>
      </c>
      <c r="C8" s="309"/>
      <c r="D8" s="303"/>
    </row>
    <row r="9" spans="1:8" ht="16.5" customHeight="1" x14ac:dyDescent="0.25">
      <c r="A9" s="133" t="s">
        <v>466</v>
      </c>
      <c r="B9" s="308">
        <v>0.18282118526142999</v>
      </c>
      <c r="C9" s="309"/>
      <c r="D9" s="303"/>
    </row>
    <row r="10" spans="1:8" ht="16.5" customHeight="1" x14ac:dyDescent="0.25">
      <c r="A10" s="133" t="s">
        <v>467</v>
      </c>
      <c r="B10" s="308">
        <v>0.1395382369300929</v>
      </c>
      <c r="C10" s="309"/>
      <c r="D10" s="303"/>
    </row>
    <row r="11" spans="1:8" ht="16.5" customHeight="1" x14ac:dyDescent="0.25">
      <c r="A11" s="133" t="s">
        <v>211</v>
      </c>
      <c r="B11" s="308">
        <v>6.4625563690486734E-2</v>
      </c>
      <c r="C11" s="309"/>
      <c r="D11" s="303"/>
    </row>
    <row r="12" spans="1:8" ht="16.5" customHeight="1" x14ac:dyDescent="0.25">
      <c r="A12" s="133" t="s">
        <v>218</v>
      </c>
      <c r="B12" s="308">
        <v>4.2956094123830571E-2</v>
      </c>
      <c r="C12" s="309"/>
      <c r="D12" s="303"/>
    </row>
    <row r="13" spans="1:8" ht="16.5" customHeight="1" x14ac:dyDescent="0.25">
      <c r="A13" s="133" t="s">
        <v>240</v>
      </c>
      <c r="B13" s="308">
        <v>1.5366854884388171E-2</v>
      </c>
      <c r="C13" s="309"/>
      <c r="D13" s="303"/>
    </row>
    <row r="14" spans="1:8" ht="16.5" customHeight="1" x14ac:dyDescent="0.25">
      <c r="A14" s="133" t="s">
        <v>468</v>
      </c>
      <c r="B14" s="308">
        <v>1.294557018038702E-2</v>
      </c>
      <c r="C14" s="309"/>
      <c r="D14" s="303"/>
    </row>
    <row r="15" spans="1:8" ht="16.5" customHeight="1" x14ac:dyDescent="0.25">
      <c r="A15" s="133" t="s">
        <v>469</v>
      </c>
      <c r="B15" s="308">
        <v>1.870143043298811E-3</v>
      </c>
      <c r="C15" s="309"/>
      <c r="D15" s="303"/>
    </row>
    <row r="16" spans="1:8" ht="16.5" customHeight="1" x14ac:dyDescent="0.25">
      <c r="A16" s="133" t="s">
        <v>412</v>
      </c>
      <c r="B16" s="308">
        <v>1.8258539593107512E-3</v>
      </c>
      <c r="C16" s="309"/>
      <c r="D16" s="303"/>
    </row>
    <row r="17" spans="1:4" ht="16.5" customHeight="1" x14ac:dyDescent="0.25">
      <c r="A17" s="133" t="s">
        <v>333</v>
      </c>
      <c r="B17" s="308">
        <v>3.5745490036453629E-3</v>
      </c>
      <c r="C17" s="309"/>
      <c r="D17" s="303"/>
    </row>
    <row r="18" spans="1:4" ht="16.5" customHeight="1" x14ac:dyDescent="0.25">
      <c r="A18" s="311"/>
      <c r="B18" s="311"/>
      <c r="C18" s="303"/>
      <c r="D18" s="303"/>
    </row>
    <row r="19" spans="1:4" ht="16.5" customHeight="1" x14ac:dyDescent="0.25">
      <c r="A19" s="313" t="s">
        <v>415</v>
      </c>
      <c r="B19" s="314">
        <f>SUM(B7:B17)</f>
        <v>1</v>
      </c>
      <c r="D19" s="303"/>
    </row>
    <row r="20" spans="1:4" ht="16.5" customHeight="1" x14ac:dyDescent="0.25">
      <c r="A20" s="324"/>
      <c r="B20" s="390"/>
      <c r="C20" s="303"/>
      <c r="D20" s="303"/>
    </row>
    <row r="21" spans="1:4" ht="16.5" customHeight="1" x14ac:dyDescent="0.25">
      <c r="A21" s="303"/>
      <c r="B21" s="391"/>
      <c r="C21" s="303"/>
      <c r="D21" s="303"/>
    </row>
    <row r="22" spans="1:4" ht="16.5" customHeight="1" x14ac:dyDescent="0.25">
      <c r="A22" s="164" t="s">
        <v>401</v>
      </c>
      <c r="B22" s="392"/>
      <c r="C22" s="393"/>
      <c r="D22" s="303"/>
    </row>
    <row r="23" spans="1:4" ht="16.5" customHeight="1" x14ac:dyDescent="0.25">
      <c r="A23" s="319" t="s">
        <v>416</v>
      </c>
      <c r="B23" s="302"/>
      <c r="C23" s="394"/>
      <c r="D23" s="303"/>
    </row>
    <row r="24" spans="1:4" ht="16.5" customHeight="1" x14ac:dyDescent="0.25">
      <c r="A24" s="60" t="s">
        <v>417</v>
      </c>
      <c r="B24" s="395"/>
      <c r="C24" s="320"/>
      <c r="D24" s="303"/>
    </row>
    <row r="25" spans="1:4" ht="16.5" customHeight="1" x14ac:dyDescent="0.25">
      <c r="A25" s="303"/>
      <c r="B25" s="302"/>
      <c r="C25" s="303"/>
      <c r="D25" s="303"/>
    </row>
  </sheetData>
  <pageMargins left="0.7" right="0.7" top="0.75" bottom="0.75" header="0" footer="0"/>
  <pageSetup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89EC6-273B-48CB-BC6A-C9B4129AACC0}">
  <sheetPr>
    <tabColor theme="4" tint="-0.249977111117893"/>
  </sheetPr>
  <dimension ref="A1:L29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"/>
  <cols>
    <col min="1" max="1" width="21.140625" style="159" customWidth="1"/>
    <col min="2" max="10" width="8.7109375" style="159" customWidth="1"/>
    <col min="11" max="11" width="9.7109375" style="159" customWidth="1"/>
    <col min="12" max="12" width="5.7109375" style="159" customWidth="1"/>
    <col min="13" max="16384" width="14.42578125" style="159"/>
  </cols>
  <sheetData>
    <row r="1" spans="1:12" ht="16.5" customHeight="1" x14ac:dyDescent="0.2">
      <c r="A1" s="114" t="s">
        <v>470</v>
      </c>
      <c r="B1" s="63"/>
      <c r="C1" s="63"/>
      <c r="D1" s="63"/>
      <c r="E1" s="63"/>
      <c r="F1" s="133"/>
      <c r="G1" s="133"/>
      <c r="H1" s="133"/>
      <c r="I1" s="133"/>
      <c r="J1" s="133"/>
      <c r="K1" s="133"/>
    </row>
    <row r="2" spans="1:12" ht="16.5" customHeight="1" x14ac:dyDescent="0.2">
      <c r="A2" s="47" t="s">
        <v>471</v>
      </c>
      <c r="B2" s="63"/>
      <c r="C2" s="63"/>
      <c r="D2" s="63"/>
      <c r="E2" s="63"/>
      <c r="F2" s="133"/>
      <c r="G2" s="133"/>
      <c r="H2" s="133"/>
      <c r="I2" s="133"/>
      <c r="J2" s="133"/>
      <c r="K2" s="133"/>
    </row>
    <row r="3" spans="1:12" ht="16.5" customHeight="1" x14ac:dyDescent="0.2">
      <c r="A3" s="133"/>
      <c r="B3" s="63"/>
      <c r="C3" s="63"/>
      <c r="D3" s="63"/>
      <c r="E3" s="63"/>
      <c r="F3" s="133"/>
      <c r="G3" s="133"/>
      <c r="H3" s="133"/>
      <c r="I3" s="396"/>
      <c r="J3" s="133"/>
      <c r="K3" s="133"/>
    </row>
    <row r="4" spans="1:12" ht="16.5" customHeight="1" x14ac:dyDescent="0.2">
      <c r="A4" s="122" t="s">
        <v>329</v>
      </c>
      <c r="B4" s="323">
        <v>2015</v>
      </c>
      <c r="C4" s="323">
        <v>2016</v>
      </c>
      <c r="D4" s="323">
        <v>2017</v>
      </c>
      <c r="E4" s="323">
        <v>2018</v>
      </c>
      <c r="F4" s="323">
        <v>2019</v>
      </c>
      <c r="G4" s="323">
        <v>2020</v>
      </c>
      <c r="H4" s="323">
        <v>2021</v>
      </c>
      <c r="I4" s="323">
        <v>2022</v>
      </c>
      <c r="J4" s="323">
        <v>2023</v>
      </c>
      <c r="K4" s="208" t="s">
        <v>330</v>
      </c>
    </row>
    <row r="5" spans="1:12" ht="16.5" customHeight="1" x14ac:dyDescent="0.2">
      <c r="A5" s="324" t="s">
        <v>178</v>
      </c>
      <c r="B5" s="397">
        <f t="shared" ref="B5:K5" si="0">SUM(B7:B17)</f>
        <v>12.790823586384384</v>
      </c>
      <c r="C5" s="397">
        <f t="shared" si="0"/>
        <v>12.550178022765639</v>
      </c>
      <c r="D5" s="397">
        <f t="shared" si="0"/>
        <v>12.527521468671353</v>
      </c>
      <c r="E5" s="397">
        <f t="shared" si="0"/>
        <v>12.464200706429525</v>
      </c>
      <c r="F5" s="397">
        <f t="shared" si="0"/>
        <v>12.708507615848969</v>
      </c>
      <c r="G5" s="397">
        <f t="shared" si="0"/>
        <v>12.035570477768072</v>
      </c>
      <c r="H5" s="397">
        <f t="shared" si="0"/>
        <v>12.676134998991232</v>
      </c>
      <c r="I5" s="397">
        <f t="shared" si="0"/>
        <v>12.536649111779793</v>
      </c>
      <c r="J5" s="397">
        <f t="shared" si="0"/>
        <v>12.1</v>
      </c>
      <c r="K5" s="397">
        <f t="shared" si="0"/>
        <v>11.93</v>
      </c>
    </row>
    <row r="6" spans="1:12" ht="16.5" customHeight="1" x14ac:dyDescent="0.2">
      <c r="A6" s="133"/>
      <c r="B6" s="130"/>
      <c r="C6" s="130"/>
      <c r="D6" s="130"/>
      <c r="E6" s="130"/>
      <c r="F6" s="130"/>
      <c r="G6" s="130"/>
      <c r="H6" s="130"/>
      <c r="I6" s="130"/>
      <c r="J6" s="134"/>
      <c r="K6" s="134"/>
      <c r="L6" s="398"/>
    </row>
    <row r="7" spans="1:12" ht="16.5" customHeight="1" x14ac:dyDescent="0.2">
      <c r="A7" s="399" t="s">
        <v>211</v>
      </c>
      <c r="B7" s="400">
        <v>4.3</v>
      </c>
      <c r="C7" s="400">
        <v>4.8</v>
      </c>
      <c r="D7" s="400">
        <v>4.4000000000000004</v>
      </c>
      <c r="E7" s="400">
        <v>4.17</v>
      </c>
      <c r="F7" s="400">
        <v>4.21</v>
      </c>
      <c r="G7" s="400">
        <v>4.0599999999999996</v>
      </c>
      <c r="H7" s="400">
        <v>4.1399999999999997</v>
      </c>
      <c r="I7" s="400">
        <v>4.04</v>
      </c>
      <c r="J7" s="400">
        <v>4</v>
      </c>
      <c r="K7" s="400">
        <v>4</v>
      </c>
    </row>
    <row r="8" spans="1:12" ht="16.5" customHeight="1" x14ac:dyDescent="0.2">
      <c r="A8" s="401" t="s">
        <v>214</v>
      </c>
      <c r="B8" s="402">
        <v>1.4158235863843853</v>
      </c>
      <c r="C8" s="402">
        <v>1.3291780227656402</v>
      </c>
      <c r="D8" s="402">
        <v>1.4665214686713504</v>
      </c>
      <c r="E8" s="402">
        <v>1.4742007064295211</v>
      </c>
      <c r="F8" s="402">
        <v>1.4035076158489712</v>
      </c>
      <c r="G8" s="402">
        <v>1.3345704777680747</v>
      </c>
      <c r="H8" s="402">
        <v>1.5331349989912322</v>
      </c>
      <c r="I8" s="402">
        <v>1.3696491117797944</v>
      </c>
      <c r="J8" s="402">
        <v>1.4691271631768681</v>
      </c>
      <c r="K8" s="402">
        <v>1.270646132794979</v>
      </c>
    </row>
    <row r="9" spans="1:12" ht="16.5" customHeight="1" x14ac:dyDescent="0.2">
      <c r="A9" s="399" t="s">
        <v>215</v>
      </c>
      <c r="B9" s="400">
        <v>1.6</v>
      </c>
      <c r="C9" s="400">
        <v>0.96499999999999997</v>
      </c>
      <c r="D9" s="400">
        <v>0.84199999999999997</v>
      </c>
      <c r="E9" s="400">
        <v>1.1100000000000001</v>
      </c>
      <c r="F9" s="400">
        <v>1.33</v>
      </c>
      <c r="G9" s="400">
        <v>1.31</v>
      </c>
      <c r="H9" s="400">
        <v>1.32</v>
      </c>
      <c r="I9" s="400">
        <v>1.24</v>
      </c>
      <c r="J9" s="400">
        <v>1.1000000000000001</v>
      </c>
      <c r="K9" s="400">
        <v>1.1000000000000001</v>
      </c>
    </row>
    <row r="10" spans="1:12" ht="16.5" customHeight="1" x14ac:dyDescent="0.2">
      <c r="A10" s="399" t="s">
        <v>217</v>
      </c>
      <c r="B10" s="400">
        <v>0.82099999999999995</v>
      </c>
      <c r="C10" s="400">
        <v>0.68200000000000005</v>
      </c>
      <c r="D10" s="400">
        <v>0.83299999999999996</v>
      </c>
      <c r="E10" s="400">
        <v>0.75</v>
      </c>
      <c r="F10" s="400">
        <v>0.72</v>
      </c>
      <c r="G10" s="400">
        <v>0.72</v>
      </c>
      <c r="H10" s="400">
        <v>0.77700000000000002</v>
      </c>
      <c r="I10" s="400">
        <v>0.84</v>
      </c>
      <c r="J10" s="400">
        <v>0.86</v>
      </c>
      <c r="K10" s="400">
        <v>0.86</v>
      </c>
    </row>
    <row r="11" spans="1:12" ht="16.5" customHeight="1" x14ac:dyDescent="0.2">
      <c r="A11" s="399" t="s">
        <v>218</v>
      </c>
      <c r="B11" s="400">
        <v>0.82499999999999996</v>
      </c>
      <c r="C11" s="400">
        <v>0.80500000000000005</v>
      </c>
      <c r="D11" s="400">
        <v>0.77400000000000002</v>
      </c>
      <c r="E11" s="400">
        <v>0.82399999999999995</v>
      </c>
      <c r="F11" s="400">
        <v>0.753</v>
      </c>
      <c r="G11" s="400">
        <v>0.71799999999999997</v>
      </c>
      <c r="H11" s="400">
        <v>0.70399999999999996</v>
      </c>
      <c r="I11" s="400">
        <v>0.76100000000000001</v>
      </c>
      <c r="J11" s="400">
        <v>0.75</v>
      </c>
      <c r="K11" s="400">
        <v>0.75</v>
      </c>
    </row>
    <row r="12" spans="1:12" ht="16.5" customHeight="1" x14ac:dyDescent="0.2">
      <c r="A12" s="399" t="s">
        <v>221</v>
      </c>
      <c r="B12" s="400">
        <v>0.68</v>
      </c>
      <c r="C12" s="400">
        <v>0.67</v>
      </c>
      <c r="D12" s="400">
        <v>0.67400000000000004</v>
      </c>
      <c r="E12" s="400">
        <v>0.69099999999999995</v>
      </c>
      <c r="F12" s="400">
        <v>0.67700000000000005</v>
      </c>
      <c r="G12" s="400">
        <v>0.63800000000000001</v>
      </c>
      <c r="H12" s="400">
        <v>0.72399999999999998</v>
      </c>
      <c r="I12" s="400">
        <v>0.74399999999999999</v>
      </c>
      <c r="J12" s="400">
        <v>0.69</v>
      </c>
      <c r="K12" s="400">
        <v>0.7</v>
      </c>
    </row>
    <row r="13" spans="1:12" ht="16.5" customHeight="1" x14ac:dyDescent="0.2">
      <c r="A13" s="399" t="s">
        <v>222</v>
      </c>
      <c r="B13" s="400">
        <v>0.44</v>
      </c>
      <c r="C13" s="400">
        <v>0.49</v>
      </c>
      <c r="D13" s="400">
        <v>0.47299999999999998</v>
      </c>
      <c r="E13" s="400">
        <v>0.48</v>
      </c>
      <c r="F13" s="400">
        <v>0.52</v>
      </c>
      <c r="G13" s="400">
        <v>0.36</v>
      </c>
      <c r="H13" s="400">
        <v>0.5</v>
      </c>
      <c r="I13" s="400">
        <v>0.51800000000000002</v>
      </c>
      <c r="J13" s="400">
        <v>0.49</v>
      </c>
      <c r="K13" s="400">
        <v>0.51</v>
      </c>
    </row>
    <row r="14" spans="1:12" ht="16.5" customHeight="1" x14ac:dyDescent="0.2">
      <c r="A14" s="399" t="s">
        <v>220</v>
      </c>
      <c r="B14" s="400">
        <v>0.33900000000000002</v>
      </c>
      <c r="C14" s="400">
        <v>0.34</v>
      </c>
      <c r="D14" s="400">
        <v>0.33</v>
      </c>
      <c r="E14" s="400">
        <v>0.30399999999999999</v>
      </c>
      <c r="F14" s="400">
        <v>0.30399999999999999</v>
      </c>
      <c r="G14" s="400">
        <v>0.222</v>
      </c>
      <c r="H14" s="400">
        <v>0.19400000000000001</v>
      </c>
      <c r="I14" s="400">
        <v>0.312</v>
      </c>
      <c r="J14" s="400">
        <v>0.33</v>
      </c>
      <c r="K14" s="400">
        <v>0.37</v>
      </c>
    </row>
    <row r="15" spans="1:12" ht="16.5" customHeight="1" x14ac:dyDescent="0.2">
      <c r="A15" s="399" t="s">
        <v>213</v>
      </c>
      <c r="B15" s="400" t="s">
        <v>332</v>
      </c>
      <c r="C15" s="400" t="s">
        <v>332</v>
      </c>
      <c r="D15" s="400" t="s">
        <v>332</v>
      </c>
      <c r="E15" s="400">
        <v>0.3</v>
      </c>
      <c r="F15" s="400">
        <v>0.26</v>
      </c>
      <c r="G15" s="400">
        <v>0.28000000000000003</v>
      </c>
      <c r="H15" s="400">
        <v>0.28000000000000003</v>
      </c>
      <c r="I15" s="400">
        <v>0.3</v>
      </c>
      <c r="J15" s="400">
        <v>0.31</v>
      </c>
      <c r="K15" s="400">
        <v>0.31</v>
      </c>
    </row>
    <row r="16" spans="1:12" ht="16.5" customHeight="1" x14ac:dyDescent="0.2">
      <c r="A16" s="399" t="s">
        <v>225</v>
      </c>
      <c r="B16" s="400">
        <v>0.247</v>
      </c>
      <c r="C16" s="400">
        <v>0.25</v>
      </c>
      <c r="D16" s="400">
        <v>0.251</v>
      </c>
      <c r="E16" s="400">
        <v>0.22</v>
      </c>
      <c r="F16" s="400">
        <v>0.24099999999999999</v>
      </c>
      <c r="G16" s="400">
        <v>0.22</v>
      </c>
      <c r="H16" s="400">
        <v>0.23400000000000001</v>
      </c>
      <c r="I16" s="400">
        <v>0.24</v>
      </c>
      <c r="J16" s="400">
        <v>0.218</v>
      </c>
      <c r="K16" s="400">
        <v>0.24</v>
      </c>
    </row>
    <row r="17" spans="1:12" ht="16.5" customHeight="1" x14ac:dyDescent="0.2">
      <c r="A17" s="399" t="s">
        <v>333</v>
      </c>
      <c r="B17" s="403">
        <v>2.1230000000000011</v>
      </c>
      <c r="C17" s="403">
        <v>2.2189999999999994</v>
      </c>
      <c r="D17" s="403">
        <v>2.4840000000000018</v>
      </c>
      <c r="E17" s="403">
        <v>2.141</v>
      </c>
      <c r="F17" s="403">
        <v>2.2899999999999991</v>
      </c>
      <c r="G17" s="403">
        <v>2.1729999999999983</v>
      </c>
      <c r="H17" s="403">
        <v>2.2699999999999996</v>
      </c>
      <c r="I17" s="403">
        <v>2.1719999999999988</v>
      </c>
      <c r="J17" s="403">
        <v>1.8828728368231307</v>
      </c>
      <c r="K17" s="400">
        <v>1.8193538672050202</v>
      </c>
    </row>
    <row r="18" spans="1:12" ht="12.6" customHeight="1" x14ac:dyDescent="0.2">
      <c r="A18" s="311"/>
      <c r="B18" s="404"/>
      <c r="C18" s="404"/>
      <c r="D18" s="404"/>
      <c r="E18" s="404"/>
      <c r="F18" s="404"/>
      <c r="G18" s="404"/>
      <c r="H18" s="404"/>
      <c r="I18" s="404"/>
      <c r="J18" s="311"/>
      <c r="K18" s="405"/>
    </row>
    <row r="19" spans="1:12" ht="12.6" customHeight="1" x14ac:dyDescent="0.25">
      <c r="A19" s="851" t="s">
        <v>334</v>
      </c>
      <c r="B19" s="852"/>
      <c r="C19" s="852"/>
      <c r="D19" s="852"/>
      <c r="E19" s="852"/>
      <c r="F19" s="852"/>
      <c r="G19" s="852"/>
      <c r="H19" s="852"/>
      <c r="I19" s="852"/>
      <c r="J19" s="220"/>
      <c r="K19" s="220"/>
      <c r="L19" s="398"/>
    </row>
    <row r="20" spans="1:12" ht="13.5" x14ac:dyDescent="0.25">
      <c r="A20" s="221" t="s">
        <v>260</v>
      </c>
      <c r="B20" s="222"/>
      <c r="C20" s="222"/>
      <c r="D20" s="222"/>
      <c r="E20" s="222"/>
      <c r="F20" s="222"/>
      <c r="G20" s="222"/>
      <c r="H20" s="222"/>
      <c r="I20" s="222"/>
      <c r="J20" s="221"/>
      <c r="K20" s="221"/>
    </row>
    <row r="21" spans="1:12" ht="33" customHeight="1" x14ac:dyDescent="0.2">
      <c r="A21" s="848" t="s">
        <v>335</v>
      </c>
      <c r="B21" s="848"/>
      <c r="C21" s="848"/>
      <c r="D21" s="848"/>
      <c r="E21" s="848"/>
      <c r="F21" s="848"/>
      <c r="G21" s="848"/>
      <c r="H21" s="848"/>
      <c r="I21" s="848"/>
      <c r="J21" s="848"/>
      <c r="K21" s="848"/>
    </row>
    <row r="24" spans="1:12" ht="15" customHeight="1" x14ac:dyDescent="0.2">
      <c r="H24" s="406"/>
    </row>
    <row r="25" spans="1:12" ht="15" customHeight="1" x14ac:dyDescent="0.2">
      <c r="J25" s="406"/>
    </row>
    <row r="26" spans="1:12" ht="15" customHeight="1" x14ac:dyDescent="0.2">
      <c r="H26" s="406"/>
      <c r="I26" s="406"/>
    </row>
    <row r="27" spans="1:12" ht="15" customHeight="1" x14ac:dyDescent="0.2">
      <c r="H27" s="406"/>
    </row>
    <row r="28" spans="1:12" ht="15" customHeight="1" x14ac:dyDescent="0.2">
      <c r="F28" s="406"/>
    </row>
    <row r="29" spans="1:12" ht="15" customHeight="1" x14ac:dyDescent="0.2">
      <c r="I29" s="406"/>
    </row>
  </sheetData>
  <mergeCells count="2">
    <mergeCell ref="A19:I19"/>
    <mergeCell ref="A21:K21"/>
  </mergeCells>
  <pageMargins left="0.7" right="0.7" top="0.75" bottom="0.75" header="0" footer="0"/>
  <pageSetup scale="9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D2446-1026-4BD8-8324-98EBEA887706}">
  <sheetPr>
    <tabColor theme="4" tint="-0.249977111117893"/>
  </sheetPr>
  <dimension ref="A1:M37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46.28515625" style="337" customWidth="1"/>
    <col min="2" max="9" width="10.5703125" style="337" customWidth="1"/>
    <col min="10" max="10" width="11.85546875" style="337" bestFit="1" customWidth="1"/>
    <col min="11" max="11" width="11.140625" style="337" bestFit="1" customWidth="1"/>
    <col min="12" max="12" width="3.5703125" style="337" customWidth="1"/>
    <col min="13" max="16384" width="14.42578125" style="337"/>
  </cols>
  <sheetData>
    <row r="1" spans="1:13" ht="16.5" customHeight="1" x14ac:dyDescent="0.25">
      <c r="A1" s="62" t="s">
        <v>472</v>
      </c>
      <c r="B1" s="44"/>
      <c r="C1" s="44"/>
      <c r="D1" s="44"/>
      <c r="E1" s="44"/>
      <c r="F1" s="44"/>
      <c r="G1" s="45"/>
      <c r="H1" s="335"/>
      <c r="I1" s="335"/>
      <c r="J1" s="335"/>
      <c r="K1" s="45"/>
    </row>
    <row r="2" spans="1:13" ht="16.5" customHeight="1" x14ac:dyDescent="0.25">
      <c r="A2" s="47" t="s">
        <v>473</v>
      </c>
      <c r="B2" s="44"/>
      <c r="C2" s="44"/>
      <c r="D2" s="44"/>
      <c r="E2" s="44"/>
      <c r="F2" s="44"/>
      <c r="G2" s="45"/>
      <c r="H2" s="45"/>
      <c r="I2" s="45"/>
      <c r="J2" s="45"/>
      <c r="K2" s="45"/>
    </row>
    <row r="3" spans="1:13" ht="16.5" customHeight="1" x14ac:dyDescent="0.25">
      <c r="A3" s="45"/>
      <c r="B3" s="407"/>
      <c r="C3" s="407"/>
      <c r="D3" s="407"/>
      <c r="E3" s="407"/>
      <c r="F3" s="407"/>
      <c r="G3" s="407"/>
      <c r="H3" s="407"/>
      <c r="I3" s="407"/>
      <c r="J3" s="407"/>
      <c r="K3" s="407"/>
    </row>
    <row r="4" spans="1:13" ht="16.5" customHeight="1" x14ac:dyDescent="0.25">
      <c r="A4" s="122" t="s">
        <v>338</v>
      </c>
      <c r="B4" s="367">
        <v>2015</v>
      </c>
      <c r="C4" s="367">
        <v>2016</v>
      </c>
      <c r="D4" s="367">
        <v>2017</v>
      </c>
      <c r="E4" s="367">
        <v>2018</v>
      </c>
      <c r="F4" s="367">
        <v>2019</v>
      </c>
      <c r="G4" s="367">
        <v>2020</v>
      </c>
      <c r="H4" s="367">
        <v>2021</v>
      </c>
      <c r="I4" s="367">
        <v>2022</v>
      </c>
      <c r="J4" s="367">
        <v>2023</v>
      </c>
      <c r="K4" s="367" t="s">
        <v>330</v>
      </c>
      <c r="L4" s="5"/>
    </row>
    <row r="5" spans="1:13" ht="16.5" customHeight="1" x14ac:dyDescent="0.25">
      <c r="A5" s="133" t="s">
        <v>178</v>
      </c>
      <c r="B5" s="325">
        <f t="shared" ref="B5:K5" si="0">SUM(B7:B27)</f>
        <v>1415823.5863843854</v>
      </c>
      <c r="C5" s="325">
        <f t="shared" si="0"/>
        <v>1329178.0227656402</v>
      </c>
      <c r="D5" s="325">
        <f t="shared" si="0"/>
        <v>1466521.4686713503</v>
      </c>
      <c r="E5" s="325">
        <f t="shared" si="0"/>
        <v>1474200.7064295211</v>
      </c>
      <c r="F5" s="325">
        <f t="shared" si="0"/>
        <v>1403507.6158489713</v>
      </c>
      <c r="G5" s="325">
        <f t="shared" si="0"/>
        <v>1334570.4777680747</v>
      </c>
      <c r="H5" s="325">
        <f t="shared" si="0"/>
        <v>1533134.9989912321</v>
      </c>
      <c r="I5" s="325">
        <f t="shared" si="0"/>
        <v>1369649.1117797943</v>
      </c>
      <c r="J5" s="325">
        <f t="shared" si="0"/>
        <v>1469127.1631768681</v>
      </c>
      <c r="K5" s="325">
        <f t="shared" si="0"/>
        <v>1270646.132794979</v>
      </c>
      <c r="L5" s="5"/>
    </row>
    <row r="6" spans="1:13" ht="16.5" customHeight="1" x14ac:dyDescent="0.25">
      <c r="A6" s="133"/>
      <c r="B6" s="146"/>
      <c r="C6" s="146"/>
      <c r="D6" s="146"/>
      <c r="E6" s="146"/>
      <c r="F6" s="146"/>
      <c r="G6" s="146"/>
      <c r="H6" s="330"/>
      <c r="I6" s="330"/>
      <c r="J6" s="330"/>
      <c r="K6" s="330"/>
      <c r="L6" s="5"/>
    </row>
    <row r="7" spans="1:13" ht="16.5" customHeight="1" x14ac:dyDescent="0.25">
      <c r="A7" s="109" t="s">
        <v>340</v>
      </c>
      <c r="B7" s="135">
        <v>298265.32</v>
      </c>
      <c r="C7" s="135">
        <v>261467.90491630003</v>
      </c>
      <c r="D7" s="135">
        <v>442452.46701740002</v>
      </c>
      <c r="E7" s="135">
        <v>475714.65653439995</v>
      </c>
      <c r="F7" s="135">
        <v>365752.07236300001</v>
      </c>
      <c r="G7" s="135">
        <v>491179.51503510005</v>
      </c>
      <c r="H7" s="135">
        <v>532603.12340379995</v>
      </c>
      <c r="I7" s="135">
        <v>499969.10950300004</v>
      </c>
      <c r="J7" s="408">
        <v>527979.41925229994</v>
      </c>
      <c r="K7" s="408">
        <v>319068.81433700002</v>
      </c>
      <c r="L7" s="409"/>
      <c r="M7" s="303"/>
    </row>
    <row r="8" spans="1:13" ht="16.5" customHeight="1" x14ac:dyDescent="0.25">
      <c r="A8" s="109" t="s">
        <v>358</v>
      </c>
      <c r="B8" s="135">
        <v>179863.52262907356</v>
      </c>
      <c r="C8" s="135">
        <v>168699.4932871901</v>
      </c>
      <c r="D8" s="135">
        <v>150591.15617869998</v>
      </c>
      <c r="E8" s="135">
        <v>150834.46337914997</v>
      </c>
      <c r="F8" s="135">
        <v>145064.16961688997</v>
      </c>
      <c r="G8" s="135">
        <v>99942.294365329988</v>
      </c>
      <c r="H8" s="135">
        <v>142505.69188216422</v>
      </c>
      <c r="I8" s="135">
        <v>151215.52955154801</v>
      </c>
      <c r="J8" s="408">
        <v>171117.443582857</v>
      </c>
      <c r="K8" s="408">
        <v>163045.83413545298</v>
      </c>
      <c r="L8" s="410"/>
      <c r="M8" s="411"/>
    </row>
    <row r="9" spans="1:13" ht="16.5" customHeight="1" x14ac:dyDescent="0.25">
      <c r="A9" s="109" t="s">
        <v>474</v>
      </c>
      <c r="B9" s="135">
        <v>184166.60728699999</v>
      </c>
      <c r="C9" s="135">
        <v>181053.63552900005</v>
      </c>
      <c r="D9" s="135">
        <v>163213.88266300003</v>
      </c>
      <c r="E9" s="135">
        <v>136080.2204664</v>
      </c>
      <c r="F9" s="135">
        <v>132198.496274</v>
      </c>
      <c r="G9" s="135">
        <v>100236.590987</v>
      </c>
      <c r="H9" s="135">
        <v>107650.96318380001</v>
      </c>
      <c r="I9" s="135">
        <v>90131.665037770013</v>
      </c>
      <c r="J9" s="408">
        <v>84710.034411799992</v>
      </c>
      <c r="K9" s="408">
        <v>93247.276099999988</v>
      </c>
      <c r="L9" s="410"/>
      <c r="M9" s="344"/>
    </row>
    <row r="10" spans="1:13" ht="16.5" customHeight="1" x14ac:dyDescent="0.25">
      <c r="A10" s="109" t="s">
        <v>475</v>
      </c>
      <c r="B10" s="135">
        <v>0</v>
      </c>
      <c r="C10" s="135">
        <v>0</v>
      </c>
      <c r="D10" s="135">
        <v>0</v>
      </c>
      <c r="E10" s="135">
        <v>2354.7697799999996</v>
      </c>
      <c r="F10" s="135">
        <v>20754.132005000003</v>
      </c>
      <c r="G10" s="135">
        <v>32236.717617999995</v>
      </c>
      <c r="H10" s="135">
        <v>49940.171618</v>
      </c>
      <c r="I10" s="135">
        <v>26814.446397200005</v>
      </c>
      <c r="J10" s="408">
        <v>57297.028550399991</v>
      </c>
      <c r="K10" s="408">
        <v>91991.114176999996</v>
      </c>
      <c r="L10" s="410"/>
      <c r="M10" s="344"/>
    </row>
    <row r="11" spans="1:13" ht="16.5" customHeight="1" x14ac:dyDescent="0.25">
      <c r="A11" s="109" t="s">
        <v>476</v>
      </c>
      <c r="B11" s="135">
        <v>17979.544170000001</v>
      </c>
      <c r="C11" s="135">
        <v>25977.407000000003</v>
      </c>
      <c r="D11" s="135">
        <v>24084.994899999998</v>
      </c>
      <c r="E11" s="135">
        <v>23362.927005000001</v>
      </c>
      <c r="F11" s="135">
        <v>36442.982180999999</v>
      </c>
      <c r="G11" s="135">
        <v>33075.506064000001</v>
      </c>
      <c r="H11" s="135">
        <v>56284.876522000006</v>
      </c>
      <c r="I11" s="135">
        <v>44377.938771000001</v>
      </c>
      <c r="J11" s="408">
        <v>56734.253599999996</v>
      </c>
      <c r="K11" s="408">
        <v>56177.688520000011</v>
      </c>
      <c r="L11" s="410"/>
      <c r="M11" s="344"/>
    </row>
    <row r="12" spans="1:13" ht="16.5" customHeight="1" x14ac:dyDescent="0.25">
      <c r="A12" s="109" t="s">
        <v>477</v>
      </c>
      <c r="B12" s="135">
        <v>63009.736163000009</v>
      </c>
      <c r="C12" s="135">
        <v>64098.906529</v>
      </c>
      <c r="D12" s="135">
        <v>48050.387218999997</v>
      </c>
      <c r="E12" s="135">
        <v>60185.181930000006</v>
      </c>
      <c r="F12" s="135">
        <v>57286.427750000003</v>
      </c>
      <c r="G12" s="135">
        <v>36553.028751999998</v>
      </c>
      <c r="H12" s="135">
        <v>54148.490059000018</v>
      </c>
      <c r="I12" s="135">
        <v>54900.224550999999</v>
      </c>
      <c r="J12" s="408">
        <v>59345.765146000005</v>
      </c>
      <c r="K12" s="408">
        <v>54106.194078</v>
      </c>
      <c r="L12" s="410"/>
      <c r="M12" s="303"/>
    </row>
    <row r="13" spans="1:13" ht="16.5" customHeight="1" x14ac:dyDescent="0.25">
      <c r="A13" s="109" t="s">
        <v>478</v>
      </c>
      <c r="B13" s="135">
        <v>33822.72092</v>
      </c>
      <c r="C13" s="135">
        <v>43105.757449999997</v>
      </c>
      <c r="D13" s="135">
        <v>54089.145560000012</v>
      </c>
      <c r="E13" s="135">
        <v>47319.720600000001</v>
      </c>
      <c r="F13" s="135">
        <v>42741.321260000004</v>
      </c>
      <c r="G13" s="135">
        <v>9247.6492514000001</v>
      </c>
      <c r="H13" s="135">
        <v>0</v>
      </c>
      <c r="I13" s="135">
        <v>16417.317826999999</v>
      </c>
      <c r="J13" s="408">
        <v>39577.190063419992</v>
      </c>
      <c r="K13" s="408">
        <v>53607.869778599998</v>
      </c>
      <c r="L13" s="410"/>
      <c r="M13" s="303"/>
    </row>
    <row r="14" spans="1:13" ht="16.5" customHeight="1" x14ac:dyDescent="0.25">
      <c r="A14" s="109" t="s">
        <v>479</v>
      </c>
      <c r="B14" s="135">
        <v>9515.7697982000027</v>
      </c>
      <c r="C14" s="135">
        <v>66417.765787020006</v>
      </c>
      <c r="D14" s="135">
        <v>103129.40567849998</v>
      </c>
      <c r="E14" s="135">
        <v>86313.806813189993</v>
      </c>
      <c r="F14" s="135">
        <v>83193.676338280013</v>
      </c>
      <c r="G14" s="135">
        <v>57656.382272720002</v>
      </c>
      <c r="H14" s="135">
        <v>60628.294959623789</v>
      </c>
      <c r="I14" s="135">
        <v>54922.892001918008</v>
      </c>
      <c r="J14" s="408">
        <v>58408.916542826992</v>
      </c>
      <c r="K14" s="408">
        <v>50751.116220830998</v>
      </c>
      <c r="L14" s="410"/>
      <c r="M14" s="303"/>
    </row>
    <row r="15" spans="1:13" ht="16.5" customHeight="1" x14ac:dyDescent="0.25">
      <c r="A15" s="109" t="s">
        <v>480</v>
      </c>
      <c r="B15" s="135">
        <v>35188.403162200004</v>
      </c>
      <c r="C15" s="135">
        <v>40343.366955800004</v>
      </c>
      <c r="D15" s="135">
        <v>38033.448745200003</v>
      </c>
      <c r="E15" s="135">
        <v>35594.003837700002</v>
      </c>
      <c r="F15" s="135">
        <v>24479.027256600002</v>
      </c>
      <c r="G15" s="135">
        <v>22474.224829629999</v>
      </c>
      <c r="H15" s="135">
        <v>32616.217468799998</v>
      </c>
      <c r="I15" s="135">
        <v>37207.694127700008</v>
      </c>
      <c r="J15" s="408">
        <v>40063.434129900015</v>
      </c>
      <c r="K15" s="408">
        <v>46595.991887099997</v>
      </c>
      <c r="L15" s="410"/>
      <c r="M15" s="344"/>
    </row>
    <row r="16" spans="1:13" ht="16.5" customHeight="1" x14ac:dyDescent="0.25">
      <c r="A16" s="109" t="s">
        <v>481</v>
      </c>
      <c r="B16" s="135">
        <v>48383.003299160002</v>
      </c>
      <c r="C16" s="135">
        <v>47005.733365489999</v>
      </c>
      <c r="D16" s="135">
        <v>46598.160905259996</v>
      </c>
      <c r="E16" s="135">
        <v>33640.460690309999</v>
      </c>
      <c r="F16" s="135">
        <v>49051.881367469992</v>
      </c>
      <c r="G16" s="135">
        <v>43185.57587008</v>
      </c>
      <c r="H16" s="135">
        <v>55709.467635609995</v>
      </c>
      <c r="I16" s="135">
        <v>55152.589768729995</v>
      </c>
      <c r="J16" s="408">
        <v>55367.258594520004</v>
      </c>
      <c r="K16" s="408">
        <v>46581.991466260006</v>
      </c>
      <c r="L16" s="410"/>
      <c r="M16" s="344"/>
    </row>
    <row r="17" spans="1:13" ht="16.5" customHeight="1" x14ac:dyDescent="0.25">
      <c r="A17" s="109" t="s">
        <v>356</v>
      </c>
      <c r="B17" s="135">
        <v>25048.847989900001</v>
      </c>
      <c r="C17" s="135">
        <v>20325.062880299996</v>
      </c>
      <c r="D17" s="135">
        <v>16120.272529699998</v>
      </c>
      <c r="E17" s="135">
        <v>24075.64423111</v>
      </c>
      <c r="F17" s="135">
        <v>27479.224498189997</v>
      </c>
      <c r="G17" s="135">
        <v>27470.366749640001</v>
      </c>
      <c r="H17" s="135">
        <v>36055.180815489999</v>
      </c>
      <c r="I17" s="135">
        <v>36839.572078749996</v>
      </c>
      <c r="J17" s="408">
        <v>36730.945375499992</v>
      </c>
      <c r="K17" s="408">
        <v>36474.760531959997</v>
      </c>
      <c r="L17" s="410"/>
      <c r="M17" s="411"/>
    </row>
    <row r="18" spans="1:13" ht="16.5" customHeight="1" x14ac:dyDescent="0.25">
      <c r="A18" s="109" t="s">
        <v>482</v>
      </c>
      <c r="B18" s="135">
        <v>27320.803200000006</v>
      </c>
      <c r="C18" s="135">
        <v>20233.715540000001</v>
      </c>
      <c r="D18" s="135">
        <v>30391.539699999998</v>
      </c>
      <c r="E18" s="135">
        <v>33739.7039</v>
      </c>
      <c r="F18" s="135">
        <v>34320.082899999994</v>
      </c>
      <c r="G18" s="135">
        <v>21716.6031</v>
      </c>
      <c r="H18" s="135">
        <v>25301.462299999996</v>
      </c>
      <c r="I18" s="135">
        <v>24529.240599999997</v>
      </c>
      <c r="J18" s="408">
        <v>30017.847999999998</v>
      </c>
      <c r="K18" s="408">
        <v>32862.304800000005</v>
      </c>
      <c r="L18" s="410"/>
      <c r="M18" s="303"/>
    </row>
    <row r="19" spans="1:13" ht="16.5" customHeight="1" x14ac:dyDescent="0.25">
      <c r="A19" s="109" t="s">
        <v>431</v>
      </c>
      <c r="B19" s="135">
        <v>17142.586654399998</v>
      </c>
      <c r="C19" s="135">
        <v>20507.400928310002</v>
      </c>
      <c r="D19" s="135">
        <v>25589.247059920002</v>
      </c>
      <c r="E19" s="135">
        <v>37431.505825699998</v>
      </c>
      <c r="F19" s="135">
        <v>33248.164260699996</v>
      </c>
      <c r="G19" s="135">
        <v>14173.341765099996</v>
      </c>
      <c r="H19" s="135">
        <v>22536.764402000001</v>
      </c>
      <c r="I19" s="135">
        <v>14894.576313699999</v>
      </c>
      <c r="J19" s="135">
        <v>7508.5645208000014</v>
      </c>
      <c r="K19" s="135">
        <v>31900.318204899999</v>
      </c>
      <c r="L19" s="410"/>
      <c r="M19" s="303"/>
    </row>
    <row r="20" spans="1:13" ht="16.5" customHeight="1" x14ac:dyDescent="0.25">
      <c r="A20" s="109" t="s">
        <v>483</v>
      </c>
      <c r="B20" s="135">
        <v>102544.6996782557</v>
      </c>
      <c r="C20" s="135">
        <v>28938.561000000002</v>
      </c>
      <c r="D20" s="135">
        <v>25256.025799999996</v>
      </c>
      <c r="E20" s="135">
        <v>25582.1162</v>
      </c>
      <c r="F20" s="135">
        <v>39702.29968099999</v>
      </c>
      <c r="G20" s="135">
        <v>78612.217126000003</v>
      </c>
      <c r="H20" s="135">
        <v>72126.897299999997</v>
      </c>
      <c r="I20" s="135">
        <v>19797.786477599999</v>
      </c>
      <c r="J20" s="408">
        <v>22879.743113360004</v>
      </c>
      <c r="K20" s="408">
        <v>26422.675115400001</v>
      </c>
      <c r="L20" s="410"/>
      <c r="M20" s="303"/>
    </row>
    <row r="21" spans="1:13" ht="16.5" customHeight="1" x14ac:dyDescent="0.25">
      <c r="A21" s="109" t="s">
        <v>484</v>
      </c>
      <c r="B21" s="135">
        <v>13021.107977236503</v>
      </c>
      <c r="C21" s="135">
        <v>2544.9507626700001</v>
      </c>
      <c r="D21" s="135">
        <v>9612.5841965199998</v>
      </c>
      <c r="E21" s="135">
        <v>11557.9083077</v>
      </c>
      <c r="F21" s="135">
        <v>18256.890629950001</v>
      </c>
      <c r="G21" s="135">
        <v>14781.589157050001</v>
      </c>
      <c r="H21" s="135">
        <v>24147.175395433802</v>
      </c>
      <c r="I21" s="135">
        <v>25439.898886077997</v>
      </c>
      <c r="J21" s="135">
        <v>20894.258023944003</v>
      </c>
      <c r="K21" s="135">
        <v>25729.290629084997</v>
      </c>
      <c r="L21" s="410"/>
      <c r="M21" s="303"/>
    </row>
    <row r="22" spans="1:13" ht="16.5" customHeight="1" x14ac:dyDescent="0.25">
      <c r="A22" s="109" t="s">
        <v>485</v>
      </c>
      <c r="B22" s="135">
        <v>17209.520408699998</v>
      </c>
      <c r="C22" s="135">
        <v>20901.641627300003</v>
      </c>
      <c r="D22" s="135">
        <v>21255.534256400002</v>
      </c>
      <c r="E22" s="135">
        <v>21811.004581000001</v>
      </c>
      <c r="F22" s="135">
        <v>20968.572370099999</v>
      </c>
      <c r="G22" s="135">
        <v>20039.975989000002</v>
      </c>
      <c r="H22" s="135">
        <v>23082.182481200001</v>
      </c>
      <c r="I22" s="135">
        <v>22263.372810500001</v>
      </c>
      <c r="J22" s="135">
        <v>26269.754399000005</v>
      </c>
      <c r="K22" s="135">
        <v>24705.095177999996</v>
      </c>
      <c r="L22" s="410"/>
      <c r="M22" s="303"/>
    </row>
    <row r="23" spans="1:13" ht="16.5" customHeight="1" x14ac:dyDescent="0.25">
      <c r="A23" s="109" t="s">
        <v>354</v>
      </c>
      <c r="B23" s="135">
        <v>20526.708367899999</v>
      </c>
      <c r="C23" s="135">
        <v>27232.927916100001</v>
      </c>
      <c r="D23" s="135">
        <v>36870.758249500002</v>
      </c>
      <c r="E23" s="135">
        <v>38179.525987299996</v>
      </c>
      <c r="F23" s="135">
        <v>39936.277054999999</v>
      </c>
      <c r="G23" s="135">
        <v>40574.072773499996</v>
      </c>
      <c r="H23" s="135">
        <v>39053.781024700002</v>
      </c>
      <c r="I23" s="135">
        <v>19724.191994099998</v>
      </c>
      <c r="J23" s="135">
        <v>22353.798923300001</v>
      </c>
      <c r="K23" s="135">
        <v>23538.774665000001</v>
      </c>
      <c r="L23" s="410"/>
      <c r="M23" s="303"/>
    </row>
    <row r="24" spans="1:13" ht="16.5" customHeight="1" x14ac:dyDescent="0.25">
      <c r="A24" s="109" t="s">
        <v>357</v>
      </c>
      <c r="B24" s="135">
        <v>16183.5733712</v>
      </c>
      <c r="C24" s="135">
        <v>22943.842910200005</v>
      </c>
      <c r="D24" s="135">
        <v>21820.221403799998</v>
      </c>
      <c r="E24" s="135">
        <v>19760.784654999999</v>
      </c>
      <c r="F24" s="135">
        <v>20799.627831999998</v>
      </c>
      <c r="G24" s="135">
        <v>12804.0892016</v>
      </c>
      <c r="H24" s="135">
        <v>17789.395085300002</v>
      </c>
      <c r="I24" s="135">
        <v>18782.577059399999</v>
      </c>
      <c r="J24" s="135">
        <v>21094.374323199998</v>
      </c>
      <c r="K24" s="135">
        <v>21233.422668700005</v>
      </c>
      <c r="L24" s="410"/>
      <c r="M24" s="303"/>
    </row>
    <row r="25" spans="1:13" ht="16.5" customHeight="1" x14ac:dyDescent="0.25">
      <c r="A25" s="109" t="s">
        <v>486</v>
      </c>
      <c r="B25" s="135">
        <v>7961.5709560000014</v>
      </c>
      <c r="C25" s="135">
        <v>10323.3332063</v>
      </c>
      <c r="D25" s="135">
        <v>9781.3954086999984</v>
      </c>
      <c r="E25" s="135">
        <v>10797.209916</v>
      </c>
      <c r="F25" s="135">
        <v>9345.9066425000001</v>
      </c>
      <c r="G25" s="135">
        <v>12436.981308300003</v>
      </c>
      <c r="H25" s="135">
        <v>13570.041086600002</v>
      </c>
      <c r="I25" s="135">
        <v>11870.3971681</v>
      </c>
      <c r="J25" s="135">
        <v>13259.849067199999</v>
      </c>
      <c r="K25" s="135">
        <v>14004.4360767</v>
      </c>
      <c r="L25" s="410"/>
      <c r="M25" s="303"/>
    </row>
    <row r="26" spans="1:13" ht="16.5" customHeight="1" x14ac:dyDescent="0.25">
      <c r="A26" s="109" t="s">
        <v>487</v>
      </c>
      <c r="B26" s="135">
        <v>0</v>
      </c>
      <c r="C26" s="135">
        <v>3775.23589842</v>
      </c>
      <c r="D26" s="135">
        <v>7720.2808868499997</v>
      </c>
      <c r="E26" s="135">
        <v>6404.7197459999998</v>
      </c>
      <c r="F26" s="135">
        <v>9915.6963699999997</v>
      </c>
      <c r="G26" s="135">
        <v>13979.3618659</v>
      </c>
      <c r="H26" s="135">
        <v>13881.170627699998</v>
      </c>
      <c r="I26" s="135">
        <v>13324.737508399998</v>
      </c>
      <c r="J26" s="135">
        <v>13876.390122800001</v>
      </c>
      <c r="K26" s="135">
        <v>12793.313103999999</v>
      </c>
      <c r="L26" s="410"/>
      <c r="M26" s="303"/>
    </row>
    <row r="27" spans="1:13" ht="16.5" customHeight="1" x14ac:dyDescent="0.25">
      <c r="A27" s="133" t="s">
        <v>333</v>
      </c>
      <c r="B27" s="135">
        <v>298669.54035215988</v>
      </c>
      <c r="C27" s="135">
        <v>253281.37927624024</v>
      </c>
      <c r="D27" s="135">
        <v>191860.56031289999</v>
      </c>
      <c r="E27" s="135">
        <v>193460.37204356096</v>
      </c>
      <c r="F27" s="135">
        <v>192570.68719729129</v>
      </c>
      <c r="G27" s="135">
        <v>152194.39368672459</v>
      </c>
      <c r="H27" s="135">
        <v>153503.65174001036</v>
      </c>
      <c r="I27" s="135">
        <v>131073.35334629985</v>
      </c>
      <c r="J27" s="135">
        <v>103640.89343374036</v>
      </c>
      <c r="K27" s="135">
        <v>45807.851120990003</v>
      </c>
      <c r="M27" s="303"/>
    </row>
    <row r="28" spans="1:13" ht="16.5" customHeight="1" x14ac:dyDescent="0.25">
      <c r="A28" s="45"/>
      <c r="B28" s="365"/>
      <c r="C28" s="365"/>
      <c r="D28" s="365"/>
      <c r="E28" s="365"/>
      <c r="F28" s="365"/>
      <c r="G28" s="365"/>
      <c r="H28" s="45"/>
      <c r="I28" s="45"/>
      <c r="J28" s="135"/>
      <c r="K28" s="135"/>
    </row>
    <row r="29" spans="1:13" ht="13.5" customHeight="1" x14ac:dyDescent="0.25">
      <c r="A29" s="164" t="s">
        <v>401</v>
      </c>
      <c r="B29" s="412"/>
      <c r="C29" s="412"/>
      <c r="D29" s="412"/>
      <c r="E29" s="412"/>
      <c r="F29" s="412"/>
      <c r="G29" s="412"/>
      <c r="H29" s="413"/>
      <c r="I29" s="412"/>
      <c r="J29" s="412"/>
      <c r="K29" s="412"/>
    </row>
    <row r="30" spans="1:13" ht="13.5" customHeight="1" x14ac:dyDescent="0.25">
      <c r="A30" s="59" t="s">
        <v>488</v>
      </c>
      <c r="B30" s="414"/>
      <c r="C30" s="414"/>
      <c r="D30" s="414"/>
      <c r="E30" s="414"/>
      <c r="F30" s="414"/>
      <c r="G30" s="414"/>
      <c r="H30" s="352"/>
      <c r="I30" s="414"/>
      <c r="J30" s="414"/>
      <c r="K30" s="379"/>
    </row>
    <row r="31" spans="1:13" ht="13.5" customHeight="1" x14ac:dyDescent="0.25">
      <c r="A31" s="59" t="s">
        <v>489</v>
      </c>
      <c r="B31" s="414"/>
      <c r="C31" s="414"/>
      <c r="D31" s="414"/>
      <c r="E31" s="414"/>
      <c r="F31" s="414"/>
      <c r="G31" s="414"/>
      <c r="H31" s="352"/>
      <c r="I31" s="414"/>
      <c r="J31" s="414"/>
      <c r="K31" s="379"/>
    </row>
    <row r="32" spans="1:13" ht="13.5" customHeight="1" x14ac:dyDescent="0.25">
      <c r="A32" s="59" t="s">
        <v>490</v>
      </c>
      <c r="B32" s="414"/>
      <c r="C32" s="414"/>
      <c r="D32" s="414"/>
      <c r="E32" s="414"/>
      <c r="F32" s="414"/>
      <c r="G32" s="414"/>
      <c r="H32" s="352"/>
      <c r="I32" s="414"/>
      <c r="J32" s="414"/>
      <c r="K32" s="379"/>
    </row>
    <row r="33" spans="1:12" ht="13.5" customHeight="1" x14ac:dyDescent="0.25">
      <c r="A33" s="60" t="s">
        <v>372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15"/>
    </row>
    <row r="34" spans="1:12" ht="16.5" customHeight="1" x14ac:dyDescent="0.25"/>
    <row r="37" spans="1:12" ht="15" customHeight="1" x14ac:dyDescent="0.25"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</row>
  </sheetData>
  <pageMargins left="0.7" right="0.7" top="0.75" bottom="0.75" header="0" footer="0"/>
  <pageSetup scale="74" orientation="landscape" r:id="rId1"/>
  <colBreaks count="1" manualBreakCount="1">
    <brk id="12" max="1048575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461A1-723D-4819-8DF2-E96514B91257}">
  <sheetPr>
    <tabColor theme="4" tint="-0.249977111117893"/>
  </sheetPr>
  <dimension ref="A1:K25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7" style="337" customWidth="1"/>
    <col min="2" max="10" width="9" style="337" customWidth="1"/>
    <col min="11" max="11" width="8.7109375" style="337" bestFit="1" customWidth="1"/>
    <col min="12" max="12" width="3.85546875" style="337" customWidth="1"/>
    <col min="13" max="16384" width="14.42578125" style="337"/>
  </cols>
  <sheetData>
    <row r="1" spans="1:11" ht="16.5" customHeight="1" x14ac:dyDescent="0.25">
      <c r="A1" s="114" t="s">
        <v>491</v>
      </c>
      <c r="B1" s="365"/>
      <c r="C1" s="365"/>
      <c r="D1" s="365"/>
      <c r="E1" s="365"/>
      <c r="F1" s="365"/>
      <c r="G1" s="379"/>
      <c r="H1" s="379"/>
      <c r="I1" s="379"/>
      <c r="J1" s="335"/>
      <c r="K1" s="45"/>
    </row>
    <row r="2" spans="1:11" ht="16.5" customHeight="1" x14ac:dyDescent="0.25">
      <c r="A2" s="47" t="s">
        <v>492</v>
      </c>
      <c r="B2" s="365"/>
      <c r="C2" s="365"/>
      <c r="D2" s="365"/>
      <c r="E2" s="365"/>
      <c r="F2" s="365"/>
      <c r="G2" s="379"/>
      <c r="H2" s="379"/>
      <c r="I2" s="379"/>
      <c r="J2" s="335"/>
      <c r="K2" s="45"/>
    </row>
    <row r="3" spans="1:11" ht="16.5" customHeight="1" x14ac:dyDescent="0.25">
      <c r="A3" s="45"/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16.5" customHeight="1" x14ac:dyDescent="0.25">
      <c r="A4" s="122" t="s">
        <v>375</v>
      </c>
      <c r="B4" s="367">
        <v>2015</v>
      </c>
      <c r="C4" s="367">
        <v>2016</v>
      </c>
      <c r="D4" s="367">
        <v>2017</v>
      </c>
      <c r="E4" s="367">
        <v>2018</v>
      </c>
      <c r="F4" s="367">
        <v>2019</v>
      </c>
      <c r="G4" s="367">
        <v>2020</v>
      </c>
      <c r="H4" s="367">
        <v>2021</v>
      </c>
      <c r="I4" s="367">
        <v>2022</v>
      </c>
      <c r="J4" s="367">
        <v>2023</v>
      </c>
      <c r="K4" s="367" t="s">
        <v>330</v>
      </c>
    </row>
    <row r="5" spans="1:11" ht="16.5" customHeight="1" x14ac:dyDescent="0.25">
      <c r="A5" s="324" t="s">
        <v>178</v>
      </c>
      <c r="B5" s="368">
        <f t="shared" ref="B5:K5" si="0">SUM(B7:B18)</f>
        <v>1415823.5863843856</v>
      </c>
      <c r="C5" s="368">
        <f t="shared" si="0"/>
        <v>1329178.0227656402</v>
      </c>
      <c r="D5" s="368">
        <f t="shared" si="0"/>
        <v>1466521.46867135</v>
      </c>
      <c r="E5" s="368">
        <f t="shared" si="0"/>
        <v>1474200.7064295218</v>
      </c>
      <c r="F5" s="368">
        <f t="shared" si="0"/>
        <v>1403507.6158489711</v>
      </c>
      <c r="G5" s="368">
        <f t="shared" si="0"/>
        <v>1334570.4777680747</v>
      </c>
      <c r="H5" s="368">
        <f t="shared" si="0"/>
        <v>1533134.9989912317</v>
      </c>
      <c r="I5" s="368">
        <f t="shared" si="0"/>
        <v>1369649.1117797946</v>
      </c>
      <c r="J5" s="368">
        <f t="shared" si="0"/>
        <v>1469127.1631768683</v>
      </c>
      <c r="K5" s="368">
        <f t="shared" si="0"/>
        <v>1270646.1327949795</v>
      </c>
    </row>
    <row r="6" spans="1:11" ht="16.5" customHeight="1" x14ac:dyDescent="0.25">
      <c r="A6" s="133"/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6.5" customHeight="1" x14ac:dyDescent="0.25">
      <c r="A7" s="133" t="s">
        <v>296</v>
      </c>
      <c r="B7" s="135">
        <v>345881.99284850992</v>
      </c>
      <c r="C7" s="135">
        <v>308783.33643707994</v>
      </c>
      <c r="D7" s="135">
        <v>497670.46986267</v>
      </c>
      <c r="E7" s="135">
        <v>534665.72080799995</v>
      </c>
      <c r="F7" s="135">
        <v>423478.52761524002</v>
      </c>
      <c r="G7" s="135">
        <v>530872.67501342006</v>
      </c>
      <c r="H7" s="135">
        <v>579624.41638249997</v>
      </c>
      <c r="I7" s="135">
        <v>546409.99542532</v>
      </c>
      <c r="J7" s="135">
        <v>584045.2997998402</v>
      </c>
      <c r="K7" s="135">
        <v>381031.95389439014</v>
      </c>
    </row>
    <row r="8" spans="1:11" ht="16.5" customHeight="1" x14ac:dyDescent="0.25">
      <c r="A8" s="133" t="s">
        <v>297</v>
      </c>
      <c r="B8" s="135">
        <v>291940.76963047357</v>
      </c>
      <c r="C8" s="135">
        <v>307587.7411160901</v>
      </c>
      <c r="D8" s="135">
        <v>290329.46263852995</v>
      </c>
      <c r="E8" s="135">
        <v>284570.54075679998</v>
      </c>
      <c r="F8" s="135">
        <v>276256.15650603996</v>
      </c>
      <c r="G8" s="135">
        <v>173681.419168633</v>
      </c>
      <c r="H8" s="135">
        <v>265428.10533414234</v>
      </c>
      <c r="I8" s="135">
        <v>257616.51796407503</v>
      </c>
      <c r="J8" s="135">
        <v>271959.89471869793</v>
      </c>
      <c r="K8" s="135">
        <v>225096.10678607898</v>
      </c>
    </row>
    <row r="9" spans="1:11" ht="16.5" customHeight="1" x14ac:dyDescent="0.25">
      <c r="A9" s="133" t="s">
        <v>307</v>
      </c>
      <c r="B9" s="135">
        <v>184176.29011012998</v>
      </c>
      <c r="C9" s="135">
        <v>181054.14937808004</v>
      </c>
      <c r="D9" s="135">
        <v>163215.28177630002</v>
      </c>
      <c r="E9" s="135">
        <v>138435.19665239999</v>
      </c>
      <c r="F9" s="135">
        <v>152952.628279</v>
      </c>
      <c r="G9" s="135">
        <v>132473.308605</v>
      </c>
      <c r="H9" s="135">
        <v>157602.04972595</v>
      </c>
      <c r="I9" s="135">
        <v>116946.11143497002</v>
      </c>
      <c r="J9" s="135">
        <v>142009.27930120003</v>
      </c>
      <c r="K9" s="135">
        <v>185238.39027700003</v>
      </c>
    </row>
    <row r="10" spans="1:11" ht="16.5" customHeight="1" x14ac:dyDescent="0.25">
      <c r="A10" s="133" t="s">
        <v>301</v>
      </c>
      <c r="B10" s="135">
        <v>271230.3914550565</v>
      </c>
      <c r="C10" s="135">
        <v>271226.09199419001</v>
      </c>
      <c r="D10" s="135">
        <v>242305.58213117</v>
      </c>
      <c r="E10" s="135">
        <v>235593.48100790996</v>
      </c>
      <c r="F10" s="135">
        <v>241806.01469150002</v>
      </c>
      <c r="G10" s="135">
        <v>185397.10102942001</v>
      </c>
      <c r="H10" s="135">
        <v>197785.10620255952</v>
      </c>
      <c r="I10" s="135">
        <v>187478.899565069</v>
      </c>
      <c r="J10" s="135">
        <v>188850.26520363003</v>
      </c>
      <c r="K10" s="135">
        <v>164521.71819999008</v>
      </c>
    </row>
    <row r="11" spans="1:11" ht="16.5" customHeight="1" x14ac:dyDescent="0.25">
      <c r="A11" s="133" t="s">
        <v>302</v>
      </c>
      <c r="B11" s="135">
        <v>199011.59410945568</v>
      </c>
      <c r="C11" s="135">
        <v>130463.92114371</v>
      </c>
      <c r="D11" s="135">
        <v>130302.81454031999</v>
      </c>
      <c r="E11" s="135">
        <v>144701.41332260999</v>
      </c>
      <c r="F11" s="135">
        <v>164408.58775768999</v>
      </c>
      <c r="G11" s="135">
        <v>209639.22984387001</v>
      </c>
      <c r="H11" s="135">
        <v>213941.42219208999</v>
      </c>
      <c r="I11" s="135">
        <v>131418.27581414999</v>
      </c>
      <c r="J11" s="135">
        <v>135602.83878906007</v>
      </c>
      <c r="K11" s="135">
        <v>161146.39453066001</v>
      </c>
    </row>
    <row r="12" spans="1:11" ht="16.5" customHeight="1" x14ac:dyDescent="0.25">
      <c r="A12" s="133" t="s">
        <v>309</v>
      </c>
      <c r="B12" s="135">
        <v>33822.72092</v>
      </c>
      <c r="C12" s="135">
        <v>43105.757449999997</v>
      </c>
      <c r="D12" s="135">
        <v>54089.145560000012</v>
      </c>
      <c r="E12" s="135">
        <v>47439.707161400001</v>
      </c>
      <c r="F12" s="135">
        <v>42940.770647600002</v>
      </c>
      <c r="G12" s="135">
        <v>9247.6492514000001</v>
      </c>
      <c r="H12" s="135">
        <v>0</v>
      </c>
      <c r="I12" s="135">
        <v>16417.317826999999</v>
      </c>
      <c r="J12" s="135">
        <v>39577.190063419992</v>
      </c>
      <c r="K12" s="135">
        <v>53607.869778599998</v>
      </c>
    </row>
    <row r="13" spans="1:11" ht="16.5" customHeight="1" x14ac:dyDescent="0.25">
      <c r="A13" s="133" t="s">
        <v>304</v>
      </c>
      <c r="B13" s="135">
        <v>48383.003299160002</v>
      </c>
      <c r="C13" s="135">
        <v>47005.733365489999</v>
      </c>
      <c r="D13" s="135">
        <v>46908.400905259994</v>
      </c>
      <c r="E13" s="135">
        <v>36711.672090309999</v>
      </c>
      <c r="F13" s="135">
        <v>52103.93242646999</v>
      </c>
      <c r="G13" s="135">
        <v>45403.330861176</v>
      </c>
      <c r="H13" s="135">
        <v>58994.266659609995</v>
      </c>
      <c r="I13" s="135">
        <v>57633.202168729993</v>
      </c>
      <c r="J13" s="135">
        <v>57245.478554519999</v>
      </c>
      <c r="K13" s="135">
        <v>48425.855696260005</v>
      </c>
    </row>
    <row r="14" spans="1:11" ht="16.5" customHeight="1" x14ac:dyDescent="0.25">
      <c r="A14" s="133" t="s">
        <v>294</v>
      </c>
      <c r="B14" s="135">
        <v>21517.140109699998</v>
      </c>
      <c r="C14" s="135">
        <v>25963.181546300002</v>
      </c>
      <c r="D14" s="135">
        <v>29869.242367200004</v>
      </c>
      <c r="E14" s="135">
        <v>36691.979063499995</v>
      </c>
      <c r="F14" s="135">
        <v>38028.275539299997</v>
      </c>
      <c r="G14" s="135">
        <v>27837.530032500003</v>
      </c>
      <c r="H14" s="135">
        <v>38543.199753100002</v>
      </c>
      <c r="I14" s="135">
        <v>37169.8766493</v>
      </c>
      <c r="J14" s="135">
        <v>32136.049742900002</v>
      </c>
      <c r="K14" s="135">
        <v>30998.340330800009</v>
      </c>
    </row>
    <row r="15" spans="1:11" ht="16.5" customHeight="1" x14ac:dyDescent="0.25">
      <c r="A15" s="133" t="s">
        <v>303</v>
      </c>
      <c r="B15" s="135">
        <v>14280.8317656</v>
      </c>
      <c r="C15" s="135">
        <v>10800.5353304</v>
      </c>
      <c r="D15" s="135">
        <v>9781.3954086999984</v>
      </c>
      <c r="E15" s="135">
        <v>13252.624247900001</v>
      </c>
      <c r="F15" s="135">
        <v>9346.407678900001</v>
      </c>
      <c r="G15" s="135">
        <v>13847.442164400001</v>
      </c>
      <c r="H15" s="135">
        <v>15494.15276248</v>
      </c>
      <c r="I15" s="135">
        <v>13136.491543980001</v>
      </c>
      <c r="J15" s="135">
        <v>15149.771659599999</v>
      </c>
      <c r="K15" s="135">
        <v>16561.250194699998</v>
      </c>
    </row>
    <row r="16" spans="1:11" ht="16.5" customHeight="1" x14ac:dyDescent="0.25">
      <c r="A16" s="133" t="s">
        <v>306</v>
      </c>
      <c r="B16" s="135">
        <v>2624.6044158999998</v>
      </c>
      <c r="C16" s="135">
        <v>1158.7828194000001</v>
      </c>
      <c r="D16" s="135">
        <v>490.6332582</v>
      </c>
      <c r="E16" s="135">
        <v>280.93935810000005</v>
      </c>
      <c r="F16" s="135">
        <v>371.6161664</v>
      </c>
      <c r="G16" s="135">
        <v>184.71671720000001</v>
      </c>
      <c r="H16" s="135">
        <v>546.80772039999999</v>
      </c>
      <c r="I16" s="135">
        <v>1596.6909894</v>
      </c>
      <c r="J16" s="135">
        <v>2540.6953140000001</v>
      </c>
      <c r="K16" s="135">
        <v>4012.2854564999998</v>
      </c>
    </row>
    <row r="17" spans="1:11" ht="16.5" customHeight="1" x14ac:dyDescent="0.25">
      <c r="A17" s="133" t="s">
        <v>299</v>
      </c>
      <c r="B17" s="135">
        <v>7.4065950000000003</v>
      </c>
      <c r="C17" s="135">
        <v>11.225142</v>
      </c>
      <c r="D17" s="135">
        <v>11.606559000000001</v>
      </c>
      <c r="E17" s="135">
        <v>1857.431960592</v>
      </c>
      <c r="F17" s="135">
        <v>1814.6985408309997</v>
      </c>
      <c r="G17" s="135">
        <v>5986.0750810560003</v>
      </c>
      <c r="H17" s="135">
        <v>5175.4722583999992</v>
      </c>
      <c r="I17" s="135">
        <v>3825.7323977999999</v>
      </c>
      <c r="J17" s="135">
        <v>10.400029999999999</v>
      </c>
      <c r="K17" s="135">
        <v>5.967649999999999</v>
      </c>
    </row>
    <row r="18" spans="1:11" ht="16.5" customHeight="1" x14ac:dyDescent="0.25">
      <c r="A18" s="133" t="s">
        <v>305</v>
      </c>
      <c r="B18" s="135">
        <v>2946.8411253999998</v>
      </c>
      <c r="C18" s="135">
        <v>2017.5670428999999</v>
      </c>
      <c r="D18" s="135">
        <v>1547.4336639999999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</row>
    <row r="19" spans="1:11" ht="16.5" customHeight="1" x14ac:dyDescent="0.25">
      <c r="A19" s="45"/>
      <c r="B19" s="365"/>
      <c r="C19" s="365"/>
      <c r="D19" s="365"/>
      <c r="E19" s="365"/>
      <c r="F19" s="365"/>
      <c r="G19" s="379"/>
      <c r="H19" s="379"/>
      <c r="I19" s="379"/>
      <c r="J19" s="45"/>
      <c r="K19" s="45"/>
    </row>
    <row r="20" spans="1:11" ht="15" customHeight="1" x14ac:dyDescent="0.25">
      <c r="A20" s="164" t="s">
        <v>359</v>
      </c>
      <c r="B20" s="412"/>
      <c r="C20" s="412"/>
      <c r="D20" s="412"/>
      <c r="E20" s="412"/>
      <c r="F20" s="412"/>
      <c r="G20" s="412"/>
      <c r="H20" s="413"/>
      <c r="I20" s="412"/>
      <c r="J20" s="412"/>
      <c r="K20" s="412"/>
    </row>
    <row r="21" spans="1:11" ht="15" customHeight="1" x14ac:dyDescent="0.25">
      <c r="A21" s="60" t="s">
        <v>372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</row>
    <row r="22" spans="1:11" ht="16.5" customHeight="1" x14ac:dyDescent="0.25">
      <c r="A22" s="303"/>
      <c r="B22" s="416"/>
      <c r="C22" s="416"/>
      <c r="D22" s="416"/>
      <c r="E22" s="416"/>
      <c r="F22" s="416"/>
      <c r="G22" s="417"/>
      <c r="H22" s="417"/>
      <c r="I22" s="417"/>
      <c r="J22" s="303"/>
      <c r="K22" s="303"/>
    </row>
    <row r="25" spans="1:11" ht="15" customHeight="1" x14ac:dyDescent="0.25">
      <c r="B25" s="358"/>
      <c r="C25" s="358"/>
      <c r="D25" s="358"/>
      <c r="E25" s="358"/>
      <c r="F25" s="358"/>
      <c r="G25" s="358"/>
      <c r="H25" s="358"/>
      <c r="I25" s="358"/>
      <c r="J25" s="358"/>
      <c r="K25" s="358"/>
    </row>
  </sheetData>
  <pageMargins left="0.7" right="0.7" top="0.75" bottom="0.75" header="0" footer="0"/>
  <pageSetup paperSize="9" scale="67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0BA1F-CF84-449D-B004-E3D9A41497B0}">
  <sheetPr>
    <tabColor theme="4" tint="-0.249977111117893"/>
  </sheetPr>
  <dimension ref="A1:K32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7" style="337" customWidth="1"/>
    <col min="2" max="9" width="9.85546875" style="337" customWidth="1"/>
    <col min="10" max="10" width="13.140625" style="337" customWidth="1"/>
    <col min="11" max="11" width="11.5703125" style="337" customWidth="1"/>
    <col min="12" max="12" width="2.5703125" style="337" customWidth="1"/>
    <col min="13" max="16384" width="14.42578125" style="337"/>
  </cols>
  <sheetData>
    <row r="1" spans="1:11" ht="16.5" customHeight="1" x14ac:dyDescent="0.25">
      <c r="A1" s="114" t="s">
        <v>493</v>
      </c>
      <c r="B1" s="44"/>
      <c r="C1" s="44"/>
      <c r="D1" s="44"/>
      <c r="E1" s="44"/>
      <c r="F1" s="44"/>
      <c r="G1" s="45"/>
      <c r="H1" s="45"/>
      <c r="I1" s="45"/>
      <c r="J1" s="418"/>
      <c r="K1" s="45"/>
    </row>
    <row r="2" spans="1:11" ht="16.5" customHeight="1" x14ac:dyDescent="0.25">
      <c r="A2" s="47" t="s">
        <v>494</v>
      </c>
      <c r="B2" s="44"/>
      <c r="C2" s="44"/>
      <c r="D2" s="44"/>
      <c r="E2" s="44"/>
      <c r="F2" s="44"/>
      <c r="G2" s="45"/>
      <c r="H2" s="45"/>
      <c r="I2" s="45"/>
      <c r="J2" s="418"/>
      <c r="K2" s="45"/>
    </row>
    <row r="3" spans="1:11" ht="16.5" customHeight="1" x14ac:dyDescent="0.25">
      <c r="A3" s="45"/>
      <c r="B3" s="44"/>
      <c r="C3" s="44"/>
      <c r="D3" s="44"/>
      <c r="E3" s="44"/>
      <c r="F3" s="44"/>
      <c r="G3" s="45"/>
      <c r="H3" s="45"/>
      <c r="I3" s="45"/>
      <c r="J3" s="419"/>
      <c r="K3" s="45"/>
    </row>
    <row r="4" spans="1:11" ht="16.5" customHeight="1" x14ac:dyDescent="0.25">
      <c r="A4" s="420" t="s">
        <v>384</v>
      </c>
      <c r="B4" s="323">
        <v>2015</v>
      </c>
      <c r="C4" s="323">
        <v>2016</v>
      </c>
      <c r="D4" s="323">
        <v>2017</v>
      </c>
      <c r="E4" s="323">
        <v>2018</v>
      </c>
      <c r="F4" s="323">
        <v>2019</v>
      </c>
      <c r="G4" s="323">
        <v>2020</v>
      </c>
      <c r="H4" s="323">
        <v>2021</v>
      </c>
      <c r="I4" s="323">
        <v>2022</v>
      </c>
      <c r="J4" s="323">
        <v>2023</v>
      </c>
      <c r="K4" s="323" t="s">
        <v>330</v>
      </c>
    </row>
    <row r="5" spans="1:11" ht="16.5" customHeight="1" x14ac:dyDescent="0.25">
      <c r="A5" s="421" t="s">
        <v>178</v>
      </c>
      <c r="B5" s="380">
        <f t="shared" ref="B5:K5" si="0">SUM(B7:B9)</f>
        <v>1415823.5863843854</v>
      </c>
      <c r="C5" s="380">
        <f t="shared" si="0"/>
        <v>1329178.0227656404</v>
      </c>
      <c r="D5" s="380">
        <f t="shared" si="0"/>
        <v>1466521.4686713503</v>
      </c>
      <c r="E5" s="380">
        <f t="shared" si="0"/>
        <v>1474200.7064295216</v>
      </c>
      <c r="F5" s="380">
        <f t="shared" si="0"/>
        <v>1403507.6158489708</v>
      </c>
      <c r="G5" s="422">
        <f t="shared" si="0"/>
        <v>1334570.4777680752</v>
      </c>
      <c r="H5" s="380">
        <f t="shared" si="0"/>
        <v>1533134.9989912321</v>
      </c>
      <c r="I5" s="380">
        <f>SUM(I7:I9)</f>
        <v>1369649.1117797943</v>
      </c>
      <c r="J5" s="380">
        <f t="shared" si="0"/>
        <v>1469127.1631768669</v>
      </c>
      <c r="K5" s="380">
        <f t="shared" si="0"/>
        <v>1270646.13279498</v>
      </c>
    </row>
    <row r="6" spans="1:11" ht="16.5" customHeight="1" x14ac:dyDescent="0.25">
      <c r="A6" s="345"/>
      <c r="B6" s="374"/>
      <c r="C6" s="374"/>
      <c r="D6" s="374"/>
      <c r="E6" s="374"/>
      <c r="F6" s="374"/>
      <c r="G6" s="374"/>
      <c r="H6" s="311"/>
      <c r="I6" s="311"/>
      <c r="J6" s="133"/>
      <c r="K6" s="133"/>
    </row>
    <row r="7" spans="1:11" ht="16.5" customHeight="1" x14ac:dyDescent="0.25">
      <c r="A7" s="345" t="s">
        <v>454</v>
      </c>
      <c r="B7" s="374">
        <v>1407859.5073432454</v>
      </c>
      <c r="C7" s="345">
        <v>1317634.2693981803</v>
      </c>
      <c r="D7" s="345">
        <v>1454048.5125820702</v>
      </c>
      <c r="E7" s="345">
        <v>1462695.1648588597</v>
      </c>
      <c r="F7" s="345">
        <v>1392919.19758958</v>
      </c>
      <c r="G7" s="345">
        <v>1328365.5055176592</v>
      </c>
      <c r="H7" s="345">
        <v>1523199.671400462</v>
      </c>
      <c r="I7" s="345">
        <v>1360429.8649597743</v>
      </c>
      <c r="J7" s="345">
        <v>1461225.098796627</v>
      </c>
      <c r="K7" s="345">
        <v>1262493.2721325899</v>
      </c>
    </row>
    <row r="8" spans="1:11" ht="16.5" customHeight="1" x14ac:dyDescent="0.25">
      <c r="A8" s="345" t="s">
        <v>386</v>
      </c>
      <c r="B8" s="374">
        <v>7964.0790411400003</v>
      </c>
      <c r="C8" s="345">
        <v>11543.753367460002</v>
      </c>
      <c r="D8" s="345">
        <v>12472.95608928</v>
      </c>
      <c r="E8" s="345">
        <v>11385.555009262</v>
      </c>
      <c r="F8" s="345">
        <v>10493.589252391001</v>
      </c>
      <c r="G8" s="345">
        <v>6204.9722504160009</v>
      </c>
      <c r="H8" s="345">
        <v>9935.3275907700026</v>
      </c>
      <c r="I8" s="345">
        <v>9219.2468200200001</v>
      </c>
      <c r="J8" s="345">
        <v>7902.06438024</v>
      </c>
      <c r="K8" s="345">
        <v>8152.8606623899987</v>
      </c>
    </row>
    <row r="9" spans="1:11" ht="16.5" customHeight="1" x14ac:dyDescent="0.25">
      <c r="A9" s="345" t="s">
        <v>387</v>
      </c>
      <c r="B9" s="135">
        <v>0</v>
      </c>
      <c r="C9" s="135">
        <v>0</v>
      </c>
      <c r="D9" s="135">
        <v>0</v>
      </c>
      <c r="E9" s="135">
        <v>119.9865614</v>
      </c>
      <c r="F9" s="135">
        <v>94.82900699999999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</row>
    <row r="10" spans="1:11" ht="16.5" customHeight="1" x14ac:dyDescent="0.25">
      <c r="A10" s="133"/>
      <c r="B10" s="63"/>
      <c r="C10" s="63"/>
      <c r="D10" s="63"/>
      <c r="E10" s="63"/>
      <c r="F10" s="63"/>
      <c r="G10" s="133"/>
      <c r="H10" s="133"/>
      <c r="I10" s="133"/>
      <c r="J10" s="311"/>
      <c r="K10" s="311"/>
    </row>
    <row r="11" spans="1:11" ht="16.5" customHeight="1" x14ac:dyDescent="0.25">
      <c r="A11" s="164" t="s">
        <v>359</v>
      </c>
      <c r="B11" s="317"/>
      <c r="C11" s="317"/>
      <c r="D11" s="317"/>
      <c r="E11" s="317"/>
      <c r="F11" s="317"/>
      <c r="G11" s="423"/>
      <c r="H11" s="423"/>
      <c r="I11" s="423"/>
      <c r="J11" s="423"/>
      <c r="K11" s="423"/>
    </row>
    <row r="12" spans="1:11" ht="16.5" customHeight="1" x14ac:dyDescent="0.25">
      <c r="A12" s="60" t="s">
        <v>372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</row>
    <row r="13" spans="1:11" ht="16.5" customHeight="1" x14ac:dyDescent="0.25">
      <c r="A13" s="45"/>
      <c r="B13" s="364"/>
      <c r="C13" s="364"/>
      <c r="D13" s="364"/>
      <c r="E13" s="364"/>
      <c r="F13" s="364"/>
      <c r="G13" s="335"/>
      <c r="H13" s="335"/>
      <c r="I13" s="335"/>
      <c r="J13" s="424"/>
      <c r="K13" s="424"/>
    </row>
    <row r="14" spans="1:11" ht="16.5" customHeight="1" x14ac:dyDescent="0.25">
      <c r="A14" s="45"/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11" ht="16.5" customHeight="1" x14ac:dyDescent="0.25">
      <c r="A15" s="114" t="s">
        <v>495</v>
      </c>
      <c r="B15" s="44"/>
      <c r="C15" s="44"/>
      <c r="D15" s="44"/>
      <c r="E15" s="44"/>
      <c r="F15" s="44"/>
      <c r="G15" s="45"/>
      <c r="H15" s="45"/>
      <c r="I15" s="45"/>
      <c r="J15" s="419"/>
      <c r="K15" s="45"/>
    </row>
    <row r="16" spans="1:11" ht="16.5" customHeight="1" x14ac:dyDescent="0.25">
      <c r="A16" s="47" t="s">
        <v>496</v>
      </c>
      <c r="B16" s="44"/>
      <c r="C16" s="44"/>
      <c r="D16" s="44"/>
      <c r="E16" s="44"/>
      <c r="F16" s="44"/>
      <c r="G16" s="45"/>
      <c r="H16" s="45"/>
      <c r="I16" s="45"/>
      <c r="J16" s="419"/>
      <c r="K16" s="45"/>
    </row>
    <row r="17" spans="1:11" ht="16.5" customHeight="1" x14ac:dyDescent="0.25">
      <c r="A17" s="45"/>
      <c r="B17" s="44"/>
      <c r="C17" s="44"/>
      <c r="D17" s="44"/>
      <c r="E17" s="44"/>
      <c r="F17" s="44"/>
      <c r="G17" s="45"/>
      <c r="H17" s="45"/>
      <c r="I17" s="45"/>
      <c r="J17" s="419"/>
      <c r="K17" s="45"/>
    </row>
    <row r="18" spans="1:11" ht="16.5" customHeight="1" x14ac:dyDescent="0.25">
      <c r="A18" s="122" t="s">
        <v>390</v>
      </c>
      <c r="B18" s="323">
        <v>2015</v>
      </c>
      <c r="C18" s="323">
        <v>2016</v>
      </c>
      <c r="D18" s="323">
        <v>2017</v>
      </c>
      <c r="E18" s="323">
        <v>2018</v>
      </c>
      <c r="F18" s="323">
        <v>2019</v>
      </c>
      <c r="G18" s="323">
        <v>2020</v>
      </c>
      <c r="H18" s="323">
        <v>2021</v>
      </c>
      <c r="I18" s="323">
        <v>2022</v>
      </c>
      <c r="J18" s="323">
        <v>2023</v>
      </c>
      <c r="K18" s="323" t="s">
        <v>330</v>
      </c>
    </row>
    <row r="19" spans="1:11" ht="16.5" customHeight="1" x14ac:dyDescent="0.25">
      <c r="A19" s="324" t="s">
        <v>178</v>
      </c>
      <c r="B19" s="380">
        <f t="shared" ref="B19:K19" si="1">SUM(B21:B23)</f>
        <v>1415823.5863843851</v>
      </c>
      <c r="C19" s="380">
        <f t="shared" si="1"/>
        <v>1329178.0227656404</v>
      </c>
      <c r="D19" s="380">
        <f t="shared" si="1"/>
        <v>1466521.4686713503</v>
      </c>
      <c r="E19" s="380">
        <f t="shared" si="1"/>
        <v>1474200.7064295218</v>
      </c>
      <c r="F19" s="380">
        <f t="shared" si="1"/>
        <v>1403507.6158489708</v>
      </c>
      <c r="G19" s="422">
        <f t="shared" si="1"/>
        <v>1334570.477768075</v>
      </c>
      <c r="H19" s="380">
        <f t="shared" si="1"/>
        <v>1533134.9989912321</v>
      </c>
      <c r="I19" s="380">
        <f t="shared" si="1"/>
        <v>1369649.1117797941</v>
      </c>
      <c r="J19" s="380">
        <f t="shared" si="1"/>
        <v>1469127.1631768669</v>
      </c>
      <c r="K19" s="380">
        <f t="shared" si="1"/>
        <v>1270646.132794979</v>
      </c>
    </row>
    <row r="20" spans="1:11" ht="16.5" customHeight="1" x14ac:dyDescent="0.25">
      <c r="A20" s="133"/>
      <c r="B20" s="374"/>
      <c r="C20" s="374"/>
      <c r="D20" s="374"/>
      <c r="E20" s="374"/>
      <c r="F20" s="374"/>
      <c r="G20" s="374"/>
      <c r="H20" s="311"/>
      <c r="I20" s="311"/>
      <c r="J20" s="133"/>
      <c r="K20" s="133"/>
    </row>
    <row r="21" spans="1:11" ht="16.5" customHeight="1" x14ac:dyDescent="0.25">
      <c r="A21" s="133" t="s">
        <v>391</v>
      </c>
      <c r="B21" s="135">
        <v>1415823.5834486587</v>
      </c>
      <c r="C21" s="135">
        <v>1329178.0188210004</v>
      </c>
      <c r="D21" s="135">
        <v>1466521.4686713503</v>
      </c>
      <c r="E21" s="135">
        <v>1474200.7064295218</v>
      </c>
      <c r="F21" s="135">
        <v>1403507.6158489708</v>
      </c>
      <c r="G21" s="135">
        <v>1334475.4863153188</v>
      </c>
      <c r="H21" s="135">
        <v>1533060.3397815321</v>
      </c>
      <c r="I21" s="135">
        <v>1369610.9445254942</v>
      </c>
      <c r="J21" s="135">
        <v>1469116.6498733668</v>
      </c>
      <c r="K21" s="135">
        <v>1270586.606833599</v>
      </c>
    </row>
    <row r="22" spans="1:11" ht="16.5" customHeight="1" x14ac:dyDescent="0.25">
      <c r="A22" s="133" t="s">
        <v>393</v>
      </c>
      <c r="B22" s="135">
        <v>0</v>
      </c>
      <c r="C22" s="135">
        <v>0</v>
      </c>
      <c r="D22" s="425">
        <v>0</v>
      </c>
      <c r="E22" s="425">
        <v>0</v>
      </c>
      <c r="F22" s="425">
        <v>0</v>
      </c>
      <c r="G22" s="135">
        <v>94.991452756000001</v>
      </c>
      <c r="H22" s="135">
        <v>74.6532974</v>
      </c>
      <c r="I22" s="426">
        <v>38.1653065</v>
      </c>
      <c r="J22" s="426">
        <v>10.512029999999999</v>
      </c>
      <c r="K22" s="426">
        <v>59.524467479999998</v>
      </c>
    </row>
    <row r="23" spans="1:11" ht="16.5" customHeight="1" x14ac:dyDescent="0.25">
      <c r="A23" s="133" t="s">
        <v>392</v>
      </c>
      <c r="B23" s="425">
        <v>2.9357264999999998E-3</v>
      </c>
      <c r="C23" s="425">
        <v>3.9446400000000001E-3</v>
      </c>
      <c r="D23" s="425">
        <v>0</v>
      </c>
      <c r="E23" s="425">
        <v>0</v>
      </c>
      <c r="F23" s="425">
        <v>0</v>
      </c>
      <c r="G23" s="135">
        <v>0</v>
      </c>
      <c r="H23" s="425">
        <v>5.9123000000000005E-3</v>
      </c>
      <c r="I23" s="427">
        <v>1.9477999999999997E-3</v>
      </c>
      <c r="J23" s="427">
        <v>1.2734999999999999E-3</v>
      </c>
      <c r="K23" s="427">
        <v>1.4938999999999998E-3</v>
      </c>
    </row>
    <row r="24" spans="1:11" ht="16.5" customHeight="1" x14ac:dyDescent="0.25">
      <c r="A24" s="133"/>
      <c r="B24" s="63"/>
      <c r="C24" s="63"/>
      <c r="D24" s="63"/>
      <c r="E24" s="63"/>
      <c r="F24" s="63"/>
      <c r="G24" s="133"/>
      <c r="H24" s="133"/>
      <c r="I24" s="133"/>
      <c r="J24" s="311"/>
      <c r="K24" s="311"/>
    </row>
    <row r="25" spans="1:11" ht="16.5" customHeight="1" x14ac:dyDescent="0.25">
      <c r="A25" s="164" t="s">
        <v>359</v>
      </c>
      <c r="B25" s="317"/>
      <c r="C25" s="317"/>
      <c r="D25" s="317"/>
      <c r="E25" s="317"/>
      <c r="F25" s="317"/>
      <c r="G25" s="423"/>
      <c r="H25" s="423"/>
      <c r="I25" s="423"/>
      <c r="J25" s="423"/>
      <c r="K25" s="423"/>
    </row>
    <row r="26" spans="1:11" ht="16.5" customHeight="1" x14ac:dyDescent="0.25">
      <c r="A26" s="60" t="s">
        <v>372</v>
      </c>
      <c r="B26" s="415"/>
      <c r="C26" s="415"/>
      <c r="D26" s="415"/>
      <c r="E26" s="415"/>
      <c r="F26" s="415"/>
      <c r="G26" s="415"/>
      <c r="H26" s="415"/>
      <c r="I26" s="415"/>
      <c r="J26" s="415"/>
      <c r="K26" s="415"/>
    </row>
    <row r="27" spans="1:11" ht="16.5" customHeight="1" x14ac:dyDescent="0.25">
      <c r="A27" s="304"/>
      <c r="B27" s="304"/>
      <c r="C27" s="304"/>
      <c r="D27" s="304"/>
      <c r="E27" s="304"/>
      <c r="F27" s="304"/>
      <c r="G27" s="304"/>
      <c r="H27" s="304"/>
      <c r="I27" s="304"/>
      <c r="J27" s="304"/>
      <c r="K27" s="428"/>
    </row>
    <row r="31" spans="1:11" ht="15" customHeight="1" x14ac:dyDescent="0.25">
      <c r="B31" s="358"/>
      <c r="C31" s="358"/>
      <c r="D31" s="358"/>
      <c r="E31" s="358"/>
      <c r="F31" s="358"/>
      <c r="G31" s="358"/>
      <c r="H31" s="358"/>
      <c r="I31" s="358"/>
      <c r="J31" s="358"/>
      <c r="K31" s="358"/>
    </row>
    <row r="32" spans="1:11" ht="15" customHeight="1" x14ac:dyDescent="0.25">
      <c r="B32" s="358"/>
      <c r="C32" s="358"/>
      <c r="D32" s="358"/>
      <c r="E32" s="358"/>
      <c r="F32" s="358"/>
      <c r="G32" s="358"/>
      <c r="H32" s="358"/>
      <c r="I32" s="358"/>
      <c r="J32" s="358"/>
      <c r="K32" s="358"/>
    </row>
  </sheetData>
  <pageMargins left="0.7" right="0.7" top="0.75" bottom="0.75" header="0" footer="0"/>
  <pageSetup scale="77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C9C8-05A3-496D-92F6-4EDA18968F8D}">
  <sheetPr>
    <tabColor theme="4" tint="-0.249977111117893"/>
  </sheetPr>
  <dimension ref="A1:M12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1" style="290" customWidth="1"/>
    <col min="2" max="2" width="11.140625" style="290" customWidth="1"/>
    <col min="3" max="12" width="8.7109375" style="290" customWidth="1"/>
    <col min="13" max="13" width="2.85546875" style="290" customWidth="1"/>
    <col min="14" max="16384" width="14.42578125" style="290"/>
  </cols>
  <sheetData>
    <row r="1" spans="1:13" ht="16.5" customHeight="1" x14ac:dyDescent="0.25">
      <c r="A1" s="70" t="s">
        <v>497</v>
      </c>
      <c r="B1" s="202"/>
      <c r="C1" s="202"/>
      <c r="D1" s="202"/>
      <c r="E1" s="202"/>
      <c r="F1" s="202"/>
      <c r="G1" s="203"/>
      <c r="H1" s="203"/>
      <c r="I1" s="203"/>
      <c r="J1" s="203"/>
      <c r="K1" s="202"/>
      <c r="L1" s="203"/>
      <c r="M1" s="203"/>
    </row>
    <row r="2" spans="1:13" ht="16.5" customHeight="1" x14ac:dyDescent="0.25">
      <c r="A2" s="72" t="s">
        <v>498</v>
      </c>
      <c r="B2" s="202"/>
      <c r="C2" s="202"/>
      <c r="D2" s="202"/>
      <c r="E2" s="202"/>
      <c r="F2" s="202"/>
      <c r="G2" s="203"/>
      <c r="H2" s="203"/>
      <c r="I2" s="203"/>
      <c r="J2" s="203"/>
      <c r="K2" s="202"/>
      <c r="L2" s="203"/>
      <c r="M2" s="203"/>
    </row>
    <row r="3" spans="1:13" ht="16.5" customHeight="1" x14ac:dyDescent="0.25">
      <c r="A3" s="203"/>
      <c r="B3" s="202"/>
      <c r="C3" s="202"/>
      <c r="D3" s="202"/>
      <c r="E3" s="202"/>
      <c r="F3" s="202"/>
      <c r="G3" s="203"/>
      <c r="H3" s="203"/>
      <c r="I3" s="203"/>
      <c r="J3" s="203"/>
      <c r="K3" s="202"/>
      <c r="L3" s="203"/>
      <c r="M3" s="203"/>
    </row>
    <row r="4" spans="1:13" ht="16.5" customHeight="1" x14ac:dyDescent="0.25">
      <c r="A4" s="206" t="s">
        <v>499</v>
      </c>
      <c r="B4" s="386"/>
      <c r="C4" s="207">
        <v>2015</v>
      </c>
      <c r="D4" s="207">
        <v>2016</v>
      </c>
      <c r="E4" s="207">
        <v>2017</v>
      </c>
      <c r="F4" s="207">
        <v>2018</v>
      </c>
      <c r="G4" s="207">
        <v>2019</v>
      </c>
      <c r="H4" s="207">
        <v>2020</v>
      </c>
      <c r="I4" s="207">
        <v>2021</v>
      </c>
      <c r="J4" s="207">
        <v>2022</v>
      </c>
      <c r="K4" s="207">
        <v>2023</v>
      </c>
      <c r="L4" s="207" t="s">
        <v>396</v>
      </c>
      <c r="M4" s="203"/>
    </row>
    <row r="5" spans="1:13" ht="16.5" customHeight="1" x14ac:dyDescent="0.25">
      <c r="A5" s="95" t="s">
        <v>461</v>
      </c>
      <c r="B5" s="113" t="s">
        <v>398</v>
      </c>
      <c r="C5" s="92">
        <v>1507.6585313879</v>
      </c>
      <c r="D5" s="92">
        <v>1468.7609249863001</v>
      </c>
      <c r="E5" s="92">
        <v>2398.5088575489499</v>
      </c>
      <c r="F5" s="92">
        <v>2573.9030892868</v>
      </c>
      <c r="G5" s="92">
        <v>2114.0200076680599</v>
      </c>
      <c r="H5" s="92">
        <v>1707.1525987270199</v>
      </c>
      <c r="I5" s="92">
        <v>2685.08166632863</v>
      </c>
      <c r="J5" s="92">
        <v>2677.0775377560199</v>
      </c>
      <c r="K5" s="92">
        <v>2356.1093167542499</v>
      </c>
      <c r="L5" s="92">
        <v>2223.1855431383901</v>
      </c>
      <c r="M5" s="203"/>
    </row>
    <row r="6" spans="1:13" ht="16.5" customHeight="1" x14ac:dyDescent="0.25">
      <c r="A6" s="95" t="s">
        <v>462</v>
      </c>
      <c r="B6" s="113" t="s">
        <v>500</v>
      </c>
      <c r="C6" s="92">
        <v>1190.298859</v>
      </c>
      <c r="D6" s="92">
        <v>1102.9358440000001</v>
      </c>
      <c r="E6" s="92">
        <v>1236.5138629999999</v>
      </c>
      <c r="F6" s="92">
        <v>1208.0306519999999</v>
      </c>
      <c r="G6" s="92">
        <v>1194.60949780071</v>
      </c>
      <c r="H6" s="92">
        <v>1169.9000123815499</v>
      </c>
      <c r="I6" s="92">
        <v>1215.5821221695801</v>
      </c>
      <c r="J6" s="92">
        <v>1100.3458311326301</v>
      </c>
      <c r="K6" s="92">
        <v>1337.35035514228</v>
      </c>
      <c r="L6" s="92">
        <v>1084.2857514438599</v>
      </c>
      <c r="M6" s="429"/>
    </row>
    <row r="7" spans="1:13" ht="16.5" customHeight="1" x14ac:dyDescent="0.25">
      <c r="A7" s="91"/>
      <c r="B7" s="91"/>
      <c r="C7" s="92"/>
      <c r="D7" s="92"/>
      <c r="E7" s="92"/>
      <c r="F7" s="92"/>
      <c r="G7" s="92"/>
      <c r="H7" s="92"/>
      <c r="I7" s="92"/>
      <c r="J7" s="92"/>
      <c r="K7" s="92"/>
      <c r="L7" s="91"/>
      <c r="M7" s="203"/>
    </row>
    <row r="8" spans="1:13" ht="16.5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430"/>
      <c r="L8" s="430"/>
      <c r="M8" s="203"/>
    </row>
    <row r="9" spans="1:13" ht="16.5" customHeight="1" x14ac:dyDescent="0.25">
      <c r="A9" s="241" t="s">
        <v>359</v>
      </c>
      <c r="B9" s="273"/>
      <c r="C9" s="273"/>
      <c r="D9" s="273"/>
      <c r="E9" s="273"/>
      <c r="F9" s="273"/>
      <c r="G9" s="273"/>
      <c r="H9" s="274"/>
      <c r="I9" s="274"/>
      <c r="J9" s="274"/>
      <c r="K9" s="273"/>
      <c r="L9" s="203"/>
      <c r="M9" s="203"/>
    </row>
    <row r="10" spans="1:13" ht="16.5" customHeight="1" x14ac:dyDescent="0.25">
      <c r="A10" s="221" t="s">
        <v>402</v>
      </c>
      <c r="B10" s="431"/>
      <c r="C10" s="202"/>
      <c r="D10" s="202"/>
      <c r="E10" s="202"/>
      <c r="F10" s="202"/>
      <c r="G10" s="203"/>
      <c r="H10" s="203"/>
      <c r="I10" s="203"/>
      <c r="J10" s="203"/>
      <c r="K10" s="202"/>
      <c r="L10" s="203"/>
      <c r="M10" s="203"/>
    </row>
    <row r="11" spans="1:13" ht="16.5" customHeight="1" x14ac:dyDescent="0.25">
      <c r="A11" s="250" t="s">
        <v>403</v>
      </c>
      <c r="B11" s="432"/>
      <c r="C11" s="298"/>
      <c r="D11" s="298"/>
      <c r="E11" s="298"/>
      <c r="F11" s="298"/>
      <c r="G11" s="389"/>
      <c r="H11" s="389"/>
      <c r="I11" s="389"/>
      <c r="J11" s="389"/>
      <c r="K11" s="298"/>
      <c r="L11" s="298"/>
      <c r="M11" s="203"/>
    </row>
    <row r="12" spans="1:13" ht="16.5" customHeight="1" x14ac:dyDescent="0.25">
      <c r="A12" s="203"/>
      <c r="B12" s="202"/>
      <c r="C12" s="202"/>
      <c r="D12" s="202"/>
      <c r="E12" s="202"/>
      <c r="F12" s="202"/>
      <c r="G12" s="203"/>
      <c r="H12" s="203"/>
      <c r="I12" s="203"/>
      <c r="J12" s="203"/>
      <c r="K12" s="202"/>
      <c r="L12" s="203"/>
      <c r="M12" s="203"/>
    </row>
  </sheetData>
  <pageMargins left="0.7" right="0.7" top="0.75" bottom="0.75" header="0" footer="0"/>
  <pageSetup scale="93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CFE9-D728-48F4-A91B-7170B66B5646}">
  <sheetPr>
    <tabColor theme="4" tint="-0.249977111117893"/>
  </sheetPr>
  <dimension ref="A1:H25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33" style="304" customWidth="1"/>
    <col min="2" max="2" width="26.28515625" style="304" customWidth="1"/>
    <col min="3" max="3" width="11.7109375" style="304" customWidth="1"/>
    <col min="4" max="4" width="11.5703125" style="304" customWidth="1"/>
    <col min="5" max="5" width="14.42578125" style="304"/>
    <col min="6" max="6" width="21" style="304" customWidth="1"/>
    <col min="7" max="7" width="17.140625" style="304" customWidth="1"/>
    <col min="8" max="8" width="19.42578125" style="304" customWidth="1"/>
    <col min="9" max="16384" width="14.42578125" style="304"/>
  </cols>
  <sheetData>
    <row r="1" spans="1:8" ht="16.5" customHeight="1" x14ac:dyDescent="0.25">
      <c r="A1" s="301" t="s">
        <v>501</v>
      </c>
      <c r="B1" s="302"/>
      <c r="C1" s="303"/>
      <c r="D1" s="303"/>
    </row>
    <row r="2" spans="1:8" ht="16.5" customHeight="1" x14ac:dyDescent="0.25">
      <c r="A2" s="47" t="s">
        <v>502</v>
      </c>
      <c r="B2" s="302"/>
      <c r="C2" s="303"/>
      <c r="D2" s="303"/>
    </row>
    <row r="3" spans="1:8" ht="16.5" customHeight="1" x14ac:dyDescent="0.25">
      <c r="A3" s="303"/>
      <c r="B3" s="302"/>
      <c r="C3" s="303"/>
      <c r="D3" s="303"/>
    </row>
    <row r="4" spans="1:8" ht="16.5" customHeight="1" x14ac:dyDescent="0.25">
      <c r="A4" s="122" t="s">
        <v>406</v>
      </c>
      <c r="B4" s="49" t="s">
        <v>407</v>
      </c>
      <c r="C4" s="303"/>
      <c r="D4" s="303"/>
      <c r="F4" s="303"/>
      <c r="G4" s="302"/>
      <c r="H4" s="302"/>
    </row>
    <row r="5" spans="1:8" ht="16.5" customHeight="1" x14ac:dyDescent="0.25">
      <c r="A5" s="133" t="s">
        <v>408</v>
      </c>
      <c r="B5" s="307" t="s">
        <v>175</v>
      </c>
      <c r="C5" s="303"/>
      <c r="D5" s="303"/>
    </row>
    <row r="6" spans="1:8" ht="16.5" customHeight="1" x14ac:dyDescent="0.25">
      <c r="A6" s="133"/>
      <c r="B6" s="307"/>
      <c r="C6" s="303"/>
      <c r="D6" s="303"/>
    </row>
    <row r="7" spans="1:8" ht="16.5" customHeight="1" x14ac:dyDescent="0.25">
      <c r="A7" s="133" t="s">
        <v>211</v>
      </c>
      <c r="B7" s="433">
        <v>0.3865106038033988</v>
      </c>
      <c r="C7" s="303"/>
      <c r="D7" s="303"/>
    </row>
    <row r="8" spans="1:8" ht="16.5" customHeight="1" x14ac:dyDescent="0.25">
      <c r="A8" s="133" t="s">
        <v>411</v>
      </c>
      <c r="B8" s="308">
        <v>0.10038024634356779</v>
      </c>
      <c r="C8" s="309"/>
      <c r="D8" s="303"/>
    </row>
    <row r="9" spans="1:8" ht="16.5" customHeight="1" x14ac:dyDescent="0.25">
      <c r="A9" s="133" t="s">
        <v>231</v>
      </c>
      <c r="B9" s="308">
        <v>8.4757104560718083E-2</v>
      </c>
      <c r="C9" s="309"/>
      <c r="D9" s="303"/>
    </row>
    <row r="10" spans="1:8" ht="16.5" customHeight="1" x14ac:dyDescent="0.25">
      <c r="A10" s="133" t="s">
        <v>410</v>
      </c>
      <c r="B10" s="308">
        <v>7.098958846188419E-2</v>
      </c>
      <c r="C10" s="309"/>
      <c r="D10" s="303"/>
    </row>
    <row r="11" spans="1:8" ht="16.5" customHeight="1" x14ac:dyDescent="0.25">
      <c r="A11" s="133" t="s">
        <v>409</v>
      </c>
      <c r="B11" s="308">
        <v>5.721909650882686E-2</v>
      </c>
      <c r="C11" s="309"/>
      <c r="D11" s="303"/>
    </row>
    <row r="12" spans="1:8" ht="16.5" customHeight="1" x14ac:dyDescent="0.25">
      <c r="A12" s="133" t="s">
        <v>218</v>
      </c>
      <c r="B12" s="308">
        <v>5.2424903459976357E-2</v>
      </c>
      <c r="C12" s="309"/>
      <c r="D12" s="303"/>
    </row>
    <row r="13" spans="1:8" ht="16.5" customHeight="1" x14ac:dyDescent="0.25">
      <c r="A13" s="133" t="s">
        <v>503</v>
      </c>
      <c r="B13" s="308">
        <v>4.9792066665847519E-2</v>
      </c>
      <c r="C13" s="309"/>
      <c r="D13" s="303"/>
    </row>
    <row r="14" spans="1:8" ht="16.5" customHeight="1" x14ac:dyDescent="0.25">
      <c r="A14" s="133" t="s">
        <v>216</v>
      </c>
      <c r="B14" s="308">
        <v>4.8103385735094845E-2</v>
      </c>
      <c r="C14" s="309"/>
      <c r="D14" s="303"/>
    </row>
    <row r="15" spans="1:8" ht="16.5" customHeight="1" x14ac:dyDescent="0.25">
      <c r="A15" s="133" t="s">
        <v>413</v>
      </c>
      <c r="B15" s="308">
        <v>4.349290079529778E-2</v>
      </c>
      <c r="C15" s="309"/>
      <c r="D15" s="303"/>
    </row>
    <row r="16" spans="1:8" ht="16.5" customHeight="1" x14ac:dyDescent="0.25">
      <c r="A16" s="133" t="s">
        <v>504</v>
      </c>
      <c r="B16" s="308">
        <v>1.2560105175347034E-2</v>
      </c>
      <c r="C16" s="309"/>
      <c r="D16" s="303"/>
    </row>
    <row r="17" spans="1:4" ht="16.5" customHeight="1" x14ac:dyDescent="0.25">
      <c r="A17" s="133" t="s">
        <v>333</v>
      </c>
      <c r="B17" s="308">
        <v>9.376999849004064E-2</v>
      </c>
      <c r="C17" s="309"/>
      <c r="D17" s="303"/>
    </row>
    <row r="18" spans="1:4" ht="16.5" customHeight="1" x14ac:dyDescent="0.25">
      <c r="A18" s="133"/>
      <c r="B18" s="308"/>
      <c r="C18" s="309"/>
      <c r="D18" s="303"/>
    </row>
    <row r="19" spans="1:4" ht="16.5" customHeight="1" x14ac:dyDescent="0.25">
      <c r="A19" s="313" t="s">
        <v>415</v>
      </c>
      <c r="B19" s="314">
        <f>SUM(B7:B17)</f>
        <v>0.99999999999999989</v>
      </c>
      <c r="C19" s="303"/>
      <c r="D19" s="303"/>
    </row>
    <row r="20" spans="1:4" ht="16.5" customHeight="1" x14ac:dyDescent="0.25">
      <c r="A20" s="133"/>
      <c r="B20" s="312"/>
      <c r="D20" s="303"/>
    </row>
    <row r="21" spans="1:4" ht="16.5" customHeight="1" x14ac:dyDescent="0.25">
      <c r="A21" s="324"/>
      <c r="B21" s="390"/>
      <c r="C21" s="303"/>
      <c r="D21" s="303"/>
    </row>
    <row r="22" spans="1:4" ht="16.5" customHeight="1" x14ac:dyDescent="0.25">
      <c r="A22" s="164" t="s">
        <v>401</v>
      </c>
      <c r="B22" s="317"/>
      <c r="C22" s="303"/>
      <c r="D22" s="303"/>
    </row>
    <row r="23" spans="1:4" ht="16.5" customHeight="1" x14ac:dyDescent="0.25">
      <c r="A23" s="319" t="s">
        <v>416</v>
      </c>
      <c r="B23" s="320"/>
      <c r="C23" s="393"/>
      <c r="D23" s="303"/>
    </row>
    <row r="24" spans="1:4" ht="16.5" customHeight="1" x14ac:dyDescent="0.25">
      <c r="A24" s="60" t="s">
        <v>417</v>
      </c>
      <c r="B24" s="321"/>
      <c r="C24" s="434"/>
      <c r="D24" s="303"/>
    </row>
    <row r="25" spans="1:4" ht="16.5" customHeight="1" x14ac:dyDescent="0.25">
      <c r="A25" s="164"/>
      <c r="B25" s="317"/>
      <c r="C25" s="320"/>
      <c r="D25" s="303"/>
    </row>
  </sheetData>
  <pageMargins left="0.7" right="0.7" top="0.75" bottom="0.75" header="0" footer="0"/>
  <pageSetup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6B6C-14BD-49A2-95F5-6BBC3AE2FF83}">
  <sheetPr>
    <tabColor rgb="FF009999"/>
  </sheetPr>
  <dimension ref="A1:N32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3"/>
  <cols>
    <col min="1" max="1" width="17.28515625" style="204" customWidth="1"/>
    <col min="2" max="10" width="8.7109375" style="204" customWidth="1"/>
    <col min="11" max="11" width="7.140625" style="204" customWidth="1"/>
    <col min="12" max="12" width="2.85546875" style="204" customWidth="1"/>
    <col min="13" max="16384" width="14.42578125" style="204"/>
  </cols>
  <sheetData>
    <row r="1" spans="1:14" ht="16.5" customHeight="1" x14ac:dyDescent="0.3">
      <c r="A1" s="70" t="s">
        <v>505</v>
      </c>
      <c r="B1" s="202"/>
      <c r="C1" s="202"/>
      <c r="D1" s="202"/>
      <c r="E1" s="202"/>
      <c r="F1" s="203"/>
      <c r="G1" s="203"/>
      <c r="H1" s="203"/>
      <c r="I1" s="203"/>
      <c r="J1" s="203"/>
      <c r="K1" s="203"/>
    </row>
    <row r="2" spans="1:14" ht="16.5" customHeight="1" x14ac:dyDescent="0.3">
      <c r="A2" s="72" t="s">
        <v>506</v>
      </c>
      <c r="B2" s="202"/>
      <c r="C2" s="202"/>
      <c r="D2" s="202"/>
      <c r="E2" s="202"/>
      <c r="F2" s="203"/>
      <c r="G2" s="203"/>
      <c r="H2" s="203"/>
      <c r="I2" s="203"/>
      <c r="J2" s="203"/>
      <c r="K2" s="203"/>
    </row>
    <row r="3" spans="1:14" ht="16.5" customHeight="1" x14ac:dyDescent="0.3">
      <c r="A3" s="203"/>
      <c r="B3" s="202"/>
      <c r="C3" s="202"/>
      <c r="D3" s="202"/>
      <c r="E3" s="202"/>
      <c r="F3" s="203"/>
      <c r="G3" s="203"/>
      <c r="H3" s="203"/>
      <c r="I3" s="387"/>
      <c r="J3" s="203"/>
      <c r="K3" s="203"/>
    </row>
    <row r="4" spans="1:14" ht="16.5" customHeight="1" x14ac:dyDescent="0.3">
      <c r="A4" s="206" t="s">
        <v>329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07">
        <v>2023</v>
      </c>
      <c r="K4" s="435" t="s">
        <v>330</v>
      </c>
    </row>
    <row r="5" spans="1:14" ht="16.5" customHeight="1" x14ac:dyDescent="0.3">
      <c r="A5" s="73" t="s">
        <v>178</v>
      </c>
      <c r="B5" s="436">
        <f>SUM(B7:B17)</f>
        <v>25231.09492442714</v>
      </c>
      <c r="C5" s="436">
        <f t="shared" ref="C5:J5" si="0">SUM(C7:C17)</f>
        <v>25609.179762906646</v>
      </c>
      <c r="D5" s="436">
        <f t="shared" si="0"/>
        <v>26858.324278437511</v>
      </c>
      <c r="E5" s="436">
        <f t="shared" si="0"/>
        <v>26723.990131962571</v>
      </c>
      <c r="F5" s="436">
        <f t="shared" si="0"/>
        <v>26353.760249115123</v>
      </c>
      <c r="G5" s="436">
        <f t="shared" si="0"/>
        <v>23466.46113686555</v>
      </c>
      <c r="H5" s="436">
        <f t="shared" si="0"/>
        <v>25043.632449497662</v>
      </c>
      <c r="I5" s="436">
        <f t="shared" si="0"/>
        <v>25620.038707661308</v>
      </c>
      <c r="J5" s="436">
        <f t="shared" si="0"/>
        <v>25317.393645992659</v>
      </c>
      <c r="K5" s="436">
        <f>SUM(K7:K17)</f>
        <v>25611</v>
      </c>
    </row>
    <row r="6" spans="1:14" ht="9" customHeight="1" x14ac:dyDescent="0.3">
      <c r="A6" s="91"/>
      <c r="B6" s="437"/>
      <c r="C6" s="437"/>
      <c r="D6" s="437"/>
      <c r="E6" s="437"/>
      <c r="F6" s="437"/>
      <c r="G6" s="437"/>
      <c r="H6" s="437"/>
      <c r="I6" s="91"/>
      <c r="J6" s="91"/>
      <c r="K6" s="438"/>
    </row>
    <row r="7" spans="1:14" ht="16.5" customHeight="1" x14ac:dyDescent="0.3">
      <c r="A7" s="91" t="s">
        <v>221</v>
      </c>
      <c r="B7" s="437">
        <v>5370</v>
      </c>
      <c r="C7" s="437">
        <v>5360</v>
      </c>
      <c r="D7" s="439">
        <v>6110</v>
      </c>
      <c r="E7" s="439">
        <v>6120</v>
      </c>
      <c r="F7" s="439">
        <v>5920</v>
      </c>
      <c r="G7" s="439">
        <v>5540</v>
      </c>
      <c r="H7" s="439">
        <v>6110</v>
      </c>
      <c r="I7" s="439">
        <v>6195</v>
      </c>
      <c r="J7" s="439">
        <v>6290</v>
      </c>
      <c r="K7" s="439">
        <v>6300</v>
      </c>
      <c r="L7" s="440"/>
      <c r="M7" s="91"/>
      <c r="N7" s="92"/>
    </row>
    <row r="8" spans="1:14" ht="16.5" customHeight="1" x14ac:dyDescent="0.3">
      <c r="A8" s="214" t="s">
        <v>214</v>
      </c>
      <c r="B8" s="441">
        <v>4071.0949244271401</v>
      </c>
      <c r="C8" s="441">
        <v>4329.1797629066459</v>
      </c>
      <c r="D8" s="442">
        <v>4318.3242784375097</v>
      </c>
      <c r="E8" s="442">
        <v>3999.9901319625715</v>
      </c>
      <c r="F8" s="442">
        <v>3706.7602491151238</v>
      </c>
      <c r="G8" s="442">
        <v>2721.4611368655505</v>
      </c>
      <c r="H8" s="442">
        <v>3333.6324494976607</v>
      </c>
      <c r="I8" s="442">
        <v>3084.0387076613074</v>
      </c>
      <c r="J8" s="442">
        <v>3041.3936459926581</v>
      </c>
      <c r="K8" s="442">
        <v>3511</v>
      </c>
      <c r="L8" s="440"/>
      <c r="M8" s="91"/>
      <c r="N8" s="92"/>
    </row>
    <row r="9" spans="1:14" ht="16.5" customHeight="1" x14ac:dyDescent="0.3">
      <c r="A9" s="91" t="s">
        <v>211</v>
      </c>
      <c r="B9" s="437">
        <v>3100</v>
      </c>
      <c r="C9" s="437">
        <v>2380</v>
      </c>
      <c r="D9" s="439">
        <v>3500</v>
      </c>
      <c r="E9" s="439">
        <v>3570</v>
      </c>
      <c r="F9" s="439">
        <v>3440</v>
      </c>
      <c r="G9" s="439">
        <v>3380</v>
      </c>
      <c r="H9" s="439">
        <v>3500</v>
      </c>
      <c r="I9" s="439">
        <v>3480</v>
      </c>
      <c r="J9" s="439">
        <v>3400</v>
      </c>
      <c r="K9" s="439">
        <v>3300</v>
      </c>
      <c r="L9" s="440"/>
      <c r="M9" s="91"/>
      <c r="N9" s="92"/>
    </row>
    <row r="10" spans="1:14" ht="16.5" customHeight="1" x14ac:dyDescent="0.3">
      <c r="A10" s="91" t="s">
        <v>230</v>
      </c>
      <c r="B10" s="437">
        <v>1180</v>
      </c>
      <c r="C10" s="437">
        <v>1270</v>
      </c>
      <c r="D10" s="439">
        <v>1290</v>
      </c>
      <c r="E10" s="439">
        <v>1470</v>
      </c>
      <c r="F10" s="439">
        <v>1470</v>
      </c>
      <c r="G10" s="439">
        <v>1250</v>
      </c>
      <c r="H10" s="439">
        <v>1300</v>
      </c>
      <c r="I10" s="439">
        <v>1316</v>
      </c>
      <c r="J10" s="439">
        <v>1320</v>
      </c>
      <c r="K10" s="439">
        <v>1300</v>
      </c>
      <c r="L10" s="440"/>
      <c r="M10" s="91"/>
      <c r="N10" s="92"/>
    </row>
    <row r="11" spans="1:14" ht="16.5" customHeight="1" x14ac:dyDescent="0.3">
      <c r="A11" s="91" t="s">
        <v>222</v>
      </c>
      <c r="B11" s="437">
        <v>1190</v>
      </c>
      <c r="C11" s="437">
        <v>1350</v>
      </c>
      <c r="D11" s="439">
        <v>1240</v>
      </c>
      <c r="E11" s="439">
        <v>1190</v>
      </c>
      <c r="F11" s="439">
        <v>1160</v>
      </c>
      <c r="G11" s="439">
        <v>930</v>
      </c>
      <c r="H11" s="439">
        <v>1290</v>
      </c>
      <c r="I11" s="439">
        <v>1214</v>
      </c>
      <c r="J11" s="439">
        <v>1350</v>
      </c>
      <c r="K11" s="439">
        <v>1300</v>
      </c>
      <c r="L11" s="440"/>
      <c r="M11" s="91"/>
      <c r="N11" s="92"/>
    </row>
    <row r="12" spans="1:14" ht="16.5" customHeight="1" x14ac:dyDescent="0.3">
      <c r="A12" s="91" t="s">
        <v>210</v>
      </c>
      <c r="B12" s="437">
        <v>1370</v>
      </c>
      <c r="C12" s="437">
        <v>1500</v>
      </c>
      <c r="D12" s="439">
        <v>1260</v>
      </c>
      <c r="E12" s="439">
        <v>1370</v>
      </c>
      <c r="F12" s="439">
        <v>1350</v>
      </c>
      <c r="G12" s="439">
        <v>1580</v>
      </c>
      <c r="H12" s="439">
        <v>1280</v>
      </c>
      <c r="I12" s="439">
        <v>1274</v>
      </c>
      <c r="J12" s="439">
        <v>1260</v>
      </c>
      <c r="K12" s="439">
        <v>1200</v>
      </c>
      <c r="L12" s="440"/>
      <c r="M12" s="91"/>
      <c r="N12" s="92"/>
    </row>
    <row r="13" spans="1:14" ht="16.5" customHeight="1" x14ac:dyDescent="0.3">
      <c r="A13" s="91" t="s">
        <v>213</v>
      </c>
      <c r="B13" s="437">
        <v>1430</v>
      </c>
      <c r="C13" s="437">
        <v>1570</v>
      </c>
      <c r="D13" s="439">
        <v>1120</v>
      </c>
      <c r="E13" s="439">
        <v>2100</v>
      </c>
      <c r="F13" s="439">
        <v>2000</v>
      </c>
      <c r="G13" s="439">
        <v>1320</v>
      </c>
      <c r="H13" s="439">
        <v>1320</v>
      </c>
      <c r="I13" s="439">
        <v>1280</v>
      </c>
      <c r="J13" s="439">
        <v>1240</v>
      </c>
      <c r="K13" s="439">
        <v>1200</v>
      </c>
      <c r="L13" s="440"/>
      <c r="M13" s="91"/>
      <c r="N13" s="92"/>
    </row>
    <row r="14" spans="1:14" ht="16.5" customHeight="1" x14ac:dyDescent="0.3">
      <c r="A14" s="91" t="s">
        <v>218</v>
      </c>
      <c r="B14" s="437">
        <v>1090</v>
      </c>
      <c r="C14" s="437">
        <v>1150</v>
      </c>
      <c r="D14" s="439">
        <v>1030</v>
      </c>
      <c r="E14" s="439">
        <v>934</v>
      </c>
      <c r="F14" s="439">
        <v>977</v>
      </c>
      <c r="G14" s="439">
        <v>1030</v>
      </c>
      <c r="H14" s="439">
        <v>1020</v>
      </c>
      <c r="I14" s="439">
        <v>1010</v>
      </c>
      <c r="J14" s="439">
        <v>1020</v>
      </c>
      <c r="K14" s="439">
        <v>1100</v>
      </c>
      <c r="L14" s="440"/>
      <c r="M14" s="91"/>
      <c r="N14" s="92"/>
    </row>
    <row r="15" spans="1:14" ht="16.5" customHeight="1" x14ac:dyDescent="0.3">
      <c r="A15" s="91" t="s">
        <v>215</v>
      </c>
      <c r="B15" s="437">
        <v>1430</v>
      </c>
      <c r="C15" s="437">
        <v>1420</v>
      </c>
      <c r="D15" s="439">
        <v>1200</v>
      </c>
      <c r="E15" s="439">
        <v>1220</v>
      </c>
      <c r="F15" s="439">
        <v>1330</v>
      </c>
      <c r="G15" s="439">
        <v>1340</v>
      </c>
      <c r="H15" s="439">
        <v>1360</v>
      </c>
      <c r="I15" s="439">
        <v>1167</v>
      </c>
      <c r="J15" s="439">
        <v>1030</v>
      </c>
      <c r="K15" s="439">
        <v>1000</v>
      </c>
      <c r="L15" s="440"/>
      <c r="M15" s="91"/>
      <c r="N15" s="92"/>
    </row>
    <row r="16" spans="1:14" ht="16.5" customHeight="1" x14ac:dyDescent="0.3">
      <c r="A16" s="91" t="s">
        <v>220</v>
      </c>
      <c r="B16" s="437" t="s">
        <v>332</v>
      </c>
      <c r="C16" s="437" t="s">
        <v>332</v>
      </c>
      <c r="D16" s="439" t="s">
        <v>332</v>
      </c>
      <c r="E16" s="439" t="s">
        <v>332</v>
      </c>
      <c r="F16" s="439" t="s">
        <v>332</v>
      </c>
      <c r="G16" s="439">
        <v>435</v>
      </c>
      <c r="H16" s="439" t="s">
        <v>332</v>
      </c>
      <c r="I16" s="439">
        <v>1053</v>
      </c>
      <c r="J16" s="439">
        <v>985</v>
      </c>
      <c r="K16" s="439">
        <v>1000</v>
      </c>
      <c r="L16" s="440"/>
      <c r="M16" s="91"/>
      <c r="N16" s="92"/>
    </row>
    <row r="17" spans="1:14" ht="16.5" customHeight="1" x14ac:dyDescent="0.3">
      <c r="A17" s="91" t="s">
        <v>333</v>
      </c>
      <c r="B17" s="437">
        <v>5000</v>
      </c>
      <c r="C17" s="437">
        <v>5280</v>
      </c>
      <c r="D17" s="439">
        <v>5790</v>
      </c>
      <c r="E17" s="439">
        <v>4750</v>
      </c>
      <c r="F17" s="443">
        <v>5000</v>
      </c>
      <c r="G17" s="439">
        <v>3940</v>
      </c>
      <c r="H17" s="439">
        <v>4530</v>
      </c>
      <c r="I17" s="439">
        <v>4547</v>
      </c>
      <c r="J17" s="439">
        <v>4381</v>
      </c>
      <c r="K17" s="439">
        <v>4400</v>
      </c>
      <c r="L17" s="440"/>
      <c r="M17" s="444"/>
      <c r="N17" s="445"/>
    </row>
    <row r="18" spans="1:14" ht="16.5" x14ac:dyDescent="0.3">
      <c r="A18" s="203"/>
      <c r="B18" s="202"/>
      <c r="C18" s="202"/>
      <c r="D18" s="202"/>
      <c r="E18" s="202"/>
      <c r="F18" s="203"/>
      <c r="G18" s="203"/>
      <c r="H18" s="446"/>
      <c r="I18" s="446"/>
      <c r="J18" s="285"/>
      <c r="K18" s="203"/>
      <c r="M18" s="91"/>
      <c r="N18" s="92"/>
    </row>
    <row r="19" spans="1:14" ht="14.25" customHeight="1" x14ac:dyDescent="0.3">
      <c r="A19" s="851" t="s">
        <v>334</v>
      </c>
      <c r="B19" s="852"/>
      <c r="C19" s="852"/>
      <c r="D19" s="852"/>
      <c r="E19" s="852"/>
      <c r="F19" s="852"/>
      <c r="G19" s="852"/>
      <c r="H19" s="852"/>
      <c r="I19" s="852"/>
      <c r="J19" s="220"/>
      <c r="K19" s="220"/>
      <c r="M19" s="71"/>
      <c r="N19" s="92"/>
    </row>
    <row r="20" spans="1:14" ht="16.5" x14ac:dyDescent="0.3">
      <c r="A20" s="221" t="s">
        <v>260</v>
      </c>
      <c r="B20" s="222"/>
      <c r="C20" s="222"/>
      <c r="D20" s="222"/>
      <c r="E20" s="222"/>
      <c r="F20" s="222"/>
      <c r="G20" s="222"/>
      <c r="H20" s="222"/>
      <c r="I20" s="222"/>
      <c r="J20" s="221"/>
      <c r="K20" s="221"/>
      <c r="M20" s="71"/>
      <c r="N20" s="92"/>
    </row>
    <row r="21" spans="1:14" ht="32.25" customHeight="1" x14ac:dyDescent="0.3">
      <c r="A21" s="848" t="s">
        <v>335</v>
      </c>
      <c r="B21" s="848"/>
      <c r="C21" s="848"/>
      <c r="D21" s="848"/>
      <c r="E21" s="848"/>
      <c r="F21" s="848"/>
      <c r="G21" s="848"/>
      <c r="H21" s="848"/>
      <c r="I21" s="848"/>
      <c r="J21" s="848"/>
      <c r="K21" s="848"/>
      <c r="M21" s="91"/>
      <c r="N21" s="92"/>
    </row>
    <row r="22" spans="1:14" ht="15" customHeight="1" x14ac:dyDescent="0.3">
      <c r="N22" s="447"/>
    </row>
    <row r="24" spans="1:14" ht="15" customHeight="1" x14ac:dyDescent="0.3">
      <c r="G24" s="448"/>
    </row>
    <row r="25" spans="1:14" ht="15" customHeight="1" x14ac:dyDescent="0.3">
      <c r="F25" s="448"/>
      <c r="I25" s="448"/>
      <c r="J25" s="448"/>
    </row>
    <row r="32" spans="1:14" ht="15" customHeight="1" x14ac:dyDescent="0.3">
      <c r="G32" s="5"/>
      <c r="H32" s="5"/>
    </row>
  </sheetData>
  <mergeCells count="2">
    <mergeCell ref="A19:I19"/>
    <mergeCell ref="A21:K21"/>
  </mergeCells>
  <pageMargins left="0.7" right="0.7" top="0.75" bottom="0.75" header="0" footer="0"/>
  <pageSetup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6CC0-2BBA-41BE-8690-D555FA5D1A56}">
  <sheetPr>
    <tabColor rgb="FF009999"/>
  </sheetPr>
  <dimension ref="A1:W37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51.28515625" style="337" customWidth="1"/>
    <col min="2" max="11" width="10.7109375" style="337" customWidth="1"/>
    <col min="12" max="12" width="3.42578125" style="337" customWidth="1"/>
    <col min="13" max="13" width="9.5703125" style="337" bestFit="1" customWidth="1"/>
    <col min="14" max="16384" width="14.42578125" style="337"/>
  </cols>
  <sheetData>
    <row r="1" spans="1:23" ht="16.5" customHeight="1" x14ac:dyDescent="0.25">
      <c r="A1" s="114" t="s">
        <v>507</v>
      </c>
      <c r="B1" s="365"/>
      <c r="C1" s="365"/>
      <c r="D1" s="365"/>
      <c r="E1" s="365"/>
      <c r="F1" s="365"/>
      <c r="G1" s="379"/>
      <c r="H1" s="379"/>
      <c r="I1" s="379"/>
      <c r="J1" s="45"/>
      <c r="K1" s="45"/>
      <c r="L1" s="303"/>
    </row>
    <row r="2" spans="1:23" ht="16.5" customHeight="1" x14ac:dyDescent="0.25">
      <c r="A2" s="47" t="s">
        <v>508</v>
      </c>
      <c r="B2" s="365"/>
      <c r="C2" s="365"/>
      <c r="D2" s="365"/>
      <c r="E2" s="365"/>
      <c r="F2" s="365"/>
      <c r="G2" s="379"/>
      <c r="H2" s="379"/>
      <c r="I2" s="379"/>
      <c r="J2" s="45"/>
      <c r="K2" s="45"/>
      <c r="L2" s="303"/>
    </row>
    <row r="3" spans="1:23" ht="16.5" customHeight="1" x14ac:dyDescent="0.25">
      <c r="A3" s="45"/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03"/>
    </row>
    <row r="4" spans="1:23" ht="16.5" customHeight="1" x14ac:dyDescent="0.25">
      <c r="A4" s="449" t="s">
        <v>338</v>
      </c>
      <c r="B4" s="450">
        <v>2015</v>
      </c>
      <c r="C4" s="450">
        <v>2016</v>
      </c>
      <c r="D4" s="450">
        <v>2017</v>
      </c>
      <c r="E4" s="450">
        <v>2018</v>
      </c>
      <c r="F4" s="450">
        <v>2019</v>
      </c>
      <c r="G4" s="450">
        <v>2020</v>
      </c>
      <c r="H4" s="450">
        <v>2021</v>
      </c>
      <c r="I4" s="450">
        <v>2022</v>
      </c>
      <c r="J4" s="450">
        <v>2023</v>
      </c>
      <c r="K4" s="450" t="s">
        <v>330</v>
      </c>
      <c r="L4" s="253"/>
      <c r="M4" s="5"/>
    </row>
    <row r="5" spans="1:23" ht="16.5" customHeight="1" x14ac:dyDescent="0.25">
      <c r="A5" s="324" t="s">
        <v>178</v>
      </c>
      <c r="B5" s="341">
        <f t="shared" ref="B5:K5" si="0">SUM(B7:B27)</f>
        <v>4071094.9244271414</v>
      </c>
      <c r="C5" s="341">
        <f t="shared" si="0"/>
        <v>4329179.7629066464</v>
      </c>
      <c r="D5" s="341">
        <f t="shared" si="0"/>
        <v>4318324.2784375092</v>
      </c>
      <c r="E5" s="341">
        <f t="shared" si="0"/>
        <v>3999990.1319625713</v>
      </c>
      <c r="F5" s="341">
        <f t="shared" si="0"/>
        <v>3706760.249115122</v>
      </c>
      <c r="G5" s="341">
        <f t="shared" si="0"/>
        <v>2721461.136865552</v>
      </c>
      <c r="H5" s="341">
        <f t="shared" si="0"/>
        <v>3333632.4494976592</v>
      </c>
      <c r="I5" s="341">
        <f t="shared" si="0"/>
        <v>3084038.7076613097</v>
      </c>
      <c r="J5" s="341">
        <f t="shared" si="0"/>
        <v>3041393.6459926544</v>
      </c>
      <c r="K5" s="341">
        <f t="shared" si="0"/>
        <v>3511000.1230837931</v>
      </c>
      <c r="L5" s="451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3"/>
    </row>
    <row r="6" spans="1:23" ht="16.5" customHeight="1" x14ac:dyDescent="0.25">
      <c r="A6" s="133"/>
      <c r="B6" s="135"/>
      <c r="C6" s="135"/>
      <c r="D6" s="135"/>
      <c r="E6" s="135"/>
      <c r="F6" s="135"/>
      <c r="G6" s="135"/>
      <c r="H6" s="135"/>
      <c r="I6" s="135"/>
      <c r="J6" s="341"/>
      <c r="K6" s="341"/>
      <c r="L6" s="253"/>
      <c r="M6" s="231"/>
      <c r="N6" s="231"/>
      <c r="O6" s="231"/>
      <c r="P6" s="231"/>
      <c r="Q6" s="231"/>
      <c r="R6" s="231"/>
      <c r="S6" s="231"/>
      <c r="T6" s="231"/>
      <c r="U6" s="231"/>
      <c r="V6" s="231"/>
    </row>
    <row r="7" spans="1:23" ht="16.5" customHeight="1" x14ac:dyDescent="0.25">
      <c r="A7" s="332" t="s">
        <v>431</v>
      </c>
      <c r="B7" s="135">
        <v>567155.38995508663</v>
      </c>
      <c r="C7" s="135">
        <v>679606.78083292209</v>
      </c>
      <c r="D7" s="135">
        <v>723911.07441809971</v>
      </c>
      <c r="E7" s="135">
        <v>656087.59685549268</v>
      </c>
      <c r="F7" s="135">
        <v>468119.86780263402</v>
      </c>
      <c r="G7" s="135">
        <v>268720.33894538006</v>
      </c>
      <c r="H7" s="135">
        <v>241884.36754605771</v>
      </c>
      <c r="I7" s="135">
        <v>142634.14047542462</v>
      </c>
      <c r="J7" s="135">
        <v>106355.0471055941</v>
      </c>
      <c r="K7" s="135">
        <v>387947.51156149176</v>
      </c>
      <c r="L7" s="454"/>
      <c r="M7" s="455"/>
    </row>
    <row r="8" spans="1:23" ht="16.5" customHeight="1" x14ac:dyDescent="0.25">
      <c r="A8" s="332" t="s">
        <v>340</v>
      </c>
      <c r="B8" s="135">
        <v>589931.48052985943</v>
      </c>
      <c r="C8" s="135">
        <v>651436.23782184534</v>
      </c>
      <c r="D8" s="135">
        <v>645841.65637956944</v>
      </c>
      <c r="E8" s="135">
        <v>543960.84507262008</v>
      </c>
      <c r="F8" s="135">
        <v>492969.27691328101</v>
      </c>
      <c r="G8" s="135">
        <v>414645.53810276178</v>
      </c>
      <c r="H8" s="135">
        <v>521005.89414834732</v>
      </c>
      <c r="I8" s="135">
        <v>504364.2455477154</v>
      </c>
      <c r="J8" s="135">
        <v>391230.21499763225</v>
      </c>
      <c r="K8" s="135">
        <v>367928.66365844634</v>
      </c>
      <c r="L8" s="454"/>
      <c r="M8" s="455"/>
    </row>
    <row r="9" spans="1:23" ht="16.5" customHeight="1" x14ac:dyDescent="0.25">
      <c r="A9" s="332" t="s">
        <v>476</v>
      </c>
      <c r="B9" s="135">
        <v>164653.62774044502</v>
      </c>
      <c r="C9" s="135">
        <v>154281.81545113312</v>
      </c>
      <c r="D9" s="135">
        <v>165075.83589070509</v>
      </c>
      <c r="E9" s="135">
        <v>153687.83944899999</v>
      </c>
      <c r="F9" s="135">
        <v>206804.22672499999</v>
      </c>
      <c r="G9" s="135">
        <v>178324.56218146399</v>
      </c>
      <c r="H9" s="135">
        <v>208950.07129286928</v>
      </c>
      <c r="I9" s="135">
        <v>203534.32539104752</v>
      </c>
      <c r="J9" s="135">
        <v>222351.93607293011</v>
      </c>
      <c r="K9" s="135">
        <v>258153.8334825061</v>
      </c>
      <c r="L9" s="454"/>
      <c r="M9" s="455"/>
    </row>
    <row r="10" spans="1:23" ht="16.5" customHeight="1" x14ac:dyDescent="0.25">
      <c r="A10" s="332" t="s">
        <v>358</v>
      </c>
      <c r="B10" s="135">
        <v>400485.40698016831</v>
      </c>
      <c r="C10" s="135">
        <v>357132.00687800086</v>
      </c>
      <c r="D10" s="135">
        <v>240828.53230759918</v>
      </c>
      <c r="E10" s="135">
        <v>244053.65718040994</v>
      </c>
      <c r="F10" s="135">
        <v>216935.43930326999</v>
      </c>
      <c r="G10" s="135">
        <v>165181.55836137899</v>
      </c>
      <c r="H10" s="135">
        <v>229865.17597504062</v>
      </c>
      <c r="I10" s="135">
        <v>207030.1085729934</v>
      </c>
      <c r="J10" s="135">
        <v>244266.99280162333</v>
      </c>
      <c r="K10" s="135">
        <v>217777.3744497594</v>
      </c>
      <c r="L10" s="454"/>
      <c r="M10" s="455"/>
    </row>
    <row r="11" spans="1:23" ht="16.5" customHeight="1" x14ac:dyDescent="0.25">
      <c r="A11" s="332" t="s">
        <v>428</v>
      </c>
      <c r="B11" s="135">
        <v>340226.31786913401</v>
      </c>
      <c r="C11" s="135">
        <v>437775.58247844042</v>
      </c>
      <c r="D11" s="135">
        <v>494089.14783962927</v>
      </c>
      <c r="E11" s="135">
        <v>516066.90729802992</v>
      </c>
      <c r="F11" s="135">
        <v>415774.24754810001</v>
      </c>
      <c r="G11" s="135">
        <v>205570.2078659918</v>
      </c>
      <c r="H11" s="135">
        <v>285658.76388770307</v>
      </c>
      <c r="I11" s="135">
        <v>241259.93260928351</v>
      </c>
      <c r="J11" s="135">
        <v>222108.81577538536</v>
      </c>
      <c r="K11" s="135">
        <v>195078.21328310503</v>
      </c>
      <c r="L11" s="454"/>
      <c r="M11" s="455"/>
    </row>
    <row r="12" spans="1:23" ht="16.5" customHeight="1" x14ac:dyDescent="0.25">
      <c r="A12" s="332" t="s">
        <v>509</v>
      </c>
      <c r="B12" s="135">
        <v>120768.01169214601</v>
      </c>
      <c r="C12" s="135">
        <v>117057.48343700281</v>
      </c>
      <c r="D12" s="135">
        <v>129704.90895096342</v>
      </c>
      <c r="E12" s="135">
        <v>137186.17340599996</v>
      </c>
      <c r="F12" s="135">
        <v>175040.35509600001</v>
      </c>
      <c r="G12" s="135">
        <v>173285.95657063721</v>
      </c>
      <c r="H12" s="135">
        <v>167123.1069776463</v>
      </c>
      <c r="I12" s="135">
        <v>140992.70005887921</v>
      </c>
      <c r="J12" s="135">
        <v>155807.5622971738</v>
      </c>
      <c r="K12" s="135">
        <v>177777.93573688902</v>
      </c>
      <c r="L12" s="454"/>
      <c r="M12" s="455"/>
    </row>
    <row r="13" spans="1:23" ht="16.5" customHeight="1" x14ac:dyDescent="0.25">
      <c r="A13" s="332" t="s">
        <v>510</v>
      </c>
      <c r="B13" s="135">
        <v>91004.946986724492</v>
      </c>
      <c r="C13" s="135">
        <v>97540.25117677018</v>
      </c>
      <c r="D13" s="135">
        <v>88791.569913526779</v>
      </c>
      <c r="E13" s="135">
        <v>98578.763589149981</v>
      </c>
      <c r="F13" s="135">
        <v>105923.30895350002</v>
      </c>
      <c r="G13" s="135">
        <v>72012.849245519203</v>
      </c>
      <c r="H13" s="135">
        <v>107848.3147399945</v>
      </c>
      <c r="I13" s="135">
        <v>130500.80911619851</v>
      </c>
      <c r="J13" s="135">
        <v>132821.5978648107</v>
      </c>
      <c r="K13" s="135">
        <v>144370.96622504212</v>
      </c>
      <c r="L13" s="454"/>
      <c r="M13" s="455"/>
    </row>
    <row r="14" spans="1:23" ht="16.5" customHeight="1" x14ac:dyDescent="0.25">
      <c r="A14" s="332" t="s">
        <v>511</v>
      </c>
      <c r="B14" s="135">
        <v>54257.9394155716</v>
      </c>
      <c r="C14" s="135">
        <v>136144.70553975907</v>
      </c>
      <c r="D14" s="135">
        <v>141510.96490801606</v>
      </c>
      <c r="E14" s="135">
        <v>111873.17735429999</v>
      </c>
      <c r="F14" s="135">
        <v>74932.793041819998</v>
      </c>
      <c r="G14" s="135">
        <v>55688.369604536594</v>
      </c>
      <c r="H14" s="135">
        <v>90400.256383899803</v>
      </c>
      <c r="I14" s="135">
        <v>109957.7103579918</v>
      </c>
      <c r="J14" s="135">
        <v>110568.534605365</v>
      </c>
      <c r="K14" s="135">
        <v>143110.391958575</v>
      </c>
      <c r="L14" s="454"/>
      <c r="M14" s="456"/>
    </row>
    <row r="15" spans="1:23" ht="16.5" customHeight="1" x14ac:dyDescent="0.25">
      <c r="A15" s="332" t="s">
        <v>484</v>
      </c>
      <c r="B15" s="135">
        <v>146110.40974241088</v>
      </c>
      <c r="C15" s="135">
        <v>131430.15133838082</v>
      </c>
      <c r="D15" s="135">
        <v>88021.073824116902</v>
      </c>
      <c r="E15" s="135">
        <v>12608.971321599998</v>
      </c>
      <c r="F15" s="135">
        <v>24527.826902200002</v>
      </c>
      <c r="G15" s="135">
        <v>18866.097832574898</v>
      </c>
      <c r="H15" s="135">
        <v>30545.944116917901</v>
      </c>
      <c r="I15" s="135">
        <v>40016.478328222103</v>
      </c>
      <c r="J15" s="135">
        <v>66443.293971412</v>
      </c>
      <c r="K15" s="135">
        <v>136323.95739330101</v>
      </c>
      <c r="L15" s="454"/>
      <c r="M15" s="455"/>
    </row>
    <row r="16" spans="1:23" ht="16.5" customHeight="1" x14ac:dyDescent="0.25">
      <c r="A16" s="332" t="s">
        <v>512</v>
      </c>
      <c r="B16" s="135">
        <v>126508.13301500519</v>
      </c>
      <c r="C16" s="135">
        <v>134057.92096797717</v>
      </c>
      <c r="D16" s="135">
        <v>129781.88160437309</v>
      </c>
      <c r="E16" s="135">
        <v>122971.79820580001</v>
      </c>
      <c r="F16" s="135">
        <v>120905.70274710002</v>
      </c>
      <c r="G16" s="135">
        <v>98597.090823697086</v>
      </c>
      <c r="H16" s="135">
        <v>118621.0090958192</v>
      </c>
      <c r="I16" s="135">
        <v>123628.816377351</v>
      </c>
      <c r="J16" s="135">
        <v>104350.04593418111</v>
      </c>
      <c r="K16" s="135">
        <v>132744.34036480519</v>
      </c>
      <c r="L16" s="454"/>
      <c r="M16" s="455"/>
    </row>
    <row r="17" spans="1:13" ht="16.5" customHeight="1" x14ac:dyDescent="0.25">
      <c r="A17" s="332" t="s">
        <v>513</v>
      </c>
      <c r="B17" s="135">
        <v>0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118666.50216854661</v>
      </c>
      <c r="L17" s="454"/>
      <c r="M17" s="455"/>
    </row>
    <row r="18" spans="1:13" ht="16.5" customHeight="1" x14ac:dyDescent="0.25">
      <c r="A18" s="332" t="s">
        <v>483</v>
      </c>
      <c r="B18" s="135">
        <v>122074.83936817988</v>
      </c>
      <c r="C18" s="135">
        <v>93514.315180615697</v>
      </c>
      <c r="D18" s="135">
        <v>84899.072331841613</v>
      </c>
      <c r="E18" s="135">
        <v>89696.207212059991</v>
      </c>
      <c r="F18" s="135">
        <v>98413.853882029987</v>
      </c>
      <c r="G18" s="135">
        <v>106244.5815278821</v>
      </c>
      <c r="H18" s="135">
        <v>119135.82991766113</v>
      </c>
      <c r="I18" s="135">
        <v>87703.162800507605</v>
      </c>
      <c r="J18" s="135">
        <v>84761.246366320498</v>
      </c>
      <c r="K18" s="135">
        <v>99994.530270767893</v>
      </c>
      <c r="L18" s="454"/>
      <c r="M18" s="455"/>
    </row>
    <row r="19" spans="1:13" ht="16.5" customHeight="1" x14ac:dyDescent="0.25">
      <c r="A19" s="332" t="s">
        <v>357</v>
      </c>
      <c r="B19" s="135">
        <v>116583.519359599</v>
      </c>
      <c r="C19" s="135">
        <v>119142.48331227149</v>
      </c>
      <c r="D19" s="135">
        <v>115780.7240204273</v>
      </c>
      <c r="E19" s="135">
        <v>109807.38145029999</v>
      </c>
      <c r="F19" s="135">
        <v>118831.35378609999</v>
      </c>
      <c r="G19" s="135">
        <v>60999.556042652497</v>
      </c>
      <c r="H19" s="135">
        <v>99903.998120656586</v>
      </c>
      <c r="I19" s="135">
        <v>104456.65328807841</v>
      </c>
      <c r="J19" s="135">
        <v>103445.18930536168</v>
      </c>
      <c r="K19" s="135">
        <v>99760.333831079886</v>
      </c>
      <c r="L19" s="454"/>
      <c r="M19" s="455"/>
    </row>
    <row r="20" spans="1:13" ht="16.5" customHeight="1" x14ac:dyDescent="0.25">
      <c r="A20" s="332" t="s">
        <v>487</v>
      </c>
      <c r="B20" s="135">
        <v>0</v>
      </c>
      <c r="C20" s="135">
        <v>20159.443743497199</v>
      </c>
      <c r="D20" s="135">
        <v>42914.457907514094</v>
      </c>
      <c r="E20" s="135">
        <v>36890.719707370001</v>
      </c>
      <c r="F20" s="135">
        <v>61064.6129736</v>
      </c>
      <c r="G20" s="135">
        <v>71142.735011429293</v>
      </c>
      <c r="H20" s="135">
        <v>79919.598773848309</v>
      </c>
      <c r="I20" s="135">
        <v>82796.029205456609</v>
      </c>
      <c r="J20" s="135">
        <v>81461.312007409797</v>
      </c>
      <c r="K20" s="135">
        <v>89981.64283822132</v>
      </c>
      <c r="L20" s="454"/>
      <c r="M20" s="455"/>
    </row>
    <row r="21" spans="1:13" ht="16.5" customHeight="1" x14ac:dyDescent="0.25">
      <c r="A21" s="332" t="s">
        <v>514</v>
      </c>
      <c r="B21" s="135">
        <v>0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67953.220236866211</v>
      </c>
      <c r="I21" s="135">
        <v>99051.943277937622</v>
      </c>
      <c r="J21" s="135">
        <v>114024.84047237501</v>
      </c>
      <c r="K21" s="135">
        <v>84246.248375062292</v>
      </c>
      <c r="L21" s="454"/>
      <c r="M21" s="455"/>
    </row>
    <row r="22" spans="1:13" ht="16.5" customHeight="1" x14ac:dyDescent="0.25">
      <c r="A22" s="332" t="s">
        <v>433</v>
      </c>
      <c r="B22" s="135">
        <v>0</v>
      </c>
      <c r="C22" s="135">
        <v>0</v>
      </c>
      <c r="D22" s="135">
        <v>73838.535019000003</v>
      </c>
      <c r="E22" s="135">
        <v>84906.940795000002</v>
      </c>
      <c r="F22" s="135">
        <v>77962.793905000013</v>
      </c>
      <c r="G22" s="135">
        <v>50479.976521006996</v>
      </c>
      <c r="H22" s="135">
        <v>61365.569968830408</v>
      </c>
      <c r="I22" s="135">
        <v>71828.691026518907</v>
      </c>
      <c r="J22" s="135">
        <v>77921.221073147302</v>
      </c>
      <c r="K22" s="135">
        <v>84236.3914140821</v>
      </c>
      <c r="L22" s="454"/>
      <c r="M22" s="455"/>
    </row>
    <row r="23" spans="1:13" ht="16.5" customHeight="1" x14ac:dyDescent="0.25">
      <c r="A23" s="332" t="s">
        <v>479</v>
      </c>
      <c r="B23" s="135">
        <v>82687.205790738095</v>
      </c>
      <c r="C23" s="135">
        <v>98685.237329345415</v>
      </c>
      <c r="D23" s="135">
        <v>169933.17150630921</v>
      </c>
      <c r="E23" s="135">
        <v>168025.19311893004</v>
      </c>
      <c r="F23" s="135">
        <v>137394.16061399999</v>
      </c>
      <c r="G23" s="135">
        <v>111323.78110704081</v>
      </c>
      <c r="H23" s="135">
        <v>120956.61174304121</v>
      </c>
      <c r="I23" s="135">
        <v>86497.910018168288</v>
      </c>
      <c r="J23" s="135">
        <v>99152.613226299494</v>
      </c>
      <c r="K23" s="135">
        <v>77018.662880002885</v>
      </c>
      <c r="L23" s="454"/>
      <c r="M23" s="455"/>
    </row>
    <row r="24" spans="1:13" ht="16.5" customHeight="1" x14ac:dyDescent="0.25">
      <c r="A24" s="332" t="s">
        <v>515</v>
      </c>
      <c r="B24" s="135">
        <v>0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67192.248756740999</v>
      </c>
      <c r="L24" s="454"/>
      <c r="M24" s="455"/>
    </row>
    <row r="25" spans="1:13" ht="16.5" customHeight="1" x14ac:dyDescent="0.25">
      <c r="A25" s="332" t="s">
        <v>486</v>
      </c>
      <c r="B25" s="135">
        <v>12513.119777804499</v>
      </c>
      <c r="C25" s="135">
        <v>26793.852714871002</v>
      </c>
      <c r="D25" s="135">
        <v>29324.691582044801</v>
      </c>
      <c r="E25" s="135">
        <v>40549.387627700002</v>
      </c>
      <c r="F25" s="135">
        <v>40841.84378635</v>
      </c>
      <c r="G25" s="135">
        <v>28628.741057037903</v>
      </c>
      <c r="H25" s="135">
        <v>35830.143414011101</v>
      </c>
      <c r="I25" s="135">
        <v>48427.989550999402</v>
      </c>
      <c r="J25" s="135">
        <v>61131.230036673689</v>
      </c>
      <c r="K25" s="135">
        <v>66827.338917212008</v>
      </c>
      <c r="L25" s="454"/>
      <c r="M25" s="455"/>
    </row>
    <row r="26" spans="1:13" ht="16.5" customHeight="1" x14ac:dyDescent="0.25">
      <c r="A26" s="332" t="s">
        <v>348</v>
      </c>
      <c r="B26" s="135">
        <v>115779.6973465624</v>
      </c>
      <c r="C26" s="135">
        <v>80765.262040383182</v>
      </c>
      <c r="D26" s="135">
        <v>124184.49757471</v>
      </c>
      <c r="E26" s="135">
        <v>120749.686783</v>
      </c>
      <c r="F26" s="135">
        <v>137262.49947499999</v>
      </c>
      <c r="G26" s="135">
        <v>116408.4356244806</v>
      </c>
      <c r="H26" s="135">
        <v>193443.45817981669</v>
      </c>
      <c r="I26" s="135">
        <v>110400.5941839686</v>
      </c>
      <c r="J26" s="135">
        <v>99304.157260264008</v>
      </c>
      <c r="K26" s="135">
        <v>65474.854115246395</v>
      </c>
      <c r="L26" s="454"/>
      <c r="M26" s="455"/>
    </row>
    <row r="27" spans="1:13" ht="16.5" customHeight="1" x14ac:dyDescent="0.25">
      <c r="A27" s="311" t="s">
        <v>333</v>
      </c>
      <c r="B27" s="135">
        <v>1020354.8788577053</v>
      </c>
      <c r="C27" s="135">
        <v>993656.23266343074</v>
      </c>
      <c r="D27" s="135">
        <v>829892.48245906364</v>
      </c>
      <c r="E27" s="135">
        <v>752288.88553580921</v>
      </c>
      <c r="F27" s="135">
        <v>733056.08566013584</v>
      </c>
      <c r="G27" s="135">
        <v>525340.76044008043</v>
      </c>
      <c r="H27" s="135">
        <v>553221.11497863196</v>
      </c>
      <c r="I27" s="135">
        <v>548956.46747456677</v>
      </c>
      <c r="J27" s="135">
        <v>563887.79481869563</v>
      </c>
      <c r="K27" s="135">
        <v>496388.1814029091</v>
      </c>
      <c r="L27" s="454"/>
    </row>
    <row r="28" spans="1:13" ht="16.5" customHeight="1" x14ac:dyDescent="0.25">
      <c r="A28" s="45"/>
      <c r="B28" s="379"/>
      <c r="C28" s="379"/>
      <c r="D28" s="379"/>
      <c r="E28" s="379"/>
      <c r="F28" s="379"/>
      <c r="G28" s="379"/>
      <c r="H28" s="379"/>
      <c r="I28" s="379"/>
      <c r="J28" s="379"/>
      <c r="K28" s="457"/>
      <c r="L28" s="417"/>
    </row>
    <row r="29" spans="1:13" ht="13.5" customHeight="1" x14ac:dyDescent="0.25">
      <c r="A29" s="164" t="s">
        <v>359</v>
      </c>
      <c r="B29" s="412"/>
      <c r="C29" s="412"/>
      <c r="D29" s="412"/>
      <c r="E29" s="412"/>
      <c r="F29" s="412"/>
      <c r="G29" s="412"/>
      <c r="H29" s="413"/>
      <c r="I29" s="412"/>
      <c r="J29" s="412"/>
      <c r="K29" s="379"/>
      <c r="L29" s="417"/>
    </row>
    <row r="30" spans="1:13" ht="13.5" customHeight="1" x14ac:dyDescent="0.25">
      <c r="A30" s="59" t="s">
        <v>516</v>
      </c>
      <c r="B30" s="414"/>
      <c r="C30" s="414"/>
      <c r="D30" s="414"/>
      <c r="E30" s="414"/>
      <c r="F30" s="414"/>
      <c r="G30" s="414"/>
      <c r="H30" s="352"/>
      <c r="I30" s="414"/>
      <c r="J30" s="414"/>
      <c r="K30" s="379"/>
      <c r="L30" s="417"/>
      <c r="M30" s="303"/>
    </row>
    <row r="31" spans="1:13" ht="13.5" customHeight="1" x14ac:dyDescent="0.25">
      <c r="A31" s="59" t="s">
        <v>517</v>
      </c>
      <c r="B31" s="414"/>
      <c r="C31" s="414"/>
      <c r="D31" s="414"/>
      <c r="E31" s="414"/>
      <c r="F31" s="414"/>
      <c r="G31" s="414"/>
      <c r="H31" s="352"/>
      <c r="I31" s="414"/>
      <c r="J31" s="414"/>
      <c r="K31" s="379"/>
      <c r="L31" s="417"/>
      <c r="M31" s="303"/>
    </row>
    <row r="32" spans="1:13" ht="13.5" customHeight="1" x14ac:dyDescent="0.25">
      <c r="A32" s="59" t="s">
        <v>518</v>
      </c>
      <c r="B32" s="414"/>
      <c r="C32" s="414"/>
      <c r="D32" s="414"/>
      <c r="E32" s="414"/>
      <c r="F32" s="414"/>
      <c r="G32" s="414"/>
      <c r="H32" s="352"/>
      <c r="I32" s="414"/>
      <c r="J32" s="414"/>
      <c r="K32" s="379"/>
      <c r="L32" s="417"/>
      <c r="M32" s="303"/>
    </row>
    <row r="33" spans="1:13" ht="13.5" customHeight="1" x14ac:dyDescent="0.25">
      <c r="A33" s="59" t="s">
        <v>519</v>
      </c>
      <c r="B33" s="414"/>
      <c r="C33" s="414"/>
      <c r="D33" s="414"/>
      <c r="E33" s="414"/>
      <c r="F33" s="414"/>
      <c r="G33" s="414"/>
      <c r="H33" s="352"/>
      <c r="I33" s="414"/>
      <c r="J33" s="414"/>
      <c r="K33" s="379"/>
      <c r="L33" s="417"/>
      <c r="M33" s="303"/>
    </row>
    <row r="34" spans="1:13" ht="13.5" customHeight="1" x14ac:dyDescent="0.25">
      <c r="A34" s="59" t="s">
        <v>520</v>
      </c>
      <c r="B34" s="414"/>
      <c r="C34" s="414"/>
      <c r="D34" s="414"/>
      <c r="E34" s="414"/>
      <c r="F34" s="414"/>
      <c r="G34" s="414"/>
      <c r="H34" s="352"/>
      <c r="I34" s="414"/>
      <c r="J34" s="414"/>
      <c r="K34" s="379"/>
      <c r="L34" s="417"/>
      <c r="M34" s="303"/>
    </row>
    <row r="35" spans="1:13" ht="13.5" customHeight="1" x14ac:dyDescent="0.25">
      <c r="A35" s="250" t="s">
        <v>372</v>
      </c>
      <c r="B35" s="415"/>
      <c r="C35" s="415"/>
      <c r="D35" s="415"/>
      <c r="E35" s="415"/>
      <c r="F35" s="415"/>
      <c r="G35" s="415"/>
      <c r="H35" s="415"/>
      <c r="I35" s="415"/>
      <c r="J35" s="415"/>
      <c r="K35" s="457"/>
      <c r="L35" s="417"/>
    </row>
    <row r="36" spans="1:13" ht="16.5" customHeight="1" x14ac:dyDescent="0.25"/>
    <row r="37" spans="1:13" ht="15" customHeight="1" x14ac:dyDescent="0.25">
      <c r="B37" s="357"/>
      <c r="C37" s="357"/>
      <c r="D37" s="357"/>
      <c r="E37" s="357"/>
      <c r="F37" s="357"/>
      <c r="G37" s="357"/>
      <c r="H37" s="357"/>
      <c r="I37" s="357"/>
      <c r="J37" s="357"/>
      <c r="K37" s="357"/>
    </row>
  </sheetData>
  <pageMargins left="0.7" right="0.7" top="0.75" bottom="0.75" header="0" footer="0"/>
  <pageSetup scale="6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B97A3-9998-4DEC-AE95-A2C35A0A7F3B}">
  <sheetPr>
    <tabColor rgb="FF009999"/>
  </sheetPr>
  <dimension ref="A1:M86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5.7109375" style="337" customWidth="1"/>
    <col min="2" max="11" width="10.7109375" style="337" customWidth="1"/>
    <col min="12" max="12" width="3.28515625" style="337" customWidth="1"/>
    <col min="13" max="13" width="12.140625" style="337" bestFit="1" customWidth="1"/>
    <col min="14" max="16384" width="14.42578125" style="337"/>
  </cols>
  <sheetData>
    <row r="1" spans="1:13" ht="16.5" customHeight="1" x14ac:dyDescent="0.25">
      <c r="A1" s="114" t="s">
        <v>521</v>
      </c>
      <c r="B1" s="44"/>
      <c r="C1" s="44"/>
      <c r="D1" s="44"/>
      <c r="E1" s="44"/>
      <c r="F1" s="44"/>
      <c r="G1" s="45"/>
      <c r="H1" s="45"/>
      <c r="I1" s="45"/>
      <c r="J1" s="45"/>
      <c r="K1" s="45"/>
    </row>
    <row r="2" spans="1:13" ht="16.5" customHeight="1" x14ac:dyDescent="0.25">
      <c r="A2" s="47" t="s">
        <v>522</v>
      </c>
      <c r="B2" s="44"/>
      <c r="C2" s="44"/>
      <c r="D2" s="44"/>
      <c r="E2" s="44"/>
      <c r="F2" s="44"/>
      <c r="G2" s="45"/>
      <c r="H2" s="45"/>
      <c r="I2" s="45"/>
      <c r="J2" s="45"/>
      <c r="K2" s="45"/>
    </row>
    <row r="3" spans="1:13" ht="16.5" customHeight="1" x14ac:dyDescent="0.25">
      <c r="A3" s="45"/>
      <c r="B3" s="44"/>
      <c r="C3" s="44"/>
      <c r="D3" s="44"/>
      <c r="E3" s="44"/>
      <c r="F3" s="44"/>
      <c r="G3" s="45"/>
      <c r="H3" s="45"/>
      <c r="I3" s="45"/>
      <c r="J3" s="45"/>
      <c r="K3" s="45"/>
    </row>
    <row r="4" spans="1:13" ht="16.5" customHeight="1" x14ac:dyDescent="0.25">
      <c r="A4" s="122" t="s">
        <v>375</v>
      </c>
      <c r="B4" s="367">
        <v>2015</v>
      </c>
      <c r="C4" s="367">
        <v>2016</v>
      </c>
      <c r="D4" s="367">
        <v>2017</v>
      </c>
      <c r="E4" s="367">
        <v>2018</v>
      </c>
      <c r="F4" s="367">
        <v>2019</v>
      </c>
      <c r="G4" s="367">
        <v>2020</v>
      </c>
      <c r="H4" s="367">
        <v>2021</v>
      </c>
      <c r="I4" s="367">
        <v>2022</v>
      </c>
      <c r="J4" s="367">
        <v>2023</v>
      </c>
      <c r="K4" s="367" t="s">
        <v>330</v>
      </c>
      <c r="L4" s="253"/>
      <c r="M4" s="5"/>
    </row>
    <row r="5" spans="1:13" ht="16.5" customHeight="1" x14ac:dyDescent="0.25">
      <c r="A5" s="324" t="s">
        <v>178</v>
      </c>
      <c r="B5" s="64">
        <f t="shared" ref="B5:K5" si="0">SUM(B7:B24)</f>
        <v>4071094.9244271414</v>
      </c>
      <c r="C5" s="64">
        <f t="shared" si="0"/>
        <v>4329179.7629066482</v>
      </c>
      <c r="D5" s="64">
        <f t="shared" si="0"/>
        <v>4318324.2784375083</v>
      </c>
      <c r="E5" s="64">
        <f t="shared" si="0"/>
        <v>3999990.1319625704</v>
      </c>
      <c r="F5" s="64">
        <f t="shared" si="0"/>
        <v>3706760.2491151229</v>
      </c>
      <c r="G5" s="64">
        <f t="shared" si="0"/>
        <v>2721461.1368655497</v>
      </c>
      <c r="H5" s="64">
        <f t="shared" si="0"/>
        <v>3333632.4494976583</v>
      </c>
      <c r="I5" s="64">
        <f t="shared" si="0"/>
        <v>3084038.7076613088</v>
      </c>
      <c r="J5" s="64">
        <f t="shared" si="0"/>
        <v>3041393.6459926534</v>
      </c>
      <c r="K5" s="64">
        <f t="shared" si="0"/>
        <v>3511000.1230837954</v>
      </c>
      <c r="L5" s="451"/>
      <c r="M5" s="231"/>
    </row>
    <row r="6" spans="1:13" ht="16.5" customHeight="1" x14ac:dyDescent="0.25">
      <c r="A6" s="324"/>
      <c r="B6" s="64"/>
      <c r="C6" s="64"/>
      <c r="D6" s="64"/>
      <c r="E6" s="64"/>
      <c r="F6" s="64"/>
      <c r="G6" s="64"/>
      <c r="H6" s="325"/>
      <c r="I6" s="325"/>
      <c r="J6" s="325"/>
      <c r="K6" s="458"/>
      <c r="L6" s="253"/>
      <c r="M6" s="5"/>
    </row>
    <row r="7" spans="1:13" ht="16.5" customHeight="1" x14ac:dyDescent="0.25">
      <c r="A7" s="459" t="s">
        <v>302</v>
      </c>
      <c r="B7" s="460">
        <v>711182.46847964136</v>
      </c>
      <c r="C7" s="460">
        <v>789232.50445597852</v>
      </c>
      <c r="D7" s="460">
        <v>792267.81537211989</v>
      </c>
      <c r="E7" s="460">
        <v>653211.16004945384</v>
      </c>
      <c r="F7" s="460">
        <v>531657.22406353708</v>
      </c>
      <c r="G7" s="460">
        <v>408214.26641899068</v>
      </c>
      <c r="H7" s="460">
        <v>414810.38947132375</v>
      </c>
      <c r="I7" s="460">
        <v>277499.40049666545</v>
      </c>
      <c r="J7" s="460">
        <v>286645.54125939106</v>
      </c>
      <c r="K7" s="460">
        <v>693331.86765572731</v>
      </c>
      <c r="L7" s="461"/>
      <c r="M7" s="460"/>
    </row>
    <row r="8" spans="1:13" ht="16.5" customHeight="1" x14ac:dyDescent="0.25">
      <c r="A8" s="459" t="s">
        <v>301</v>
      </c>
      <c r="B8" s="460">
        <v>669544.89392160042</v>
      </c>
      <c r="C8" s="460">
        <v>628621.8922506508</v>
      </c>
      <c r="D8" s="460">
        <v>594069.9112674403</v>
      </c>
      <c r="E8" s="460">
        <v>534408.8297393698</v>
      </c>
      <c r="F8" s="460">
        <v>555020.7140873539</v>
      </c>
      <c r="G8" s="460">
        <v>464785.39046218194</v>
      </c>
      <c r="H8" s="460">
        <v>627610.01359953976</v>
      </c>
      <c r="I8" s="460">
        <v>623851.8277571355</v>
      </c>
      <c r="J8" s="460">
        <v>601169.20961033693</v>
      </c>
      <c r="K8" s="460">
        <v>555676.25402815477</v>
      </c>
      <c r="L8" s="451"/>
      <c r="M8" s="462"/>
    </row>
    <row r="9" spans="1:13" ht="16.5" customHeight="1" x14ac:dyDescent="0.25">
      <c r="A9" s="459" t="s">
        <v>296</v>
      </c>
      <c r="B9" s="460">
        <v>684728.42784813466</v>
      </c>
      <c r="C9" s="460">
        <v>785169.48464023985</v>
      </c>
      <c r="D9" s="460">
        <v>801830.84780607733</v>
      </c>
      <c r="E9" s="460">
        <v>682140.12855799508</v>
      </c>
      <c r="F9" s="460">
        <v>650780.02764993906</v>
      </c>
      <c r="G9" s="460">
        <v>529687.81523264188</v>
      </c>
      <c r="H9" s="460">
        <v>650494.96139368741</v>
      </c>
      <c r="I9" s="460">
        <v>641959.9428912669</v>
      </c>
      <c r="J9" s="460">
        <v>550185.45731113548</v>
      </c>
      <c r="K9" s="460">
        <v>533257.01120971306</v>
      </c>
      <c r="L9" s="451"/>
      <c r="M9" s="462"/>
    </row>
    <row r="10" spans="1:13" ht="16.5" customHeight="1" x14ac:dyDescent="0.25">
      <c r="A10" s="459" t="s">
        <v>297</v>
      </c>
      <c r="B10" s="460">
        <v>816552.37598939915</v>
      </c>
      <c r="C10" s="460">
        <v>880778.02794005093</v>
      </c>
      <c r="D10" s="460">
        <v>780561.95792740083</v>
      </c>
      <c r="E10" s="460">
        <v>701783.97786643577</v>
      </c>
      <c r="F10" s="460">
        <v>672187.51406864123</v>
      </c>
      <c r="G10" s="460">
        <v>427271.26520269737</v>
      </c>
      <c r="H10" s="460">
        <v>568198.73480950808</v>
      </c>
      <c r="I10" s="460">
        <v>444490.99537210801</v>
      </c>
      <c r="J10" s="460">
        <v>496865.08892353869</v>
      </c>
      <c r="K10" s="460">
        <v>499380.76952253719</v>
      </c>
      <c r="L10" s="451"/>
      <c r="M10" s="462"/>
    </row>
    <row r="11" spans="1:13" ht="16.5" customHeight="1" x14ac:dyDescent="0.25">
      <c r="A11" s="459" t="s">
        <v>304</v>
      </c>
      <c r="B11" s="460">
        <v>246701.2659315159</v>
      </c>
      <c r="C11" s="460">
        <v>288967.36058362515</v>
      </c>
      <c r="D11" s="460">
        <v>392885.29451154789</v>
      </c>
      <c r="E11" s="460">
        <v>441682.30409570003</v>
      </c>
      <c r="F11" s="460">
        <v>442459.94285219314</v>
      </c>
      <c r="G11" s="460">
        <v>145891.37294633934</v>
      </c>
      <c r="H11" s="460">
        <v>227872.47669407199</v>
      </c>
      <c r="I11" s="460">
        <v>219189.95069712319</v>
      </c>
      <c r="J11" s="460">
        <v>200210.7115759154</v>
      </c>
      <c r="K11" s="460">
        <v>223353.96385573436</v>
      </c>
      <c r="L11" s="451"/>
      <c r="M11" s="462"/>
    </row>
    <row r="12" spans="1:13" ht="16.5" customHeight="1" x14ac:dyDescent="0.25">
      <c r="A12" s="459" t="s">
        <v>307</v>
      </c>
      <c r="B12" s="460">
        <v>126714.86419274782</v>
      </c>
      <c r="C12" s="460">
        <v>134164.27563026085</v>
      </c>
      <c r="D12" s="460">
        <v>129886.6276851989</v>
      </c>
      <c r="E12" s="460">
        <v>123052.79261629397</v>
      </c>
      <c r="F12" s="460">
        <v>120969.16405991801</v>
      </c>
      <c r="G12" s="460">
        <v>98944.989521516807</v>
      </c>
      <c r="H12" s="460">
        <v>188293.29373795504</v>
      </c>
      <c r="I12" s="460">
        <v>223295.78918865352</v>
      </c>
      <c r="J12" s="460">
        <v>219199.28545142768</v>
      </c>
      <c r="K12" s="460">
        <v>218092.87220930206</v>
      </c>
      <c r="L12" s="451"/>
      <c r="M12" s="462"/>
    </row>
    <row r="13" spans="1:13" ht="16.5" customHeight="1" x14ac:dyDescent="0.25">
      <c r="A13" s="459" t="s">
        <v>303</v>
      </c>
      <c r="B13" s="460">
        <v>160436.05760949253</v>
      </c>
      <c r="C13" s="460">
        <v>164862.24168601702</v>
      </c>
      <c r="D13" s="460">
        <v>119102.0392531299</v>
      </c>
      <c r="E13" s="460">
        <v>136045.79415534798</v>
      </c>
      <c r="F13" s="460">
        <v>137125.50616494101</v>
      </c>
      <c r="G13" s="460">
        <v>103096.1034746105</v>
      </c>
      <c r="H13" s="460">
        <v>122055.68558240657</v>
      </c>
      <c r="I13" s="460">
        <v>138334.48452952702</v>
      </c>
      <c r="J13" s="460">
        <v>132676.17183184598</v>
      </c>
      <c r="K13" s="460">
        <v>140818.18349540798</v>
      </c>
    </row>
    <row r="14" spans="1:13" ht="16.5" customHeight="1" x14ac:dyDescent="0.25">
      <c r="A14" s="459" t="s">
        <v>299</v>
      </c>
      <c r="B14" s="460">
        <v>41448.152087601498</v>
      </c>
      <c r="C14" s="460">
        <v>49065.203595624189</v>
      </c>
      <c r="D14" s="460">
        <v>118560.72195479591</v>
      </c>
      <c r="E14" s="460">
        <v>132035.58366296798</v>
      </c>
      <c r="F14" s="460">
        <v>130749.509925345</v>
      </c>
      <c r="G14" s="460">
        <v>92559.51746122459</v>
      </c>
      <c r="H14" s="460">
        <v>103200.58134340927</v>
      </c>
      <c r="I14" s="460">
        <v>115960.73229828336</v>
      </c>
      <c r="J14" s="460">
        <v>114640.93023844619</v>
      </c>
      <c r="K14" s="460">
        <v>118998.17050654141</v>
      </c>
      <c r="M14" s="342"/>
    </row>
    <row r="15" spans="1:13" ht="16.5" customHeight="1" x14ac:dyDescent="0.25">
      <c r="A15" s="459" t="s">
        <v>298</v>
      </c>
      <c r="B15" s="460">
        <v>1650.7922612141001</v>
      </c>
      <c r="C15" s="460">
        <v>624.51990698359998</v>
      </c>
      <c r="D15" s="460">
        <v>1281.7276117785</v>
      </c>
      <c r="E15" s="460">
        <v>1166.09938663</v>
      </c>
      <c r="F15" s="460">
        <v>1168.1440167399999</v>
      </c>
      <c r="G15" s="460">
        <v>108617.25679279931</v>
      </c>
      <c r="H15" s="460">
        <v>97558.071412370497</v>
      </c>
      <c r="I15" s="460">
        <v>56933.181073734893</v>
      </c>
      <c r="J15" s="460">
        <v>50786.606278607687</v>
      </c>
      <c r="K15" s="460">
        <v>118684.2816888908</v>
      </c>
    </row>
    <row r="16" spans="1:13" ht="16.5" customHeight="1" x14ac:dyDescent="0.25">
      <c r="A16" s="459" t="s">
        <v>294</v>
      </c>
      <c r="B16" s="460">
        <v>266585.18728219502</v>
      </c>
      <c r="C16" s="460">
        <v>281135.0305834238</v>
      </c>
      <c r="D16" s="460">
        <v>247324.86781193741</v>
      </c>
      <c r="E16" s="460">
        <v>277126.21803003689</v>
      </c>
      <c r="F16" s="460">
        <v>135468.58487971307</v>
      </c>
      <c r="G16" s="460">
        <v>93607.180398587152</v>
      </c>
      <c r="H16" s="460">
        <v>102583.89856749737</v>
      </c>
      <c r="I16" s="460">
        <v>110920.21326839046</v>
      </c>
      <c r="J16" s="460">
        <v>111735.19493087231</v>
      </c>
      <c r="K16" s="460">
        <v>102466.18415980847</v>
      </c>
    </row>
    <row r="17" spans="1:11" ht="16.5" customHeight="1" x14ac:dyDescent="0.25">
      <c r="A17" s="459" t="s">
        <v>300</v>
      </c>
      <c r="B17" s="460">
        <v>53424.605983637601</v>
      </c>
      <c r="C17" s="460">
        <v>51998.559796169997</v>
      </c>
      <c r="D17" s="460">
        <v>58825.386485902796</v>
      </c>
      <c r="E17" s="460">
        <v>70336.674166099998</v>
      </c>
      <c r="F17" s="460">
        <v>110615.5510585</v>
      </c>
      <c r="G17" s="460">
        <v>104099.44166586039</v>
      </c>
      <c r="H17" s="460">
        <v>86273.652123432301</v>
      </c>
      <c r="I17" s="460">
        <v>71410.422259919287</v>
      </c>
      <c r="J17" s="460">
        <v>84247.730735958379</v>
      </c>
      <c r="K17" s="460">
        <v>97854.212241353598</v>
      </c>
    </row>
    <row r="18" spans="1:11" ht="16.5" customHeight="1" x14ac:dyDescent="0.25">
      <c r="A18" s="459" t="s">
        <v>308</v>
      </c>
      <c r="B18" s="460">
        <v>98066.689740659494</v>
      </c>
      <c r="C18" s="460">
        <v>90275.536834754632</v>
      </c>
      <c r="D18" s="460">
        <v>95821.642633079216</v>
      </c>
      <c r="E18" s="460">
        <v>86120.955268799997</v>
      </c>
      <c r="F18" s="460">
        <v>73611.520939800001</v>
      </c>
      <c r="G18" s="460">
        <v>72509.047068217798</v>
      </c>
      <c r="H18" s="463">
        <v>83781.858831428006</v>
      </c>
      <c r="I18" s="460">
        <v>71914.862248628779</v>
      </c>
      <c r="J18" s="460">
        <v>74464.052827157211</v>
      </c>
      <c r="K18" s="460">
        <v>82507.222266179888</v>
      </c>
    </row>
    <row r="19" spans="1:11" ht="16.5" customHeight="1" x14ac:dyDescent="0.25">
      <c r="A19" s="459" t="s">
        <v>309</v>
      </c>
      <c r="B19" s="460">
        <v>68221.521694871495</v>
      </c>
      <c r="C19" s="460">
        <v>78937.161611903211</v>
      </c>
      <c r="D19" s="460">
        <v>82417.660433951794</v>
      </c>
      <c r="E19" s="460">
        <v>72247.894077000004</v>
      </c>
      <c r="F19" s="460">
        <v>76317.242173199993</v>
      </c>
      <c r="G19" s="460">
        <v>14594.4225426257</v>
      </c>
      <c r="H19" s="460">
        <v>0</v>
      </c>
      <c r="I19" s="460">
        <v>22756.618642717101</v>
      </c>
      <c r="J19" s="460">
        <v>55938.362408099507</v>
      </c>
      <c r="K19" s="460">
        <v>52457.611646712299</v>
      </c>
    </row>
    <row r="20" spans="1:11" ht="16.5" customHeight="1" x14ac:dyDescent="0.25">
      <c r="A20" s="459" t="s">
        <v>306</v>
      </c>
      <c r="B20" s="460">
        <v>6545.7920998743994</v>
      </c>
      <c r="C20" s="460">
        <v>2454.3151680319993</v>
      </c>
      <c r="D20" s="460">
        <v>1364.6714881759999</v>
      </c>
      <c r="E20" s="460">
        <v>1779.5363590029997</v>
      </c>
      <c r="F20" s="460">
        <v>1888.7812570550002</v>
      </c>
      <c r="G20" s="460">
        <v>827.73121853869986</v>
      </c>
      <c r="H20" s="460">
        <v>2856.9175910763006</v>
      </c>
      <c r="I20" s="460">
        <v>10763.686122037601</v>
      </c>
      <c r="J20" s="460">
        <v>19125.556887118601</v>
      </c>
      <c r="K20" s="460">
        <v>29543.245318476202</v>
      </c>
    </row>
    <row r="21" spans="1:11" ht="16.5" customHeight="1" x14ac:dyDescent="0.25">
      <c r="A21" s="459" t="s">
        <v>295</v>
      </c>
      <c r="B21" s="460">
        <v>55142.39038093709</v>
      </c>
      <c r="C21" s="460">
        <v>40764.070890941803</v>
      </c>
      <c r="D21" s="460">
        <v>46698.06154804118</v>
      </c>
      <c r="E21" s="460">
        <v>44327.274156581989</v>
      </c>
      <c r="F21" s="460">
        <v>39953.438235538997</v>
      </c>
      <c r="G21" s="460">
        <v>40815.801320118779</v>
      </c>
      <c r="H21" s="460">
        <v>34915.854850164898</v>
      </c>
      <c r="I21" s="460">
        <v>24648.085020034596</v>
      </c>
      <c r="J21" s="460">
        <v>22113.884143987503</v>
      </c>
      <c r="K21" s="460">
        <v>22711.315808465199</v>
      </c>
    </row>
    <row r="22" spans="1:11" ht="16.5" customHeight="1" x14ac:dyDescent="0.25">
      <c r="A22" s="459" t="s">
        <v>305</v>
      </c>
      <c r="B22" s="460">
        <v>64149.438923618582</v>
      </c>
      <c r="C22" s="460">
        <v>62129.577331991415</v>
      </c>
      <c r="D22" s="460">
        <v>55425.044646931208</v>
      </c>
      <c r="E22" s="460">
        <v>42524.909774853993</v>
      </c>
      <c r="F22" s="460">
        <v>26787.383682708005</v>
      </c>
      <c r="G22" s="460">
        <v>15939.535138598898</v>
      </c>
      <c r="H22" s="460">
        <v>23120.468328790881</v>
      </c>
      <c r="I22" s="460">
        <v>30108.515795083422</v>
      </c>
      <c r="J22" s="460">
        <v>21389.861578814707</v>
      </c>
      <c r="K22" s="460">
        <v>21775.752434618007</v>
      </c>
    </row>
    <row r="23" spans="1:11" ht="16.5" customHeight="1" x14ac:dyDescent="0.25">
      <c r="A23" s="459" t="s">
        <v>314</v>
      </c>
      <c r="B23" s="460">
        <v>0</v>
      </c>
      <c r="C23" s="460">
        <v>0</v>
      </c>
      <c r="D23" s="460">
        <v>0</v>
      </c>
      <c r="E23" s="460">
        <v>0</v>
      </c>
      <c r="F23" s="460">
        <v>0</v>
      </c>
      <c r="G23" s="460">
        <v>0</v>
      </c>
      <c r="H23" s="460">
        <v>0</v>
      </c>
      <c r="I23" s="460">
        <v>0</v>
      </c>
      <c r="J23" s="460">
        <v>0</v>
      </c>
      <c r="K23" s="460">
        <v>91.205036172700005</v>
      </c>
    </row>
    <row r="24" spans="1:11" ht="16.5" customHeight="1" x14ac:dyDescent="0.25">
      <c r="A24" s="459" t="s">
        <v>310</v>
      </c>
      <c r="B24" s="463">
        <v>0</v>
      </c>
      <c r="C24" s="463">
        <v>0</v>
      </c>
      <c r="D24" s="463">
        <v>0</v>
      </c>
      <c r="E24" s="463">
        <v>0</v>
      </c>
      <c r="F24" s="463">
        <v>0</v>
      </c>
      <c r="G24" s="463">
        <v>0</v>
      </c>
      <c r="H24" s="463">
        <v>5.5911609968000002</v>
      </c>
      <c r="I24" s="463">
        <v>0</v>
      </c>
      <c r="J24" s="463">
        <v>0</v>
      </c>
      <c r="K24" s="463">
        <v>0</v>
      </c>
    </row>
    <row r="25" spans="1:11" ht="16.5" customHeight="1" x14ac:dyDescent="0.25">
      <c r="A25" s="311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spans="1:11" ht="13.5" customHeight="1" x14ac:dyDescent="0.25">
      <c r="A26" s="164" t="s">
        <v>359</v>
      </c>
      <c r="B26" s="412"/>
      <c r="C26" s="412"/>
      <c r="D26" s="412"/>
      <c r="E26" s="412"/>
      <c r="F26" s="412"/>
      <c r="G26" s="412"/>
      <c r="H26" s="413"/>
      <c r="I26" s="412"/>
      <c r="J26" s="412"/>
      <c r="K26" s="412"/>
    </row>
    <row r="27" spans="1:11" ht="16.5" customHeight="1" x14ac:dyDescent="0.25">
      <c r="A27" s="250" t="s">
        <v>372</v>
      </c>
      <c r="B27" s="415"/>
      <c r="C27" s="415"/>
      <c r="D27" s="415"/>
      <c r="E27" s="415"/>
      <c r="F27" s="415"/>
      <c r="G27" s="415"/>
      <c r="H27" s="415"/>
      <c r="I27" s="415"/>
      <c r="J27" s="415"/>
      <c r="K27" s="415"/>
    </row>
    <row r="28" spans="1:11" ht="16.5" customHeight="1" x14ac:dyDescent="0.25">
      <c r="A28" s="253"/>
      <c r="B28" s="464"/>
      <c r="C28" s="464"/>
      <c r="D28" s="464"/>
      <c r="E28" s="464"/>
      <c r="F28" s="464"/>
      <c r="G28" s="464"/>
      <c r="H28" s="464"/>
      <c r="I28" s="464"/>
      <c r="J28" s="464"/>
      <c r="K28" s="464"/>
    </row>
    <row r="29" spans="1:11" ht="13.9" customHeight="1" x14ac:dyDescent="0.25">
      <c r="A29" s="253"/>
      <c r="B29" s="464"/>
      <c r="C29" s="464"/>
      <c r="D29" s="464"/>
      <c r="E29" s="464"/>
      <c r="F29" s="464"/>
      <c r="G29" s="464"/>
      <c r="H29" s="464"/>
      <c r="I29" s="464"/>
      <c r="J29" s="464"/>
      <c r="K29" s="464"/>
    </row>
    <row r="30" spans="1:11" ht="14.25" customHeight="1" x14ac:dyDescent="0.25">
      <c r="A30" s="253"/>
      <c r="B30" s="464"/>
      <c r="C30" s="464"/>
      <c r="D30" s="464"/>
      <c r="E30" s="464"/>
      <c r="F30" s="464"/>
      <c r="G30" s="464"/>
      <c r="H30" s="464"/>
      <c r="I30" s="464"/>
      <c r="J30" s="464"/>
      <c r="K30" s="464"/>
    </row>
    <row r="31" spans="1:11" ht="14.25" customHeight="1" x14ac:dyDescent="0.25">
      <c r="A31" s="253"/>
      <c r="B31" s="464"/>
      <c r="C31" s="464"/>
      <c r="D31" s="464"/>
      <c r="E31" s="464"/>
      <c r="F31" s="464"/>
      <c r="G31" s="464"/>
      <c r="H31" s="464"/>
      <c r="I31" s="464"/>
      <c r="J31" s="464"/>
      <c r="K31" s="464"/>
    </row>
    <row r="32" spans="1:11" ht="14.25" customHeight="1" x14ac:dyDescent="0.25">
      <c r="A32" s="253"/>
      <c r="B32" s="464"/>
      <c r="C32" s="464"/>
      <c r="D32" s="464"/>
      <c r="E32" s="464"/>
      <c r="F32" s="464"/>
      <c r="G32" s="464"/>
      <c r="H32" s="464"/>
      <c r="I32" s="464"/>
      <c r="J32" s="464"/>
      <c r="K32" s="464"/>
    </row>
    <row r="33" spans="1:12" ht="14.25" customHeight="1" x14ac:dyDescent="0.25">
      <c r="A33" s="253"/>
      <c r="B33" s="464"/>
      <c r="C33" s="464"/>
      <c r="D33" s="464"/>
      <c r="E33" s="464"/>
      <c r="F33" s="464"/>
      <c r="G33" s="464"/>
      <c r="H33" s="464"/>
      <c r="I33" s="464"/>
      <c r="J33" s="464"/>
      <c r="K33" s="464"/>
    </row>
    <row r="34" spans="1:12" ht="14.25" customHeight="1" x14ac:dyDescent="0.25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</row>
    <row r="35" spans="1:12" ht="14.25" customHeight="1" x14ac:dyDescent="0.25">
      <c r="A35" s="303"/>
      <c r="B35" s="465"/>
      <c r="C35" s="465"/>
      <c r="D35" s="465"/>
      <c r="E35" s="465"/>
      <c r="F35" s="465"/>
      <c r="G35" s="465"/>
      <c r="H35" s="465"/>
      <c r="I35" s="465"/>
      <c r="J35" s="465"/>
      <c r="K35" s="303"/>
    </row>
    <row r="36" spans="1:12" ht="14.25" customHeight="1" x14ac:dyDescent="0.25">
      <c r="A36" s="303"/>
      <c r="B36" s="466"/>
      <c r="C36" s="466"/>
      <c r="D36" s="467"/>
      <c r="E36" s="466"/>
      <c r="F36" s="466"/>
      <c r="G36" s="466"/>
      <c r="H36" s="466"/>
      <c r="I36" s="466"/>
      <c r="J36" s="466"/>
      <c r="K36" s="466"/>
      <c r="L36" s="466"/>
    </row>
    <row r="37" spans="1:12" ht="14.25" customHeight="1" x14ac:dyDescent="0.25">
      <c r="A37" s="303"/>
      <c r="B37" s="302"/>
      <c r="C37" s="302"/>
      <c r="D37" s="302"/>
      <c r="E37" s="302"/>
      <c r="F37" s="302"/>
      <c r="G37" s="303"/>
      <c r="H37" s="303"/>
      <c r="I37" s="303"/>
      <c r="J37" s="303"/>
      <c r="K37" s="303"/>
    </row>
    <row r="38" spans="1:12" ht="14.25" customHeight="1" x14ac:dyDescent="0.25">
      <c r="A38" s="303"/>
      <c r="B38" s="302"/>
      <c r="C38" s="302"/>
      <c r="D38" s="302"/>
      <c r="E38" s="302"/>
      <c r="F38" s="302"/>
      <c r="G38" s="303"/>
      <c r="H38" s="303"/>
      <c r="I38" s="303"/>
      <c r="J38" s="303"/>
      <c r="K38" s="303"/>
    </row>
    <row r="39" spans="1:12" ht="14.25" customHeight="1" x14ac:dyDescent="0.25">
      <c r="A39" s="303"/>
      <c r="B39" s="302"/>
      <c r="C39" s="302"/>
      <c r="D39" s="302"/>
      <c r="E39" s="302"/>
      <c r="F39" s="302"/>
      <c r="G39" s="303"/>
      <c r="H39" s="303"/>
      <c r="I39" s="303"/>
      <c r="J39" s="303"/>
      <c r="K39" s="303"/>
    </row>
    <row r="40" spans="1:12" ht="14.25" customHeight="1" x14ac:dyDescent="0.25">
      <c r="A40" s="303"/>
      <c r="B40" s="302"/>
      <c r="C40" s="302"/>
      <c r="D40" s="302"/>
      <c r="E40" s="302"/>
      <c r="F40" s="302"/>
      <c r="G40" s="303"/>
      <c r="H40" s="303"/>
      <c r="I40" s="303"/>
      <c r="J40" s="303"/>
      <c r="K40" s="303"/>
    </row>
    <row r="41" spans="1:12" ht="14.25" customHeight="1" x14ac:dyDescent="0.25">
      <c r="A41" s="303"/>
      <c r="B41" s="302"/>
      <c r="C41" s="302"/>
      <c r="D41" s="302"/>
      <c r="E41" s="302"/>
      <c r="F41" s="302"/>
      <c r="G41" s="303"/>
      <c r="H41" s="303"/>
      <c r="I41" s="303"/>
      <c r="J41" s="303"/>
      <c r="K41" s="303"/>
    </row>
    <row r="42" spans="1:12" ht="14.25" customHeight="1" x14ac:dyDescent="0.25">
      <c r="A42" s="303"/>
      <c r="B42" s="302"/>
      <c r="C42" s="302"/>
      <c r="D42" s="302"/>
      <c r="E42" s="302"/>
      <c r="F42" s="302"/>
      <c r="G42" s="303"/>
      <c r="H42" s="303"/>
      <c r="I42" s="303"/>
      <c r="J42" s="303"/>
      <c r="K42" s="303"/>
    </row>
    <row r="43" spans="1:12" ht="14.25" customHeight="1" x14ac:dyDescent="0.25">
      <c r="A43" s="303"/>
      <c r="B43" s="302"/>
      <c r="C43" s="302"/>
      <c r="D43" s="302"/>
      <c r="E43" s="302"/>
      <c r="F43" s="302"/>
      <c r="G43" s="303"/>
      <c r="H43" s="303"/>
      <c r="I43" s="303"/>
      <c r="J43" s="303"/>
      <c r="K43" s="303"/>
    </row>
    <row r="44" spans="1:12" ht="14.25" customHeight="1" x14ac:dyDescent="0.25">
      <c r="A44" s="303"/>
      <c r="B44" s="302"/>
      <c r="C44" s="302"/>
      <c r="D44" s="302"/>
      <c r="E44" s="302"/>
      <c r="F44" s="302"/>
      <c r="G44" s="303"/>
      <c r="H44" s="303"/>
      <c r="I44" s="303"/>
      <c r="J44" s="303"/>
      <c r="K44" s="303"/>
    </row>
    <row r="45" spans="1:12" ht="14.25" customHeight="1" x14ac:dyDescent="0.25">
      <c r="A45" s="303"/>
      <c r="B45" s="302"/>
      <c r="C45" s="302"/>
      <c r="D45" s="302"/>
      <c r="E45" s="302"/>
      <c r="F45" s="302"/>
      <c r="G45" s="303"/>
      <c r="H45" s="303"/>
      <c r="I45" s="303"/>
      <c r="J45" s="303"/>
      <c r="K45" s="303"/>
    </row>
    <row r="46" spans="1:12" ht="14.25" customHeight="1" x14ac:dyDescent="0.25">
      <c r="A46" s="303"/>
      <c r="B46" s="302"/>
      <c r="C46" s="302"/>
      <c r="D46" s="302"/>
      <c r="E46" s="302"/>
      <c r="F46" s="302"/>
      <c r="G46" s="303"/>
      <c r="H46" s="303"/>
      <c r="I46" s="303"/>
      <c r="J46" s="303"/>
      <c r="K46" s="303"/>
    </row>
    <row r="47" spans="1:12" ht="14.25" customHeight="1" x14ac:dyDescent="0.25">
      <c r="A47" s="303"/>
      <c r="B47" s="302"/>
      <c r="C47" s="302"/>
      <c r="D47" s="302"/>
      <c r="E47" s="302"/>
      <c r="F47" s="302"/>
      <c r="G47" s="303"/>
      <c r="H47" s="303"/>
      <c r="I47" s="303"/>
      <c r="J47" s="303"/>
      <c r="K47" s="303"/>
    </row>
    <row r="48" spans="1:12" ht="14.25" customHeight="1" x14ac:dyDescent="0.25">
      <c r="A48" s="303"/>
      <c r="B48" s="302"/>
      <c r="C48" s="302"/>
      <c r="D48" s="302"/>
      <c r="E48" s="302"/>
      <c r="F48" s="302"/>
      <c r="G48" s="303"/>
      <c r="H48" s="303"/>
      <c r="I48" s="303"/>
      <c r="J48" s="303"/>
      <c r="K48" s="303"/>
    </row>
    <row r="49" spans="1:11" ht="14.25" customHeight="1" x14ac:dyDescent="0.25">
      <c r="A49" s="303"/>
      <c r="B49" s="302"/>
      <c r="C49" s="302"/>
      <c r="D49" s="302"/>
      <c r="E49" s="302"/>
      <c r="F49" s="302"/>
      <c r="G49" s="303"/>
      <c r="H49" s="303"/>
      <c r="I49" s="303"/>
      <c r="J49" s="303"/>
      <c r="K49" s="303"/>
    </row>
    <row r="50" spans="1:11" ht="14.25" customHeight="1" x14ac:dyDescent="0.25">
      <c r="A50" s="303"/>
      <c r="B50" s="302"/>
      <c r="C50" s="302"/>
      <c r="D50" s="302"/>
      <c r="E50" s="302"/>
      <c r="F50" s="302"/>
      <c r="G50" s="303"/>
      <c r="H50" s="303"/>
      <c r="I50" s="303"/>
      <c r="J50" s="303"/>
      <c r="K50" s="303"/>
    </row>
    <row r="51" spans="1:11" ht="14.25" customHeight="1" x14ac:dyDescent="0.25">
      <c r="A51" s="303"/>
      <c r="B51" s="302"/>
      <c r="C51" s="302"/>
      <c r="D51" s="302"/>
      <c r="E51" s="302"/>
      <c r="F51" s="302"/>
      <c r="G51" s="303"/>
      <c r="H51" s="303"/>
      <c r="I51" s="303"/>
      <c r="J51" s="303"/>
      <c r="K51" s="303"/>
    </row>
    <row r="52" spans="1:11" ht="14.25" customHeight="1" x14ac:dyDescent="0.25">
      <c r="A52" s="303"/>
      <c r="B52" s="302"/>
      <c r="C52" s="302"/>
      <c r="D52" s="302"/>
      <c r="E52" s="302"/>
      <c r="F52" s="302"/>
      <c r="G52" s="303"/>
      <c r="H52" s="303"/>
      <c r="I52" s="303"/>
      <c r="J52" s="303"/>
      <c r="K52" s="303"/>
    </row>
    <row r="53" spans="1:11" ht="14.25" customHeight="1" x14ac:dyDescent="0.25">
      <c r="A53" s="303"/>
      <c r="B53" s="302"/>
      <c r="C53" s="302"/>
      <c r="D53" s="302"/>
      <c r="E53" s="302"/>
      <c r="F53" s="302"/>
      <c r="G53" s="303"/>
      <c r="H53" s="303"/>
      <c r="I53" s="303"/>
      <c r="J53" s="303"/>
      <c r="K53" s="303"/>
    </row>
    <row r="54" spans="1:11" ht="14.25" customHeight="1" x14ac:dyDescent="0.25">
      <c r="A54" s="303"/>
      <c r="B54" s="302"/>
      <c r="C54" s="302"/>
      <c r="D54" s="302"/>
      <c r="E54" s="302"/>
      <c r="F54" s="302"/>
      <c r="G54" s="303"/>
      <c r="H54" s="303"/>
      <c r="I54" s="303"/>
      <c r="J54" s="303"/>
      <c r="K54" s="303"/>
    </row>
    <row r="55" spans="1:11" ht="14.25" customHeight="1" x14ac:dyDescent="0.25">
      <c r="A55" s="303"/>
      <c r="B55" s="302"/>
      <c r="C55" s="302"/>
      <c r="D55" s="302"/>
      <c r="E55" s="302"/>
      <c r="F55" s="302"/>
      <c r="G55" s="303"/>
      <c r="H55" s="303"/>
      <c r="I55" s="303"/>
      <c r="J55" s="303"/>
      <c r="K55" s="303"/>
    </row>
    <row r="56" spans="1:11" ht="14.25" customHeight="1" x14ac:dyDescent="0.25">
      <c r="A56" s="303"/>
      <c r="B56" s="302"/>
      <c r="C56" s="302"/>
      <c r="D56" s="302"/>
      <c r="E56" s="302"/>
      <c r="F56" s="302"/>
      <c r="G56" s="303"/>
      <c r="H56" s="303"/>
      <c r="I56" s="303"/>
      <c r="J56" s="303"/>
      <c r="K56" s="303"/>
    </row>
    <row r="57" spans="1:11" ht="14.25" customHeight="1" x14ac:dyDescent="0.25">
      <c r="A57" s="303"/>
      <c r="B57" s="302"/>
      <c r="C57" s="302"/>
      <c r="D57" s="302"/>
      <c r="E57" s="302"/>
      <c r="F57" s="302"/>
      <c r="G57" s="303"/>
      <c r="H57" s="303"/>
      <c r="I57" s="303"/>
      <c r="J57" s="303"/>
      <c r="K57" s="303"/>
    </row>
    <row r="58" spans="1:11" ht="14.25" customHeight="1" x14ac:dyDescent="0.25">
      <c r="A58" s="303"/>
      <c r="B58" s="302"/>
      <c r="C58" s="302"/>
      <c r="D58" s="302"/>
      <c r="E58" s="302"/>
      <c r="F58" s="302"/>
      <c r="G58" s="303"/>
      <c r="H58" s="303"/>
      <c r="I58" s="303"/>
      <c r="J58" s="303"/>
      <c r="K58" s="303"/>
    </row>
    <row r="59" spans="1:11" ht="14.25" customHeight="1" x14ac:dyDescent="0.25">
      <c r="A59" s="303"/>
      <c r="B59" s="302"/>
      <c r="C59" s="302"/>
      <c r="D59" s="302"/>
      <c r="E59" s="302"/>
      <c r="F59" s="302"/>
      <c r="G59" s="303"/>
      <c r="H59" s="303"/>
      <c r="I59" s="303"/>
      <c r="J59" s="303"/>
      <c r="K59" s="303"/>
    </row>
    <row r="60" spans="1:11" ht="14.25" customHeight="1" x14ac:dyDescent="0.25">
      <c r="A60" s="303"/>
      <c r="B60" s="302"/>
      <c r="C60" s="302"/>
      <c r="D60" s="302"/>
      <c r="E60" s="302"/>
      <c r="F60" s="302"/>
      <c r="G60" s="303"/>
      <c r="H60" s="303"/>
      <c r="I60" s="303"/>
      <c r="J60" s="303"/>
      <c r="K60" s="303"/>
    </row>
    <row r="61" spans="1:11" ht="14.25" customHeight="1" x14ac:dyDescent="0.25">
      <c r="A61" s="303"/>
      <c r="B61" s="302"/>
      <c r="C61" s="302"/>
      <c r="D61" s="302"/>
      <c r="E61" s="302"/>
      <c r="F61" s="302"/>
      <c r="G61" s="303"/>
      <c r="H61" s="303"/>
      <c r="I61" s="303"/>
      <c r="J61" s="303"/>
      <c r="K61" s="303"/>
    </row>
    <row r="62" spans="1:11" ht="14.25" customHeight="1" x14ac:dyDescent="0.25">
      <c r="A62" s="303"/>
      <c r="B62" s="302"/>
      <c r="C62" s="302"/>
      <c r="D62" s="302"/>
      <c r="E62" s="302"/>
      <c r="F62" s="302"/>
      <c r="G62" s="303"/>
      <c r="H62" s="303"/>
      <c r="I62" s="303"/>
      <c r="J62" s="303"/>
      <c r="K62" s="303"/>
    </row>
    <row r="63" spans="1:11" ht="14.25" customHeight="1" x14ac:dyDescent="0.25">
      <c r="A63" s="303"/>
      <c r="B63" s="302"/>
      <c r="C63" s="302"/>
      <c r="D63" s="302"/>
      <c r="E63" s="302"/>
      <c r="F63" s="302"/>
      <c r="G63" s="303"/>
      <c r="H63" s="303"/>
      <c r="I63" s="303"/>
      <c r="J63" s="303"/>
      <c r="K63" s="303"/>
    </row>
    <row r="64" spans="1:11" ht="14.25" customHeight="1" x14ac:dyDescent="0.25">
      <c r="A64" s="303"/>
      <c r="B64" s="302"/>
      <c r="C64" s="302"/>
      <c r="D64" s="302"/>
      <c r="E64" s="302"/>
      <c r="F64" s="302"/>
      <c r="G64" s="303"/>
      <c r="H64" s="303"/>
      <c r="I64" s="303"/>
      <c r="J64" s="303"/>
      <c r="K64" s="303"/>
    </row>
    <row r="65" spans="1:11" ht="14.25" customHeight="1" x14ac:dyDescent="0.25">
      <c r="A65" s="303"/>
      <c r="B65" s="302"/>
      <c r="C65" s="302"/>
      <c r="D65" s="302"/>
      <c r="E65" s="302"/>
      <c r="F65" s="302"/>
      <c r="G65" s="303"/>
      <c r="H65" s="303"/>
      <c r="I65" s="303"/>
      <c r="J65" s="303"/>
      <c r="K65" s="303"/>
    </row>
    <row r="66" spans="1:11" ht="14.25" customHeight="1" x14ac:dyDescent="0.25">
      <c r="A66" s="303"/>
      <c r="B66" s="302"/>
      <c r="C66" s="302"/>
      <c r="D66" s="302"/>
      <c r="E66" s="302"/>
      <c r="F66" s="302"/>
      <c r="G66" s="303"/>
      <c r="H66" s="303"/>
      <c r="I66" s="303"/>
      <c r="J66" s="303"/>
      <c r="K66" s="303"/>
    </row>
    <row r="67" spans="1:11" ht="14.25" customHeight="1" x14ac:dyDescent="0.25">
      <c r="A67" s="303"/>
      <c r="B67" s="302"/>
      <c r="C67" s="302"/>
      <c r="D67" s="302"/>
      <c r="E67" s="302"/>
      <c r="F67" s="302"/>
      <c r="G67" s="303"/>
      <c r="H67" s="303"/>
      <c r="I67" s="303"/>
      <c r="J67" s="303"/>
      <c r="K67" s="303"/>
    </row>
    <row r="68" spans="1:11" ht="14.25" customHeight="1" x14ac:dyDescent="0.25">
      <c r="A68" s="303"/>
      <c r="B68" s="302"/>
      <c r="C68" s="302"/>
      <c r="D68" s="302"/>
      <c r="E68" s="302"/>
      <c r="F68" s="302"/>
      <c r="G68" s="303"/>
      <c r="H68" s="303"/>
      <c r="I68" s="303"/>
      <c r="J68" s="303"/>
      <c r="K68" s="303"/>
    </row>
    <row r="69" spans="1:11" ht="14.25" customHeight="1" x14ac:dyDescent="0.25">
      <c r="A69" s="303"/>
      <c r="B69" s="302"/>
      <c r="C69" s="302"/>
      <c r="D69" s="302"/>
      <c r="E69" s="302"/>
      <c r="F69" s="302"/>
      <c r="G69" s="303"/>
      <c r="H69" s="303"/>
      <c r="I69" s="303"/>
      <c r="J69" s="303"/>
      <c r="K69" s="303"/>
    </row>
    <row r="70" spans="1:11" ht="14.25" customHeight="1" x14ac:dyDescent="0.25">
      <c r="A70" s="303"/>
      <c r="B70" s="302"/>
      <c r="C70" s="302"/>
      <c r="D70" s="302"/>
      <c r="E70" s="302"/>
      <c r="F70" s="302"/>
      <c r="G70" s="303"/>
      <c r="H70" s="303"/>
      <c r="I70" s="303"/>
      <c r="J70" s="303"/>
      <c r="K70" s="303"/>
    </row>
    <row r="71" spans="1:11" ht="14.25" customHeight="1" x14ac:dyDescent="0.25">
      <c r="A71" s="303"/>
      <c r="B71" s="302"/>
      <c r="C71" s="302"/>
      <c r="D71" s="302"/>
      <c r="E71" s="302"/>
      <c r="F71" s="302"/>
      <c r="G71" s="303"/>
      <c r="H71" s="303"/>
      <c r="I71" s="303"/>
      <c r="J71" s="303"/>
      <c r="K71" s="303"/>
    </row>
    <row r="72" spans="1:11" ht="14.25" customHeight="1" x14ac:dyDescent="0.25">
      <c r="A72" s="303"/>
      <c r="B72" s="302"/>
      <c r="C72" s="302"/>
      <c r="D72" s="302"/>
      <c r="E72" s="302"/>
      <c r="F72" s="302"/>
      <c r="G72" s="303"/>
      <c r="H72" s="303"/>
      <c r="I72" s="303"/>
      <c r="J72" s="303"/>
      <c r="K72" s="303"/>
    </row>
    <row r="73" spans="1:11" ht="14.25" customHeight="1" x14ac:dyDescent="0.25">
      <c r="A73" s="303"/>
      <c r="B73" s="302"/>
      <c r="C73" s="302"/>
      <c r="D73" s="302"/>
      <c r="E73" s="302"/>
      <c r="F73" s="302"/>
      <c r="G73" s="303"/>
      <c r="H73" s="303"/>
      <c r="I73" s="303"/>
      <c r="J73" s="303"/>
      <c r="K73" s="303"/>
    </row>
    <row r="74" spans="1:11" ht="14.25" customHeight="1" x14ac:dyDescent="0.25">
      <c r="A74" s="303"/>
      <c r="B74" s="302"/>
      <c r="C74" s="302"/>
      <c r="D74" s="302"/>
      <c r="E74" s="302"/>
      <c r="F74" s="302"/>
      <c r="G74" s="303"/>
      <c r="H74" s="303"/>
      <c r="I74" s="303"/>
      <c r="J74" s="303"/>
      <c r="K74" s="303"/>
    </row>
    <row r="75" spans="1:11" ht="14.25" customHeight="1" x14ac:dyDescent="0.25">
      <c r="A75" s="303"/>
      <c r="B75" s="302"/>
      <c r="C75" s="302"/>
      <c r="D75" s="302"/>
      <c r="E75" s="302"/>
      <c r="F75" s="302"/>
      <c r="G75" s="303"/>
      <c r="H75" s="303"/>
      <c r="I75" s="303"/>
      <c r="J75" s="303"/>
      <c r="K75" s="303"/>
    </row>
    <row r="76" spans="1:11" ht="14.25" customHeight="1" x14ac:dyDescent="0.25">
      <c r="A76" s="303"/>
      <c r="B76" s="302"/>
      <c r="C76" s="302"/>
      <c r="D76" s="302"/>
      <c r="E76" s="302"/>
      <c r="F76" s="302"/>
      <c r="G76" s="303"/>
      <c r="H76" s="303"/>
      <c r="I76" s="303"/>
      <c r="J76" s="303"/>
      <c r="K76" s="303"/>
    </row>
    <row r="77" spans="1:11" ht="14.25" customHeight="1" x14ac:dyDescent="0.25">
      <c r="A77" s="303"/>
      <c r="B77" s="302"/>
      <c r="C77" s="302"/>
      <c r="D77" s="302"/>
      <c r="E77" s="302"/>
      <c r="F77" s="302"/>
      <c r="G77" s="303"/>
      <c r="H77" s="303"/>
      <c r="I77" s="303"/>
      <c r="J77" s="303"/>
      <c r="K77" s="303"/>
    </row>
    <row r="78" spans="1:11" ht="14.25" customHeight="1" x14ac:dyDescent="0.25">
      <c r="A78" s="303"/>
      <c r="B78" s="302"/>
      <c r="C78" s="302"/>
      <c r="D78" s="302"/>
      <c r="E78" s="302"/>
      <c r="F78" s="302"/>
      <c r="G78" s="303"/>
      <c r="H78" s="303"/>
      <c r="I78" s="303"/>
      <c r="J78" s="303"/>
      <c r="K78" s="303"/>
    </row>
    <row r="79" spans="1:11" ht="14.25" customHeight="1" x14ac:dyDescent="0.25">
      <c r="A79" s="303"/>
      <c r="B79" s="302"/>
      <c r="C79" s="302"/>
      <c r="D79" s="302"/>
      <c r="E79" s="302"/>
      <c r="F79" s="302"/>
      <c r="G79" s="303"/>
      <c r="H79" s="303"/>
      <c r="I79" s="303"/>
      <c r="J79" s="303"/>
      <c r="K79" s="303"/>
    </row>
    <row r="80" spans="1:11" ht="14.25" customHeight="1" x14ac:dyDescent="0.25">
      <c r="A80" s="303"/>
      <c r="B80" s="302"/>
      <c r="C80" s="302"/>
      <c r="D80" s="302"/>
      <c r="E80" s="302"/>
      <c r="F80" s="302"/>
      <c r="G80" s="303"/>
      <c r="H80" s="303"/>
      <c r="I80" s="303"/>
      <c r="J80" s="303"/>
      <c r="K80" s="303"/>
    </row>
    <row r="81" spans="1:11" ht="14.25" customHeight="1" x14ac:dyDescent="0.25">
      <c r="A81" s="303"/>
      <c r="B81" s="302"/>
      <c r="C81" s="302"/>
      <c r="D81" s="302"/>
      <c r="E81" s="302"/>
      <c r="F81" s="302"/>
      <c r="G81" s="303"/>
      <c r="H81" s="303"/>
      <c r="I81" s="303"/>
      <c r="J81" s="303"/>
      <c r="K81" s="303"/>
    </row>
    <row r="82" spans="1:11" ht="14.25" customHeight="1" x14ac:dyDescent="0.25">
      <c r="A82" s="303"/>
      <c r="B82" s="302"/>
      <c r="C82" s="302"/>
      <c r="D82" s="302"/>
      <c r="E82" s="302"/>
      <c r="F82" s="302"/>
      <c r="G82" s="303"/>
      <c r="H82" s="303"/>
      <c r="I82" s="303"/>
      <c r="J82" s="303"/>
      <c r="K82" s="303"/>
    </row>
    <row r="83" spans="1:11" ht="14.25" customHeight="1" x14ac:dyDescent="0.25">
      <c r="A83" s="303"/>
      <c r="B83" s="302"/>
      <c r="C83" s="302"/>
      <c r="D83" s="302"/>
      <c r="E83" s="302"/>
      <c r="F83" s="302"/>
      <c r="G83" s="303"/>
      <c r="H83" s="303"/>
      <c r="I83" s="303"/>
      <c r="J83" s="303"/>
      <c r="K83" s="303"/>
    </row>
    <row r="84" spans="1:11" ht="14.25" customHeight="1" x14ac:dyDescent="0.25">
      <c r="A84" s="303"/>
      <c r="B84" s="302"/>
      <c r="C84" s="302"/>
      <c r="D84" s="302"/>
      <c r="E84" s="302"/>
      <c r="F84" s="302"/>
      <c r="G84" s="303"/>
      <c r="H84" s="303"/>
      <c r="I84" s="303"/>
      <c r="J84" s="303"/>
      <c r="K84" s="303"/>
    </row>
    <row r="85" spans="1:11" ht="14.25" customHeight="1" x14ac:dyDescent="0.25">
      <c r="A85" s="303"/>
      <c r="B85" s="302"/>
      <c r="C85" s="302"/>
      <c r="D85" s="302"/>
      <c r="E85" s="302"/>
      <c r="F85" s="302"/>
      <c r="G85" s="303"/>
      <c r="H85" s="303"/>
      <c r="I85" s="303"/>
      <c r="J85" s="303"/>
      <c r="K85" s="303"/>
    </row>
    <row r="86" spans="1:11" ht="14.25" customHeight="1" x14ac:dyDescent="0.25">
      <c r="A86" s="303"/>
      <c r="B86" s="302"/>
      <c r="C86" s="302"/>
      <c r="D86" s="302"/>
      <c r="E86" s="302"/>
      <c r="F86" s="302"/>
      <c r="G86" s="303"/>
      <c r="H86" s="303"/>
      <c r="I86" s="303"/>
      <c r="J86" s="303"/>
      <c r="K86" s="303"/>
    </row>
  </sheetData>
  <pageMargins left="0.7" right="0.7" top="0.75" bottom="0.75" header="0" footer="0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5D88-FF37-4F97-8012-5E97EAD4B0A0}">
  <sheetPr>
    <tabColor rgb="FF002060"/>
  </sheetPr>
  <dimension ref="A1:K16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5.140625" style="20" customWidth="1"/>
    <col min="2" max="4" width="22" style="20" customWidth="1"/>
    <col min="5" max="5" width="1.5703125" style="20" customWidth="1"/>
    <col min="6" max="11" width="11.5703125" style="20" customWidth="1"/>
    <col min="12" max="16384" width="14.42578125" style="20"/>
  </cols>
  <sheetData>
    <row r="1" spans="1:11" ht="15" customHeight="1" x14ac:dyDescent="0.25">
      <c r="A1" s="17" t="s">
        <v>170</v>
      </c>
      <c r="B1" s="18"/>
      <c r="C1" s="18"/>
      <c r="D1" s="18"/>
      <c r="E1" s="19"/>
      <c r="F1" s="19"/>
      <c r="G1" s="19"/>
      <c r="H1" s="19"/>
      <c r="I1" s="19"/>
      <c r="J1" s="19"/>
      <c r="K1" s="19"/>
    </row>
    <row r="2" spans="1:11" ht="15" customHeight="1" x14ac:dyDescent="0.25">
      <c r="A2" s="21" t="s">
        <v>171</v>
      </c>
      <c r="B2" s="18"/>
      <c r="C2" s="18"/>
      <c r="D2" s="22"/>
      <c r="E2" s="19"/>
      <c r="F2" s="19"/>
      <c r="G2" s="19"/>
      <c r="H2" s="19"/>
      <c r="I2" s="19"/>
      <c r="J2" s="19"/>
      <c r="K2" s="19"/>
    </row>
    <row r="3" spans="1:11" ht="15" customHeight="1" x14ac:dyDescent="0.25">
      <c r="A3" s="19"/>
      <c r="B3" s="18"/>
      <c r="C3" s="18"/>
      <c r="D3" s="18"/>
      <c r="E3" s="19"/>
      <c r="F3" s="19"/>
      <c r="G3" s="19"/>
      <c r="H3" s="19"/>
      <c r="I3" s="19"/>
      <c r="J3" s="19"/>
      <c r="K3" s="19"/>
    </row>
    <row r="4" spans="1:11" ht="15" customHeight="1" x14ac:dyDescent="0.25">
      <c r="A4" s="23" t="s">
        <v>172</v>
      </c>
      <c r="B4" s="24" t="s">
        <v>173</v>
      </c>
      <c r="C4" s="24" t="s">
        <v>174</v>
      </c>
      <c r="D4" s="24" t="s">
        <v>175</v>
      </c>
      <c r="E4" s="19"/>
      <c r="F4" s="19"/>
      <c r="G4" s="19"/>
      <c r="H4" s="19"/>
      <c r="I4" s="19"/>
      <c r="J4" s="19"/>
      <c r="K4" s="19"/>
    </row>
    <row r="5" spans="1:11" ht="15" customHeight="1" x14ac:dyDescent="0.25">
      <c r="A5" s="25"/>
      <c r="B5" s="26"/>
      <c r="C5" s="26"/>
      <c r="D5" s="26"/>
      <c r="E5" s="19"/>
      <c r="F5" s="19"/>
      <c r="G5" s="19"/>
      <c r="H5" s="19"/>
      <c r="I5" s="19"/>
      <c r="J5" s="19"/>
      <c r="K5" s="19"/>
    </row>
    <row r="6" spans="1:11" ht="15" customHeight="1" x14ac:dyDescent="0.25">
      <c r="A6" s="27" t="s">
        <v>176</v>
      </c>
      <c r="B6" s="28">
        <v>37926</v>
      </c>
      <c r="C6" s="28">
        <v>15133000</v>
      </c>
      <c r="D6" s="29">
        <f>C6/128521560</f>
        <v>0.11774678116263139</v>
      </c>
      <c r="E6" s="19"/>
      <c r="F6" s="30"/>
      <c r="G6" s="19"/>
      <c r="H6" s="19"/>
      <c r="I6" s="19"/>
      <c r="J6" s="19"/>
      <c r="K6" s="19"/>
    </row>
    <row r="7" spans="1:11" ht="15" customHeight="1" x14ac:dyDescent="0.25">
      <c r="A7" s="27" t="s">
        <v>177</v>
      </c>
      <c r="B7" s="28">
        <v>12200</v>
      </c>
      <c r="C7" s="28">
        <v>3969100</v>
      </c>
      <c r="D7" s="29">
        <f>C7/128521560</f>
        <v>3.0882756169470709E-2</v>
      </c>
      <c r="E7" s="19"/>
      <c r="F7" s="30"/>
      <c r="G7" s="19"/>
      <c r="H7" s="19"/>
      <c r="I7" s="19"/>
      <c r="J7" s="19"/>
      <c r="K7" s="19"/>
    </row>
    <row r="8" spans="1:11" ht="15" customHeight="1" x14ac:dyDescent="0.25">
      <c r="A8" s="31"/>
      <c r="B8" s="32"/>
      <c r="C8" s="28"/>
      <c r="D8" s="28"/>
      <c r="E8" s="19"/>
      <c r="F8" s="19"/>
      <c r="G8" s="19"/>
      <c r="H8" s="19"/>
      <c r="I8" s="19"/>
      <c r="J8" s="19"/>
      <c r="K8" s="19"/>
    </row>
    <row r="9" spans="1:11" ht="15" customHeight="1" x14ac:dyDescent="0.25">
      <c r="A9" s="33" t="s">
        <v>178</v>
      </c>
      <c r="B9" s="34">
        <f>SUM(B6:B7)</f>
        <v>50126</v>
      </c>
      <c r="C9" s="34">
        <f>SUM(C6:C7)</f>
        <v>19102100</v>
      </c>
      <c r="D9" s="35">
        <f>SUM(D6:D7)</f>
        <v>0.1486295373321021</v>
      </c>
      <c r="E9" s="19"/>
      <c r="F9" s="19"/>
      <c r="G9" s="19"/>
      <c r="H9" s="19"/>
      <c r="I9" s="19"/>
      <c r="J9" s="19"/>
      <c r="K9" s="19"/>
    </row>
    <row r="10" spans="1:11" ht="15" customHeight="1" x14ac:dyDescent="0.25">
      <c r="A10" s="27"/>
      <c r="B10" s="32"/>
      <c r="C10" s="32"/>
      <c r="D10" s="32"/>
      <c r="E10" s="19"/>
      <c r="F10" s="19"/>
      <c r="G10" s="19"/>
      <c r="H10" s="19"/>
      <c r="I10" s="19"/>
      <c r="J10" s="19"/>
      <c r="K10" s="19"/>
    </row>
    <row r="11" spans="1:11" ht="15" customHeight="1" x14ac:dyDescent="0.25">
      <c r="A11" s="27"/>
      <c r="B11" s="32"/>
      <c r="C11" s="32"/>
      <c r="D11" s="32"/>
      <c r="E11" s="19"/>
      <c r="F11" s="19"/>
      <c r="G11" s="19"/>
      <c r="H11" s="19"/>
      <c r="I11" s="19"/>
      <c r="J11" s="19"/>
      <c r="K11" s="19"/>
    </row>
    <row r="12" spans="1:11" ht="15" customHeight="1" x14ac:dyDescent="0.25">
      <c r="A12" s="36" t="s">
        <v>179</v>
      </c>
      <c r="B12" s="37"/>
      <c r="C12" s="37"/>
      <c r="D12" s="37"/>
      <c r="E12" s="19"/>
      <c r="F12" s="19"/>
      <c r="G12" s="19"/>
      <c r="H12" s="19"/>
      <c r="I12" s="19"/>
      <c r="J12" s="19"/>
      <c r="K12" s="19"/>
    </row>
    <row r="13" spans="1:11" ht="15" customHeight="1" x14ac:dyDescent="0.25">
      <c r="A13" s="38" t="s">
        <v>180</v>
      </c>
      <c r="B13" s="39"/>
      <c r="C13" s="39"/>
      <c r="D13" s="39"/>
      <c r="E13" s="19"/>
      <c r="F13" s="19"/>
      <c r="G13" s="19"/>
      <c r="H13" s="19"/>
      <c r="I13" s="19"/>
      <c r="J13" s="19"/>
      <c r="K13" s="19"/>
    </row>
    <row r="14" spans="1:11" ht="15" customHeight="1" x14ac:dyDescent="0.25">
      <c r="A14" s="40"/>
      <c r="B14" s="40"/>
      <c r="C14" s="40"/>
      <c r="D14" s="40"/>
    </row>
    <row r="15" spans="1:11" ht="15" customHeight="1" x14ac:dyDescent="0.25">
      <c r="C15" s="41"/>
    </row>
    <row r="16" spans="1:11" ht="15" customHeight="1" x14ac:dyDescent="0.25">
      <c r="C16" s="41"/>
    </row>
  </sheetData>
  <pageMargins left="0.7" right="0.7" top="0.75" bottom="0.75" header="0" footer="0"/>
  <pageSetup paperSize="9" scale="85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DE3B-1919-4D0D-9772-50749C8D1EFC}">
  <sheetPr>
    <tabColor rgb="FF009999"/>
  </sheetPr>
  <dimension ref="A1:K29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8.28515625" style="337" customWidth="1"/>
    <col min="2" max="9" width="9.7109375" style="337" customWidth="1"/>
    <col min="10" max="10" width="11.5703125" style="337" customWidth="1"/>
    <col min="11" max="11" width="11.7109375" style="337" customWidth="1"/>
    <col min="12" max="12" width="3.7109375" style="337" customWidth="1"/>
    <col min="13" max="16384" width="14.42578125" style="337"/>
  </cols>
  <sheetData>
    <row r="1" spans="1:11" ht="16.5" customHeight="1" x14ac:dyDescent="0.3">
      <c r="A1" s="114" t="s">
        <v>523</v>
      </c>
      <c r="B1" s="44"/>
      <c r="C1" s="44"/>
      <c r="D1" s="44"/>
      <c r="E1" s="44"/>
      <c r="F1" s="44"/>
      <c r="G1" s="44"/>
      <c r="H1" s="45"/>
      <c r="I1" s="45"/>
      <c r="J1" s="45"/>
      <c r="K1" s="336"/>
    </row>
    <row r="2" spans="1:11" ht="16.5" customHeight="1" x14ac:dyDescent="0.3">
      <c r="A2" s="47" t="s">
        <v>524</v>
      </c>
      <c r="B2" s="44"/>
      <c r="C2" s="44"/>
      <c r="D2" s="44"/>
      <c r="E2" s="44"/>
      <c r="F2" s="44"/>
      <c r="G2" s="44"/>
      <c r="H2" s="45"/>
      <c r="I2" s="45"/>
      <c r="J2" s="45"/>
      <c r="K2" s="336"/>
    </row>
    <row r="3" spans="1:11" ht="16.5" customHeight="1" x14ac:dyDescent="0.3">
      <c r="A3" s="45"/>
      <c r="B3" s="44"/>
      <c r="C3" s="44"/>
      <c r="D3" s="44"/>
      <c r="E3" s="44"/>
      <c r="F3" s="44"/>
      <c r="G3" s="45"/>
      <c r="H3" s="45"/>
      <c r="I3" s="45"/>
      <c r="J3" s="45"/>
      <c r="K3" s="336"/>
    </row>
    <row r="4" spans="1:11" ht="16.5" customHeight="1" x14ac:dyDescent="0.25">
      <c r="A4" s="122" t="s">
        <v>384</v>
      </c>
      <c r="B4" s="122">
        <v>2015</v>
      </c>
      <c r="C4" s="122">
        <v>2016</v>
      </c>
      <c r="D4" s="122">
        <v>2017</v>
      </c>
      <c r="E4" s="122">
        <v>2018</v>
      </c>
      <c r="F4" s="122">
        <v>2019</v>
      </c>
      <c r="G4" s="122">
        <v>2020</v>
      </c>
      <c r="H4" s="122">
        <v>2021</v>
      </c>
      <c r="I4" s="122">
        <v>2022</v>
      </c>
      <c r="J4" s="122">
        <v>2023</v>
      </c>
      <c r="K4" s="323" t="s">
        <v>265</v>
      </c>
    </row>
    <row r="5" spans="1:11" ht="16.5" customHeight="1" x14ac:dyDescent="0.25">
      <c r="A5" s="324" t="s">
        <v>178</v>
      </c>
      <c r="B5" s="325">
        <f t="shared" ref="B5:K5" si="0">SUM(B7:B9)</f>
        <v>4071094.92442714</v>
      </c>
      <c r="C5" s="325">
        <f t="shared" si="0"/>
        <v>4329179.7629066501</v>
      </c>
      <c r="D5" s="325">
        <f t="shared" si="0"/>
        <v>4318324.2784375055</v>
      </c>
      <c r="E5" s="325">
        <f t="shared" si="0"/>
        <v>3999990.1319625722</v>
      </c>
      <c r="F5" s="325">
        <f t="shared" si="0"/>
        <v>3706760.2491151234</v>
      </c>
      <c r="G5" s="325">
        <f t="shared" si="0"/>
        <v>2721461.1368655483</v>
      </c>
      <c r="H5" s="325">
        <f t="shared" si="0"/>
        <v>3333632.4494976592</v>
      </c>
      <c r="I5" s="325">
        <f t="shared" si="0"/>
        <v>3084038.7076613102</v>
      </c>
      <c r="J5" s="325">
        <f t="shared" si="0"/>
        <v>3041393.6459926553</v>
      </c>
      <c r="K5" s="325">
        <f t="shared" si="0"/>
        <v>3511000.1230838001</v>
      </c>
    </row>
    <row r="6" spans="1:11" ht="16.5" customHeight="1" x14ac:dyDescent="0.25">
      <c r="A6" s="133"/>
      <c r="B6" s="134"/>
      <c r="C6" s="134"/>
      <c r="D6" s="134"/>
      <c r="E6" s="134"/>
      <c r="F6" s="134"/>
      <c r="G6" s="134"/>
      <c r="H6" s="134"/>
      <c r="I6" s="134"/>
      <c r="J6" s="468"/>
      <c r="K6" s="468"/>
    </row>
    <row r="7" spans="1:11" ht="16.5" customHeight="1" x14ac:dyDescent="0.25">
      <c r="A7" s="133" t="s">
        <v>454</v>
      </c>
      <c r="B7" s="135">
        <v>4002338.0687809102</v>
      </c>
      <c r="C7" s="135">
        <v>4204765.8207271378</v>
      </c>
      <c r="D7" s="135">
        <v>4196262.6988354875</v>
      </c>
      <c r="E7" s="135">
        <v>3915120.1417498342</v>
      </c>
      <c r="F7" s="135">
        <v>3616427.8045845595</v>
      </c>
      <c r="G7" s="135">
        <v>2647564.2661716072</v>
      </c>
      <c r="H7" s="135">
        <v>3265589.4345599995</v>
      </c>
      <c r="I7" s="135">
        <v>3005245.8185036154</v>
      </c>
      <c r="J7" s="135">
        <v>2956393.4361641668</v>
      </c>
      <c r="K7" s="135">
        <v>3435950.7445276482</v>
      </c>
    </row>
    <row r="8" spans="1:11" ht="16.5" customHeight="1" x14ac:dyDescent="0.25">
      <c r="A8" s="133" t="s">
        <v>386</v>
      </c>
      <c r="B8" s="135">
        <v>68756.855646229727</v>
      </c>
      <c r="C8" s="135">
        <v>124413.94217951235</v>
      </c>
      <c r="D8" s="135">
        <v>122061.57960201794</v>
      </c>
      <c r="E8" s="135">
        <v>84869.990212737961</v>
      </c>
      <c r="F8" s="135">
        <v>90332.444530564011</v>
      </c>
      <c r="G8" s="135">
        <v>73896.870693941106</v>
      </c>
      <c r="H8" s="135">
        <v>68043.014937659595</v>
      </c>
      <c r="I8" s="135">
        <v>78792.889157694823</v>
      </c>
      <c r="J8" s="135">
        <v>85000.209828488383</v>
      </c>
      <c r="K8" s="135">
        <v>75049.378556151933</v>
      </c>
    </row>
    <row r="9" spans="1:11" ht="16.5" customHeight="1" x14ac:dyDescent="0.25">
      <c r="A9" s="133" t="s">
        <v>387</v>
      </c>
      <c r="B9" s="135">
        <v>0</v>
      </c>
      <c r="C9" s="135">
        <v>0</v>
      </c>
      <c r="D9" s="135">
        <v>0</v>
      </c>
      <c r="E9" s="135">
        <v>0</v>
      </c>
      <c r="F9" s="135">
        <v>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</row>
    <row r="10" spans="1:11" ht="16.5" customHeight="1" x14ac:dyDescent="0.25">
      <c r="A10" s="133"/>
      <c r="B10" s="374"/>
      <c r="C10" s="374"/>
      <c r="D10" s="374"/>
      <c r="E10" s="374"/>
      <c r="F10" s="374"/>
      <c r="G10" s="374"/>
      <c r="H10" s="374"/>
      <c r="I10" s="374"/>
      <c r="J10" s="374"/>
      <c r="K10" s="468"/>
    </row>
    <row r="11" spans="1:11" ht="16.5" customHeight="1" x14ac:dyDescent="0.25">
      <c r="A11" s="133"/>
      <c r="B11" s="374"/>
      <c r="C11" s="374"/>
      <c r="D11" s="374"/>
      <c r="E11" s="374"/>
      <c r="F11" s="374"/>
      <c r="G11" s="374"/>
      <c r="H11" s="374"/>
      <c r="I11" s="374"/>
      <c r="J11" s="374"/>
      <c r="K11" s="374"/>
    </row>
    <row r="12" spans="1:11" ht="16.5" customHeight="1" x14ac:dyDescent="0.25">
      <c r="A12" s="423" t="s">
        <v>359</v>
      </c>
      <c r="B12" s="317"/>
      <c r="C12" s="317"/>
      <c r="D12" s="317"/>
      <c r="E12" s="317"/>
      <c r="F12" s="317"/>
      <c r="G12" s="423"/>
      <c r="H12" s="423"/>
      <c r="I12" s="423"/>
      <c r="J12" s="423"/>
      <c r="K12" s="423"/>
    </row>
    <row r="13" spans="1:11" ht="16.5" customHeight="1" x14ac:dyDescent="0.25">
      <c r="A13" s="389" t="s">
        <v>372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</row>
    <row r="14" spans="1:11" ht="16.5" customHeight="1" x14ac:dyDescent="0.3">
      <c r="A14" s="45"/>
      <c r="B14" s="44"/>
      <c r="C14" s="44"/>
      <c r="D14" s="44"/>
      <c r="E14" s="44"/>
      <c r="F14" s="44"/>
      <c r="G14" s="44"/>
      <c r="H14" s="45"/>
      <c r="I14" s="45"/>
      <c r="J14" s="45"/>
      <c r="K14" s="336"/>
    </row>
    <row r="15" spans="1:11" ht="16.5" customHeight="1" x14ac:dyDescent="0.3">
      <c r="A15" s="45"/>
      <c r="B15" s="44"/>
      <c r="C15" s="44"/>
      <c r="D15" s="44"/>
      <c r="E15" s="44"/>
      <c r="F15" s="44"/>
      <c r="G15" s="44"/>
      <c r="H15" s="45"/>
      <c r="I15" s="45"/>
      <c r="J15" s="45"/>
      <c r="K15" s="336"/>
    </row>
    <row r="16" spans="1:11" ht="16.5" customHeight="1" x14ac:dyDescent="0.3">
      <c r="A16" s="114" t="s">
        <v>525</v>
      </c>
      <c r="B16" s="44"/>
      <c r="C16" s="44"/>
      <c r="D16" s="44"/>
      <c r="E16" s="44"/>
      <c r="F16" s="44"/>
      <c r="G16" s="44"/>
      <c r="H16" s="45"/>
      <c r="I16" s="45"/>
      <c r="J16" s="45"/>
      <c r="K16" s="336"/>
    </row>
    <row r="17" spans="1:11" ht="16.5" customHeight="1" x14ac:dyDescent="0.3">
      <c r="A17" s="47" t="s">
        <v>526</v>
      </c>
      <c r="B17" s="44"/>
      <c r="C17" s="44"/>
      <c r="D17" s="44"/>
      <c r="E17" s="44"/>
      <c r="F17" s="44"/>
      <c r="G17" s="44"/>
      <c r="H17" s="45"/>
      <c r="I17" s="45"/>
      <c r="J17" s="45"/>
      <c r="K17" s="336"/>
    </row>
    <row r="18" spans="1:11" ht="16.5" customHeight="1" x14ac:dyDescent="0.3">
      <c r="A18" s="45"/>
      <c r="B18" s="44"/>
      <c r="C18" s="44"/>
      <c r="D18" s="44"/>
      <c r="E18" s="44"/>
      <c r="F18" s="44"/>
      <c r="G18" s="45"/>
      <c r="H18" s="45"/>
      <c r="I18" s="45"/>
      <c r="J18" s="45"/>
      <c r="K18" s="336"/>
    </row>
    <row r="19" spans="1:11" ht="16.5" customHeight="1" x14ac:dyDescent="0.25">
      <c r="A19" s="122" t="s">
        <v>390</v>
      </c>
      <c r="B19" s="323">
        <v>2015</v>
      </c>
      <c r="C19" s="323">
        <v>2016</v>
      </c>
      <c r="D19" s="323">
        <v>2017</v>
      </c>
      <c r="E19" s="323">
        <v>2018</v>
      </c>
      <c r="F19" s="323">
        <v>2019</v>
      </c>
      <c r="G19" s="323">
        <v>2020</v>
      </c>
      <c r="H19" s="323">
        <v>2021</v>
      </c>
      <c r="I19" s="323">
        <v>2022</v>
      </c>
      <c r="J19" s="323">
        <v>2023</v>
      </c>
      <c r="K19" s="323" t="s">
        <v>265</v>
      </c>
    </row>
    <row r="20" spans="1:11" ht="16.5" customHeight="1" x14ac:dyDescent="0.25">
      <c r="A20" s="324" t="s">
        <v>178</v>
      </c>
      <c r="B20" s="380">
        <f t="shared" ref="B20:K20" si="1">SUM(B22:B24)</f>
        <v>4071094.9244271405</v>
      </c>
      <c r="C20" s="380">
        <f t="shared" si="1"/>
        <v>4329179.7629066501</v>
      </c>
      <c r="D20" s="380">
        <f t="shared" si="1"/>
        <v>4318324.2784375055</v>
      </c>
      <c r="E20" s="380">
        <f t="shared" si="1"/>
        <v>3999990.1319625708</v>
      </c>
      <c r="F20" s="380">
        <f t="shared" si="1"/>
        <v>3706760.2491151239</v>
      </c>
      <c r="G20" s="380">
        <f t="shared" si="1"/>
        <v>2721461.1368655507</v>
      </c>
      <c r="H20" s="380">
        <f t="shared" si="1"/>
        <v>3333632.4494976597</v>
      </c>
      <c r="I20" s="380">
        <f t="shared" si="1"/>
        <v>3084038.7076613083</v>
      </c>
      <c r="J20" s="380">
        <f t="shared" si="1"/>
        <v>3041393.6459926539</v>
      </c>
      <c r="K20" s="380">
        <f t="shared" si="1"/>
        <v>3511000.1230837954</v>
      </c>
    </row>
    <row r="21" spans="1:11" ht="16.5" customHeight="1" x14ac:dyDescent="0.25">
      <c r="A21" s="133"/>
      <c r="B21" s="374"/>
      <c r="C21" s="374"/>
      <c r="D21" s="374"/>
      <c r="E21" s="374"/>
      <c r="F21" s="374"/>
      <c r="G21" s="374"/>
      <c r="H21" s="374"/>
      <c r="I21" s="374"/>
      <c r="J21" s="374"/>
      <c r="K21" s="374"/>
    </row>
    <row r="22" spans="1:11" ht="16.5" customHeight="1" x14ac:dyDescent="0.25">
      <c r="A22" s="133" t="s">
        <v>391</v>
      </c>
      <c r="B22" s="135">
        <v>3666085.6673705499</v>
      </c>
      <c r="C22" s="135">
        <v>3852887.8849253026</v>
      </c>
      <c r="D22" s="135">
        <v>3859788.5813911725</v>
      </c>
      <c r="E22" s="135">
        <v>3591858.6437078528</v>
      </c>
      <c r="F22" s="135">
        <v>3410857.7802281668</v>
      </c>
      <c r="G22" s="135">
        <v>2422681.5482058595</v>
      </c>
      <c r="H22" s="135">
        <v>2955603.259038154</v>
      </c>
      <c r="I22" s="135">
        <v>2689821.8443634775</v>
      </c>
      <c r="J22" s="135">
        <v>2706082.8789788331</v>
      </c>
      <c r="K22" s="135">
        <v>3138275.0293132886</v>
      </c>
    </row>
    <row r="23" spans="1:11" ht="16.5" customHeight="1" x14ac:dyDescent="0.25">
      <c r="A23" s="133" t="s">
        <v>392</v>
      </c>
      <c r="B23" s="135">
        <v>405009.21278959623</v>
      </c>
      <c r="C23" s="135">
        <v>476281.54296773864</v>
      </c>
      <c r="D23" s="135">
        <v>458525.63964855525</v>
      </c>
      <c r="E23" s="135">
        <v>408125.08267144009</v>
      </c>
      <c r="F23" s="135">
        <v>295886.59585219895</v>
      </c>
      <c r="G23" s="135">
        <v>294478.53206376615</v>
      </c>
      <c r="H23" s="135">
        <v>373223.89089294989</v>
      </c>
      <c r="I23" s="135">
        <v>389728.73319159588</v>
      </c>
      <c r="J23" s="135">
        <v>328238.12634346174</v>
      </c>
      <c r="K23" s="135">
        <v>362732.69216397498</v>
      </c>
    </row>
    <row r="24" spans="1:11" ht="16.5" customHeight="1" x14ac:dyDescent="0.25">
      <c r="A24" s="133" t="s">
        <v>393</v>
      </c>
      <c r="B24" s="469">
        <v>4.4266994599999998E-2</v>
      </c>
      <c r="C24" s="135">
        <v>10.335013608299999</v>
      </c>
      <c r="D24" s="135">
        <v>10.057397778</v>
      </c>
      <c r="E24" s="135">
        <v>6.4055832779999999</v>
      </c>
      <c r="F24" s="135">
        <v>15.873034757999999</v>
      </c>
      <c r="G24" s="135">
        <v>4301.0565959250989</v>
      </c>
      <c r="H24" s="135">
        <v>4805.2995665560011</v>
      </c>
      <c r="I24" s="135">
        <v>4488.1301062347002</v>
      </c>
      <c r="J24" s="135">
        <v>7072.6406703592984</v>
      </c>
      <c r="K24" s="135">
        <v>9992.401606531701</v>
      </c>
    </row>
    <row r="25" spans="1:11" ht="16.5" customHeight="1" x14ac:dyDescent="0.25">
      <c r="A25" s="133"/>
      <c r="B25" s="63"/>
      <c r="C25" s="63"/>
      <c r="D25" s="63"/>
      <c r="E25" s="63"/>
      <c r="F25" s="63"/>
      <c r="G25" s="63"/>
      <c r="H25" s="133"/>
      <c r="I25" s="133"/>
      <c r="J25" s="133"/>
      <c r="K25" s="133"/>
    </row>
    <row r="26" spans="1:11" ht="16.5" customHeight="1" x14ac:dyDescent="0.25">
      <c r="A26" s="45"/>
      <c r="B26" s="44"/>
      <c r="C26" s="44"/>
      <c r="D26" s="44"/>
      <c r="E26" s="44"/>
      <c r="F26" s="44"/>
      <c r="G26" s="44"/>
      <c r="H26" s="45"/>
      <c r="I26" s="45"/>
      <c r="J26" s="45"/>
      <c r="K26" s="45"/>
    </row>
    <row r="27" spans="1:11" ht="16.5" customHeight="1" x14ac:dyDescent="0.25">
      <c r="A27" s="164" t="s">
        <v>359</v>
      </c>
      <c r="B27" s="317"/>
      <c r="C27" s="317"/>
      <c r="D27" s="317"/>
      <c r="E27" s="317"/>
      <c r="F27" s="317"/>
      <c r="G27" s="423"/>
      <c r="H27" s="423"/>
      <c r="I27" s="423"/>
      <c r="J27" s="423"/>
      <c r="K27" s="423"/>
    </row>
    <row r="28" spans="1:11" ht="16.5" customHeight="1" x14ac:dyDescent="0.25">
      <c r="A28" s="250" t="s">
        <v>372</v>
      </c>
      <c r="B28" s="415"/>
      <c r="C28" s="415"/>
      <c r="D28" s="415"/>
      <c r="E28" s="415"/>
      <c r="F28" s="415"/>
      <c r="G28" s="415"/>
      <c r="H28" s="415"/>
      <c r="I28" s="415"/>
      <c r="J28" s="415"/>
      <c r="K28" s="415"/>
    </row>
    <row r="29" spans="1:11" ht="16.5" customHeight="1" x14ac:dyDescent="0.25"/>
  </sheetData>
  <pageMargins left="0.7" right="0.7" top="0.75" bottom="0.75" header="0" footer="0"/>
  <pageSetup scale="7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C579-0972-4914-A938-6340EBD3F3D0}">
  <sheetPr>
    <tabColor rgb="FF009999"/>
  </sheetPr>
  <dimension ref="A1:L12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1" style="5" customWidth="1"/>
    <col min="2" max="2" width="13.85546875" style="5" customWidth="1"/>
    <col min="3" max="12" width="8.7109375" style="5" customWidth="1"/>
    <col min="13" max="13" width="2.7109375" style="5" customWidth="1"/>
    <col min="14" max="16384" width="14.42578125" style="5"/>
  </cols>
  <sheetData>
    <row r="1" spans="1:12" ht="15.75" customHeight="1" x14ac:dyDescent="0.25">
      <c r="A1" s="70" t="s">
        <v>527</v>
      </c>
      <c r="B1" s="385"/>
      <c r="C1" s="385"/>
      <c r="D1" s="385"/>
      <c r="E1" s="256"/>
      <c r="F1" s="256"/>
      <c r="G1" s="253"/>
      <c r="H1" s="253"/>
      <c r="I1" s="253"/>
      <c r="J1" s="253"/>
      <c r="K1" s="256"/>
      <c r="L1" s="253"/>
    </row>
    <row r="2" spans="1:12" ht="15.75" customHeight="1" x14ac:dyDescent="0.25">
      <c r="A2" s="72" t="s">
        <v>528</v>
      </c>
      <c r="B2" s="385"/>
      <c r="C2" s="385"/>
      <c r="D2" s="385"/>
      <c r="E2" s="256"/>
      <c r="F2" s="256"/>
      <c r="G2" s="253"/>
      <c r="H2" s="253"/>
      <c r="I2" s="253"/>
      <c r="J2" s="253"/>
      <c r="K2" s="256"/>
      <c r="L2" s="253"/>
    </row>
    <row r="3" spans="1:12" ht="15.75" customHeight="1" x14ac:dyDescent="0.25">
      <c r="A3" s="253"/>
      <c r="B3" s="256"/>
      <c r="C3" s="256"/>
      <c r="D3" s="256"/>
      <c r="E3" s="256"/>
      <c r="F3" s="256"/>
      <c r="G3" s="253"/>
      <c r="H3" s="253"/>
      <c r="I3" s="253"/>
      <c r="J3" s="253"/>
      <c r="K3" s="256"/>
      <c r="L3" s="253"/>
    </row>
    <row r="4" spans="1:12" ht="15.75" customHeight="1" x14ac:dyDescent="0.25">
      <c r="A4" s="206" t="s">
        <v>529</v>
      </c>
      <c r="B4" s="386"/>
      <c r="C4" s="435">
        <v>2015</v>
      </c>
      <c r="D4" s="435">
        <v>2016</v>
      </c>
      <c r="E4" s="435">
        <v>2017</v>
      </c>
      <c r="F4" s="435">
        <v>2018</v>
      </c>
      <c r="G4" s="435">
        <v>2019</v>
      </c>
      <c r="H4" s="435">
        <v>2020</v>
      </c>
      <c r="I4" s="435">
        <v>2021</v>
      </c>
      <c r="J4" s="435">
        <v>2022</v>
      </c>
      <c r="K4" s="435">
        <v>2023</v>
      </c>
      <c r="L4" s="435" t="s">
        <v>396</v>
      </c>
    </row>
    <row r="5" spans="1:12" ht="15.75" customHeight="1" x14ac:dyDescent="0.25">
      <c r="A5" s="95" t="s">
        <v>461</v>
      </c>
      <c r="B5" s="113" t="s">
        <v>398</v>
      </c>
      <c r="C5" s="460">
        <v>137.79635297098301</v>
      </c>
      <c r="D5" s="460">
        <v>120.45621156886</v>
      </c>
      <c r="E5" s="460">
        <v>118.02914691497099</v>
      </c>
      <c r="F5" s="460">
        <v>122.68864173304</v>
      </c>
      <c r="G5" s="460">
        <v>80.687839499970096</v>
      </c>
      <c r="H5" s="460">
        <v>93.552143480020902</v>
      </c>
      <c r="I5" s="460">
        <v>117.028535340049</v>
      </c>
      <c r="J5" s="460">
        <v>90.218522479972293</v>
      </c>
      <c r="K5" s="460">
        <v>97.918753810025393</v>
      </c>
      <c r="L5" s="460">
        <v>128.67314471001799</v>
      </c>
    </row>
    <row r="6" spans="1:12" ht="15.75" customHeight="1" x14ac:dyDescent="0.25">
      <c r="A6" s="95" t="s">
        <v>462</v>
      </c>
      <c r="B6" s="113" t="s">
        <v>530</v>
      </c>
      <c r="C6" s="460">
        <v>8.9059539999999995</v>
      </c>
      <c r="D6" s="460">
        <v>7.1565099999999999</v>
      </c>
      <c r="E6" s="460">
        <v>6.9465320000000004</v>
      </c>
      <c r="F6" s="460">
        <v>7.8107290000000003</v>
      </c>
      <c r="G6" s="460">
        <v>4.7343134888109999</v>
      </c>
      <c r="H6" s="460">
        <v>4.6800948318969997</v>
      </c>
      <c r="I6" s="460">
        <v>4.6418586206430001</v>
      </c>
      <c r="J6" s="460">
        <v>4.2071969278010002</v>
      </c>
      <c r="K6" s="460">
        <v>4.2499310251360001</v>
      </c>
      <c r="L6" s="460">
        <v>4.8095670774329999</v>
      </c>
    </row>
    <row r="7" spans="1:12" ht="15.75" customHeight="1" x14ac:dyDescent="0.25">
      <c r="A7" s="95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5.75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430"/>
    </row>
    <row r="9" spans="1:12" ht="15.75" customHeight="1" x14ac:dyDescent="0.25">
      <c r="A9" s="241" t="s">
        <v>359</v>
      </c>
      <c r="B9" s="293"/>
      <c r="C9" s="293"/>
      <c r="D9" s="293"/>
      <c r="E9" s="293"/>
      <c r="F9" s="293"/>
      <c r="G9" s="293"/>
      <c r="H9" s="241"/>
      <c r="I9" s="241"/>
      <c r="J9" s="241"/>
      <c r="K9" s="293"/>
      <c r="L9" s="221"/>
    </row>
    <row r="10" spans="1:12" ht="15.75" customHeight="1" x14ac:dyDescent="0.25">
      <c r="A10" s="221" t="s">
        <v>402</v>
      </c>
      <c r="B10" s="111"/>
      <c r="C10" s="296"/>
      <c r="D10" s="296"/>
      <c r="E10" s="296"/>
      <c r="F10" s="296"/>
      <c r="G10" s="221"/>
      <c r="H10" s="221"/>
      <c r="I10" s="221"/>
      <c r="J10" s="221"/>
      <c r="K10" s="296"/>
      <c r="L10" s="221"/>
    </row>
    <row r="11" spans="1:12" ht="15.75" customHeight="1" x14ac:dyDescent="0.25">
      <c r="A11" s="250" t="s">
        <v>403</v>
      </c>
      <c r="B11" s="277"/>
      <c r="C11" s="297"/>
      <c r="D11" s="297"/>
      <c r="E11" s="297"/>
      <c r="F11" s="297"/>
      <c r="G11" s="250"/>
      <c r="H11" s="250"/>
      <c r="I11" s="250"/>
      <c r="J11" s="250"/>
      <c r="K11" s="297"/>
      <c r="L11" s="297"/>
    </row>
    <row r="12" spans="1:12" ht="15.75" customHeight="1" x14ac:dyDescent="0.25">
      <c r="A12" s="253"/>
      <c r="B12" s="256"/>
      <c r="C12" s="256"/>
      <c r="D12" s="256"/>
      <c r="E12" s="256"/>
      <c r="F12" s="256"/>
      <c r="G12" s="253"/>
      <c r="H12" s="253"/>
      <c r="I12" s="253"/>
      <c r="J12" s="253"/>
      <c r="K12" s="256"/>
      <c r="L12" s="253"/>
    </row>
  </sheetData>
  <pageMargins left="0.7" right="0.7" top="0.75" bottom="0.75" header="0" footer="0"/>
  <pageSetup scale="8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B6E6F-D520-44D8-AA7F-36536E95C6A5}">
  <sheetPr>
    <tabColor rgb="FF009999"/>
  </sheetPr>
  <dimension ref="A1:D95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33" style="337" customWidth="1"/>
    <col min="2" max="2" width="26.28515625" style="337" customWidth="1"/>
    <col min="3" max="3" width="13.85546875" style="337" customWidth="1"/>
    <col min="4" max="4" width="11.5703125" style="337" customWidth="1"/>
    <col min="5" max="5" width="14.42578125" style="337"/>
    <col min="6" max="6" width="21" style="337" customWidth="1"/>
    <col min="7" max="7" width="17.140625" style="337" customWidth="1"/>
    <col min="8" max="8" width="19.42578125" style="337" customWidth="1"/>
    <col min="9" max="16384" width="14.42578125" style="337"/>
  </cols>
  <sheetData>
    <row r="1" spans="1:4" ht="16.5" customHeight="1" x14ac:dyDescent="0.25">
      <c r="A1" s="301" t="s">
        <v>531</v>
      </c>
      <c r="B1" s="470"/>
      <c r="C1" s="471"/>
      <c r="D1" s="471"/>
    </row>
    <row r="2" spans="1:4" ht="16.5" customHeight="1" x14ac:dyDescent="0.25">
      <c r="A2" s="47" t="s">
        <v>532</v>
      </c>
      <c r="B2" s="470"/>
      <c r="C2" s="471"/>
      <c r="D2" s="471"/>
    </row>
    <row r="3" spans="1:4" ht="16.5" customHeight="1" x14ac:dyDescent="0.25">
      <c r="A3" s="471"/>
      <c r="B3" s="470"/>
      <c r="C3" s="471"/>
      <c r="D3" s="471"/>
    </row>
    <row r="4" spans="1:4" ht="16.5" customHeight="1" x14ac:dyDescent="0.25">
      <c r="A4" s="472" t="s">
        <v>406</v>
      </c>
      <c r="B4" s="473" t="s">
        <v>407</v>
      </c>
      <c r="C4" s="471"/>
      <c r="D4" s="471"/>
    </row>
    <row r="5" spans="1:4" ht="16.5" customHeight="1" x14ac:dyDescent="0.25">
      <c r="A5" s="474" t="s">
        <v>408</v>
      </c>
      <c r="B5" s="475" t="s">
        <v>175</v>
      </c>
      <c r="C5" s="471"/>
      <c r="D5" s="471"/>
    </row>
    <row r="6" spans="1:4" ht="16.5" customHeight="1" x14ac:dyDescent="0.25">
      <c r="A6" s="474"/>
      <c r="B6" s="475"/>
      <c r="C6" s="471"/>
      <c r="D6" s="471"/>
    </row>
    <row r="7" spans="1:4" ht="16.5" customHeight="1" x14ac:dyDescent="0.25">
      <c r="A7" s="474" t="s">
        <v>231</v>
      </c>
      <c r="B7" s="476">
        <v>0.37730795520245741</v>
      </c>
      <c r="C7" s="477"/>
      <c r="D7" s="471"/>
    </row>
    <row r="8" spans="1:4" ht="16.5" customHeight="1" x14ac:dyDescent="0.25">
      <c r="A8" s="474" t="s">
        <v>218</v>
      </c>
      <c r="B8" s="476">
        <v>0.36126744655823528</v>
      </c>
      <c r="C8" s="477"/>
      <c r="D8" s="471"/>
    </row>
    <row r="9" spans="1:4" ht="16.5" customHeight="1" x14ac:dyDescent="0.25">
      <c r="A9" s="474" t="s">
        <v>468</v>
      </c>
      <c r="B9" s="476">
        <v>0.11938453687924946</v>
      </c>
      <c r="C9" s="477"/>
      <c r="D9" s="471"/>
    </row>
    <row r="10" spans="1:4" ht="16.5" customHeight="1" x14ac:dyDescent="0.25">
      <c r="A10" s="474" t="s">
        <v>216</v>
      </c>
      <c r="B10" s="476">
        <v>5.9650629175953401E-2</v>
      </c>
      <c r="C10" s="477"/>
      <c r="D10" s="471"/>
    </row>
    <row r="11" spans="1:4" ht="16.5" customHeight="1" x14ac:dyDescent="0.25">
      <c r="A11" s="474" t="s">
        <v>217</v>
      </c>
      <c r="B11" s="476">
        <v>3.7238499616988177E-2</v>
      </c>
      <c r="C11" s="477"/>
      <c r="D11" s="471"/>
    </row>
    <row r="12" spans="1:4" ht="16.5" customHeight="1" x14ac:dyDescent="0.25">
      <c r="A12" s="474" t="s">
        <v>210</v>
      </c>
      <c r="B12" s="476">
        <v>1.3774688137098534E-2</v>
      </c>
      <c r="C12" s="477"/>
      <c r="D12" s="471"/>
    </row>
    <row r="13" spans="1:4" ht="16.5" customHeight="1" x14ac:dyDescent="0.25">
      <c r="A13" s="474" t="s">
        <v>233</v>
      </c>
      <c r="B13" s="476">
        <v>1.2516528943392136E-2</v>
      </c>
      <c r="C13" s="477"/>
      <c r="D13" s="471"/>
    </row>
    <row r="14" spans="1:4" ht="16.5" customHeight="1" x14ac:dyDescent="0.25">
      <c r="A14" s="474" t="s">
        <v>333</v>
      </c>
      <c r="B14" s="476">
        <v>1.8859715486625597E-2</v>
      </c>
      <c r="C14" s="477"/>
      <c r="D14" s="478"/>
    </row>
    <row r="15" spans="1:4" ht="16.5" customHeight="1" x14ac:dyDescent="0.25">
      <c r="A15" s="474"/>
      <c r="B15" s="476"/>
      <c r="C15" s="477"/>
      <c r="D15" s="471"/>
    </row>
    <row r="16" spans="1:4" ht="16.5" customHeight="1" x14ac:dyDescent="0.25">
      <c r="A16" s="479" t="s">
        <v>415</v>
      </c>
      <c r="B16" s="480">
        <f>SUM(B7:B14)</f>
        <v>1.0000000000000002</v>
      </c>
      <c r="C16" s="477"/>
      <c r="D16" s="471"/>
    </row>
    <row r="17" spans="1:4" ht="16.5" customHeight="1" x14ac:dyDescent="0.25">
      <c r="A17" s="468"/>
      <c r="B17" s="468"/>
      <c r="C17" s="471"/>
      <c r="D17" s="471"/>
    </row>
    <row r="18" spans="1:4" ht="16.5" customHeight="1" x14ac:dyDescent="0.25">
      <c r="A18" s="474"/>
      <c r="B18" s="481"/>
      <c r="D18" s="471"/>
    </row>
    <row r="19" spans="1:4" ht="16.5" customHeight="1" x14ac:dyDescent="0.25">
      <c r="A19" s="482" t="s">
        <v>401</v>
      </c>
      <c r="B19" s="483"/>
      <c r="C19" s="484"/>
      <c r="D19" s="471"/>
    </row>
    <row r="20" spans="1:4" ht="16.5" customHeight="1" x14ac:dyDescent="0.25">
      <c r="A20" s="485" t="s">
        <v>416</v>
      </c>
      <c r="B20" s="267"/>
      <c r="C20" s="267"/>
      <c r="D20" s="471"/>
    </row>
    <row r="21" spans="1:4" ht="16.5" customHeight="1" x14ac:dyDescent="0.25">
      <c r="A21" s="486" t="s">
        <v>417</v>
      </c>
      <c r="B21" s="487"/>
      <c r="C21" s="484"/>
      <c r="D21" s="471"/>
    </row>
    <row r="22" spans="1:4" ht="16.5" customHeight="1" x14ac:dyDescent="0.25">
      <c r="A22" s="471"/>
      <c r="B22" s="470"/>
      <c r="C22" s="471"/>
      <c r="D22" s="471"/>
    </row>
    <row r="23" spans="1:4" ht="12" customHeight="1" x14ac:dyDescent="0.25">
      <c r="A23" s="471"/>
      <c r="B23" s="470"/>
      <c r="C23" s="471"/>
      <c r="D23" s="471"/>
    </row>
    <row r="24" spans="1:4" ht="12" customHeight="1" x14ac:dyDescent="0.25">
      <c r="A24" s="471"/>
      <c r="B24" s="470"/>
      <c r="C24" s="471"/>
      <c r="D24" s="471"/>
    </row>
    <row r="25" spans="1:4" ht="12" customHeight="1" x14ac:dyDescent="0.25">
      <c r="A25" s="471"/>
      <c r="B25" s="470"/>
      <c r="C25" s="471"/>
      <c r="D25" s="471"/>
    </row>
    <row r="26" spans="1:4" ht="12" customHeight="1" x14ac:dyDescent="0.25">
      <c r="A26" s="471"/>
      <c r="B26" s="470"/>
      <c r="C26" s="471"/>
      <c r="D26" s="471"/>
    </row>
    <row r="27" spans="1:4" ht="12" customHeight="1" x14ac:dyDescent="0.25">
      <c r="A27" s="471"/>
      <c r="B27" s="470"/>
      <c r="C27" s="471"/>
      <c r="D27" s="471"/>
    </row>
    <row r="28" spans="1:4" ht="12" customHeight="1" x14ac:dyDescent="0.25">
      <c r="A28" s="471"/>
      <c r="B28" s="470"/>
      <c r="C28" s="471"/>
      <c r="D28" s="471"/>
    </row>
    <row r="29" spans="1:4" ht="12" customHeight="1" x14ac:dyDescent="0.25">
      <c r="A29" s="471"/>
      <c r="B29" s="470"/>
      <c r="C29" s="471"/>
      <c r="D29" s="471"/>
    </row>
    <row r="30" spans="1:4" ht="12" customHeight="1" x14ac:dyDescent="0.25">
      <c r="A30" s="471"/>
      <c r="B30" s="470"/>
      <c r="C30" s="471"/>
      <c r="D30" s="471"/>
    </row>
    <row r="31" spans="1:4" ht="12" customHeight="1" x14ac:dyDescent="0.25">
      <c r="A31" s="471"/>
      <c r="B31" s="470"/>
      <c r="C31" s="471"/>
      <c r="D31" s="471"/>
    </row>
    <row r="32" spans="1:4" ht="12" customHeight="1" x14ac:dyDescent="0.25">
      <c r="A32" s="471"/>
      <c r="B32" s="470"/>
      <c r="C32" s="471"/>
      <c r="D32" s="471"/>
    </row>
    <row r="33" spans="1:4" ht="12" customHeight="1" x14ac:dyDescent="0.25">
      <c r="A33" s="471"/>
      <c r="B33" s="470"/>
      <c r="C33" s="471"/>
      <c r="D33" s="471"/>
    </row>
    <row r="34" spans="1:4" ht="12" customHeight="1" x14ac:dyDescent="0.25">
      <c r="A34" s="471"/>
      <c r="B34" s="470"/>
      <c r="C34" s="471"/>
      <c r="D34" s="471"/>
    </row>
    <row r="35" spans="1:4" ht="12" customHeight="1" x14ac:dyDescent="0.25">
      <c r="A35" s="471"/>
      <c r="B35" s="470"/>
      <c r="C35" s="471"/>
      <c r="D35" s="471"/>
    </row>
    <row r="36" spans="1:4" ht="12" customHeight="1" x14ac:dyDescent="0.25">
      <c r="A36" s="471"/>
      <c r="B36" s="470"/>
      <c r="C36" s="471"/>
      <c r="D36" s="471"/>
    </row>
    <row r="37" spans="1:4" ht="12" customHeight="1" x14ac:dyDescent="0.25">
      <c r="A37" s="471"/>
      <c r="B37" s="470"/>
      <c r="C37" s="471"/>
      <c r="D37" s="471"/>
    </row>
    <row r="38" spans="1:4" ht="12" customHeight="1" x14ac:dyDescent="0.25">
      <c r="A38" s="471"/>
      <c r="B38" s="470"/>
      <c r="C38" s="471"/>
      <c r="D38" s="471"/>
    </row>
    <row r="39" spans="1:4" ht="12" customHeight="1" x14ac:dyDescent="0.25">
      <c r="A39" s="471"/>
      <c r="B39" s="470"/>
      <c r="C39" s="471"/>
      <c r="D39" s="471"/>
    </row>
    <row r="40" spans="1:4" ht="11.25" customHeight="1" x14ac:dyDescent="0.25">
      <c r="A40" s="471"/>
      <c r="B40" s="470"/>
      <c r="C40" s="471"/>
      <c r="D40" s="471"/>
    </row>
    <row r="41" spans="1:4" ht="12" customHeight="1" x14ac:dyDescent="0.25">
      <c r="A41" s="471"/>
      <c r="B41" s="470"/>
      <c r="C41" s="471"/>
      <c r="D41" s="471"/>
    </row>
    <row r="42" spans="1:4" ht="12" customHeight="1" x14ac:dyDescent="0.25">
      <c r="A42" s="471"/>
      <c r="B42" s="470"/>
      <c r="C42" s="471"/>
      <c r="D42" s="471"/>
    </row>
    <row r="43" spans="1:4" ht="12" customHeight="1" x14ac:dyDescent="0.25">
      <c r="A43" s="471"/>
      <c r="B43" s="470"/>
      <c r="C43" s="471"/>
      <c r="D43" s="471"/>
    </row>
    <row r="44" spans="1:4" ht="12" customHeight="1" x14ac:dyDescent="0.25">
      <c r="A44" s="471"/>
      <c r="B44" s="470"/>
      <c r="C44" s="471"/>
      <c r="D44" s="471"/>
    </row>
    <row r="45" spans="1:4" ht="12" customHeight="1" x14ac:dyDescent="0.25">
      <c r="A45" s="471"/>
      <c r="B45" s="470"/>
      <c r="C45" s="471"/>
      <c r="D45" s="471"/>
    </row>
    <row r="46" spans="1:4" ht="12" customHeight="1" x14ac:dyDescent="0.25">
      <c r="A46" s="471"/>
      <c r="B46" s="470"/>
      <c r="C46" s="471"/>
      <c r="D46" s="471"/>
    </row>
    <row r="47" spans="1:4" ht="12" customHeight="1" x14ac:dyDescent="0.25">
      <c r="A47" s="471"/>
      <c r="B47" s="470"/>
      <c r="C47" s="471"/>
      <c r="D47" s="471"/>
    </row>
    <row r="48" spans="1:4" ht="12" customHeight="1" x14ac:dyDescent="0.25">
      <c r="A48" s="471"/>
      <c r="B48" s="470"/>
      <c r="C48" s="471"/>
      <c r="D48" s="471"/>
    </row>
    <row r="49" spans="1:4" ht="12" customHeight="1" x14ac:dyDescent="0.25">
      <c r="A49" s="471"/>
      <c r="B49" s="470"/>
      <c r="C49" s="471"/>
      <c r="D49" s="471"/>
    </row>
    <row r="50" spans="1:4" ht="12" customHeight="1" x14ac:dyDescent="0.25">
      <c r="A50" s="471"/>
      <c r="B50" s="470"/>
      <c r="C50" s="471"/>
      <c r="D50" s="471"/>
    </row>
    <row r="51" spans="1:4" ht="12" customHeight="1" x14ac:dyDescent="0.25">
      <c r="A51" s="471"/>
      <c r="B51" s="470"/>
      <c r="C51" s="471"/>
      <c r="D51" s="471"/>
    </row>
    <row r="52" spans="1:4" ht="12" customHeight="1" x14ac:dyDescent="0.25">
      <c r="A52" s="471"/>
      <c r="B52" s="470"/>
      <c r="C52" s="471"/>
      <c r="D52" s="471"/>
    </row>
    <row r="53" spans="1:4" ht="12" customHeight="1" x14ac:dyDescent="0.25">
      <c r="A53" s="471"/>
      <c r="B53" s="470"/>
      <c r="C53" s="471"/>
      <c r="D53" s="471"/>
    </row>
    <row r="54" spans="1:4" ht="12" customHeight="1" x14ac:dyDescent="0.25">
      <c r="A54" s="471"/>
      <c r="B54" s="470"/>
      <c r="C54" s="471"/>
      <c r="D54" s="471"/>
    </row>
    <row r="55" spans="1:4" ht="12" customHeight="1" x14ac:dyDescent="0.25">
      <c r="A55" s="471"/>
      <c r="B55" s="470"/>
      <c r="C55" s="471"/>
      <c r="D55" s="471"/>
    </row>
    <row r="56" spans="1:4" ht="12" customHeight="1" x14ac:dyDescent="0.25">
      <c r="A56" s="471"/>
      <c r="B56" s="470"/>
      <c r="C56" s="471"/>
      <c r="D56" s="471"/>
    </row>
    <row r="57" spans="1:4" ht="12" customHeight="1" x14ac:dyDescent="0.25">
      <c r="A57" s="471"/>
      <c r="B57" s="470"/>
      <c r="C57" s="471"/>
      <c r="D57" s="471"/>
    </row>
    <row r="58" spans="1:4" ht="12" customHeight="1" x14ac:dyDescent="0.25">
      <c r="A58" s="471"/>
      <c r="B58" s="470"/>
      <c r="C58" s="471"/>
      <c r="D58" s="471"/>
    </row>
    <row r="59" spans="1:4" ht="12" customHeight="1" x14ac:dyDescent="0.25">
      <c r="A59" s="471"/>
      <c r="B59" s="470"/>
      <c r="C59" s="471"/>
      <c r="D59" s="471"/>
    </row>
    <row r="60" spans="1:4" ht="12" customHeight="1" x14ac:dyDescent="0.25">
      <c r="A60" s="471"/>
      <c r="B60" s="470"/>
      <c r="C60" s="471"/>
      <c r="D60" s="471"/>
    </row>
    <row r="61" spans="1:4" ht="12" customHeight="1" x14ac:dyDescent="0.25">
      <c r="A61" s="471"/>
      <c r="B61" s="470"/>
      <c r="C61" s="471"/>
      <c r="D61" s="471"/>
    </row>
    <row r="62" spans="1:4" ht="12" customHeight="1" x14ac:dyDescent="0.25">
      <c r="A62" s="471"/>
      <c r="B62" s="470"/>
      <c r="C62" s="471"/>
      <c r="D62" s="471"/>
    </row>
    <row r="63" spans="1:4" ht="12" customHeight="1" x14ac:dyDescent="0.25">
      <c r="A63" s="471"/>
      <c r="B63" s="470"/>
      <c r="C63" s="471"/>
      <c r="D63" s="471"/>
    </row>
    <row r="64" spans="1:4" ht="12" customHeight="1" x14ac:dyDescent="0.25">
      <c r="A64" s="471"/>
      <c r="B64" s="470"/>
      <c r="C64" s="471"/>
      <c r="D64" s="471"/>
    </row>
    <row r="65" spans="1:4" ht="12" customHeight="1" x14ac:dyDescent="0.25">
      <c r="A65" s="471"/>
      <c r="B65" s="470"/>
      <c r="C65" s="471"/>
      <c r="D65" s="471"/>
    </row>
    <row r="66" spans="1:4" ht="12" customHeight="1" x14ac:dyDescent="0.25">
      <c r="A66" s="471"/>
      <c r="B66" s="470"/>
      <c r="C66" s="471"/>
      <c r="D66" s="471"/>
    </row>
    <row r="67" spans="1:4" ht="12" customHeight="1" x14ac:dyDescent="0.25">
      <c r="A67" s="471"/>
      <c r="B67" s="470"/>
      <c r="C67" s="471"/>
      <c r="D67" s="471"/>
    </row>
    <row r="68" spans="1:4" ht="12" customHeight="1" x14ac:dyDescent="0.25">
      <c r="A68" s="471"/>
      <c r="B68" s="470"/>
      <c r="C68" s="471"/>
      <c r="D68" s="471"/>
    </row>
    <row r="69" spans="1:4" ht="12" customHeight="1" x14ac:dyDescent="0.25">
      <c r="A69" s="471"/>
      <c r="B69" s="470"/>
      <c r="C69" s="471"/>
      <c r="D69" s="471"/>
    </row>
    <row r="70" spans="1:4" ht="12" customHeight="1" x14ac:dyDescent="0.25">
      <c r="A70" s="471"/>
      <c r="B70" s="470"/>
      <c r="C70" s="471"/>
      <c r="D70" s="471"/>
    </row>
    <row r="71" spans="1:4" ht="12" customHeight="1" x14ac:dyDescent="0.25">
      <c r="A71" s="471"/>
      <c r="B71" s="470"/>
      <c r="C71" s="471"/>
      <c r="D71" s="471"/>
    </row>
    <row r="72" spans="1:4" ht="12" customHeight="1" x14ac:dyDescent="0.25">
      <c r="A72" s="471"/>
      <c r="B72" s="470"/>
      <c r="C72" s="471"/>
      <c r="D72" s="471"/>
    </row>
    <row r="73" spans="1:4" ht="12" customHeight="1" x14ac:dyDescent="0.25">
      <c r="A73" s="471"/>
      <c r="B73" s="470"/>
      <c r="C73" s="471"/>
      <c r="D73" s="471"/>
    </row>
    <row r="74" spans="1:4" ht="12" customHeight="1" x14ac:dyDescent="0.25">
      <c r="A74" s="471"/>
      <c r="B74" s="470"/>
      <c r="C74" s="471"/>
      <c r="D74" s="471"/>
    </row>
    <row r="75" spans="1:4" ht="12" customHeight="1" x14ac:dyDescent="0.25">
      <c r="A75" s="471"/>
      <c r="B75" s="470"/>
      <c r="C75" s="471"/>
      <c r="D75" s="471"/>
    </row>
    <row r="76" spans="1:4" ht="12" customHeight="1" x14ac:dyDescent="0.25">
      <c r="A76" s="471"/>
      <c r="B76" s="470"/>
      <c r="C76" s="471"/>
      <c r="D76" s="471"/>
    </row>
    <row r="77" spans="1:4" ht="12" customHeight="1" x14ac:dyDescent="0.25">
      <c r="A77" s="471"/>
      <c r="B77" s="470"/>
      <c r="C77" s="471"/>
      <c r="D77" s="471"/>
    </row>
    <row r="78" spans="1:4" ht="12" customHeight="1" x14ac:dyDescent="0.25">
      <c r="A78" s="471"/>
      <c r="B78" s="470"/>
      <c r="C78" s="471"/>
      <c r="D78" s="471"/>
    </row>
    <row r="79" spans="1:4" ht="12" customHeight="1" x14ac:dyDescent="0.25">
      <c r="A79" s="471"/>
      <c r="B79" s="470"/>
      <c r="C79" s="471"/>
      <c r="D79" s="471"/>
    </row>
    <row r="80" spans="1:4" ht="12" customHeight="1" x14ac:dyDescent="0.25">
      <c r="A80" s="471"/>
      <c r="B80" s="470"/>
      <c r="C80" s="471"/>
      <c r="D80" s="471"/>
    </row>
    <row r="81" spans="1:4" ht="12" customHeight="1" x14ac:dyDescent="0.25">
      <c r="A81" s="471"/>
      <c r="B81" s="470"/>
      <c r="C81" s="471"/>
      <c r="D81" s="471"/>
    </row>
    <row r="82" spans="1:4" ht="12" customHeight="1" x14ac:dyDescent="0.25">
      <c r="A82" s="471"/>
      <c r="B82" s="470"/>
      <c r="C82" s="471"/>
      <c r="D82" s="471"/>
    </row>
    <row r="83" spans="1:4" ht="12" customHeight="1" x14ac:dyDescent="0.25">
      <c r="A83" s="471"/>
      <c r="B83" s="470"/>
      <c r="C83" s="471"/>
      <c r="D83" s="471"/>
    </row>
    <row r="84" spans="1:4" ht="12" customHeight="1" x14ac:dyDescent="0.25">
      <c r="A84" s="471"/>
      <c r="B84" s="470"/>
      <c r="C84" s="471"/>
      <c r="D84" s="471"/>
    </row>
    <row r="85" spans="1:4" ht="12" customHeight="1" x14ac:dyDescent="0.25">
      <c r="A85" s="471"/>
      <c r="B85" s="470"/>
      <c r="C85" s="471"/>
      <c r="D85" s="471"/>
    </row>
    <row r="86" spans="1:4" ht="12" customHeight="1" x14ac:dyDescent="0.25">
      <c r="A86" s="471"/>
      <c r="B86" s="470"/>
      <c r="C86" s="471"/>
      <c r="D86" s="471"/>
    </row>
    <row r="87" spans="1:4" ht="12" customHeight="1" x14ac:dyDescent="0.25">
      <c r="A87" s="471"/>
      <c r="B87" s="470"/>
      <c r="C87" s="471"/>
      <c r="D87" s="471"/>
    </row>
    <row r="88" spans="1:4" ht="12" customHeight="1" x14ac:dyDescent="0.25">
      <c r="A88" s="471"/>
      <c r="B88" s="470"/>
      <c r="C88" s="471"/>
      <c r="D88" s="471"/>
    </row>
    <row r="89" spans="1:4" ht="12" customHeight="1" x14ac:dyDescent="0.25">
      <c r="A89" s="471"/>
      <c r="B89" s="470"/>
      <c r="C89" s="471"/>
      <c r="D89" s="471"/>
    </row>
    <row r="90" spans="1:4" ht="12" customHeight="1" x14ac:dyDescent="0.25">
      <c r="A90" s="471"/>
      <c r="B90" s="470"/>
      <c r="C90" s="471"/>
      <c r="D90" s="471"/>
    </row>
    <row r="91" spans="1:4" ht="12" customHeight="1" x14ac:dyDescent="0.25">
      <c r="A91" s="471"/>
      <c r="B91" s="470"/>
      <c r="C91" s="471"/>
      <c r="D91" s="471"/>
    </row>
    <row r="92" spans="1:4" ht="12" customHeight="1" x14ac:dyDescent="0.25">
      <c r="A92" s="471"/>
      <c r="B92" s="470"/>
      <c r="C92" s="471"/>
      <c r="D92" s="471"/>
    </row>
    <row r="93" spans="1:4" ht="12" customHeight="1" x14ac:dyDescent="0.25">
      <c r="A93" s="471"/>
      <c r="B93" s="470"/>
      <c r="C93" s="471"/>
      <c r="D93" s="471"/>
    </row>
    <row r="94" spans="1:4" ht="12" customHeight="1" x14ac:dyDescent="0.25">
      <c r="A94" s="471"/>
      <c r="B94" s="470"/>
      <c r="C94" s="471"/>
      <c r="D94" s="471"/>
    </row>
    <row r="95" spans="1:4" ht="12" customHeight="1" x14ac:dyDescent="0.25">
      <c r="A95" s="471"/>
      <c r="B95" s="470"/>
      <c r="C95" s="471"/>
      <c r="D95" s="471"/>
    </row>
  </sheetData>
  <pageMargins left="0.7" right="0.7" top="0.75" bottom="0.75" header="0" footer="0"/>
  <pageSetup scale="87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167E-6866-4824-8329-AA56DBCE6DD8}">
  <sheetPr>
    <tabColor theme="1" tint="4.9989318521683403E-2"/>
  </sheetPr>
  <dimension ref="A1:N22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"/>
  <cols>
    <col min="1" max="1" width="21" style="159" customWidth="1"/>
    <col min="2" max="11" width="8.7109375" style="159" customWidth="1"/>
    <col min="12" max="12" width="6.42578125" style="489" bestFit="1" customWidth="1"/>
    <col min="13" max="16384" width="14.42578125" style="159"/>
  </cols>
  <sheetData>
    <row r="1" spans="1:14" ht="16.5" customHeight="1" x14ac:dyDescent="0.2">
      <c r="A1" s="62" t="s">
        <v>533</v>
      </c>
      <c r="B1" s="488"/>
      <c r="C1" s="488"/>
      <c r="D1" s="488"/>
      <c r="E1" s="488"/>
      <c r="F1" s="488"/>
      <c r="G1" s="488"/>
      <c r="H1" s="488"/>
      <c r="I1" s="488"/>
      <c r="J1" s="311"/>
    </row>
    <row r="2" spans="1:14" ht="16.5" customHeight="1" x14ac:dyDescent="0.2">
      <c r="A2" s="47" t="s">
        <v>534</v>
      </c>
      <c r="B2" s="157"/>
      <c r="C2" s="157"/>
      <c r="D2" s="157"/>
      <c r="E2" s="157"/>
      <c r="F2" s="157"/>
      <c r="G2" s="157"/>
      <c r="H2" s="157"/>
      <c r="I2" s="157"/>
      <c r="J2" s="133"/>
    </row>
    <row r="3" spans="1:14" ht="16.5" customHeight="1" x14ac:dyDescent="0.2">
      <c r="A3" s="133"/>
      <c r="B3" s="157"/>
      <c r="C3" s="157"/>
      <c r="D3" s="157"/>
      <c r="E3" s="157"/>
      <c r="F3" s="157"/>
      <c r="G3" s="157"/>
      <c r="H3" s="157"/>
      <c r="I3" s="157"/>
      <c r="J3" s="133"/>
    </row>
    <row r="4" spans="1:14" ht="16.5" customHeight="1" x14ac:dyDescent="0.2">
      <c r="A4" s="122" t="s">
        <v>329</v>
      </c>
      <c r="B4" s="323">
        <v>2015</v>
      </c>
      <c r="C4" s="323">
        <v>2016</v>
      </c>
      <c r="D4" s="323">
        <v>2017</v>
      </c>
      <c r="E4" s="323">
        <v>2018</v>
      </c>
      <c r="F4" s="323">
        <v>2019</v>
      </c>
      <c r="G4" s="323">
        <v>2020</v>
      </c>
      <c r="H4" s="323">
        <v>2021</v>
      </c>
      <c r="I4" s="323">
        <v>2022</v>
      </c>
      <c r="J4" s="323">
        <v>2023</v>
      </c>
      <c r="K4" s="208" t="s">
        <v>330</v>
      </c>
      <c r="L4" s="490"/>
    </row>
    <row r="5" spans="1:14" ht="16.5" customHeight="1" x14ac:dyDescent="0.2">
      <c r="A5" s="324" t="s">
        <v>178</v>
      </c>
      <c r="B5" s="368">
        <f>SUM(B7:B17)</f>
        <v>4951.0111075086124</v>
      </c>
      <c r="C5" s="368">
        <f t="shared" ref="C5:K5" si="0">SUM(C7:C17)</f>
        <v>4710.8064010917697</v>
      </c>
      <c r="D5" s="368">
        <f t="shared" si="0"/>
        <v>4580.2805994144401</v>
      </c>
      <c r="E5" s="368">
        <f t="shared" si="0"/>
        <v>4559.7962252955585</v>
      </c>
      <c r="F5" s="368">
        <f t="shared" si="0"/>
        <v>4719.0208831045438</v>
      </c>
      <c r="G5" s="368">
        <f t="shared" si="0"/>
        <v>4379.5479130396698</v>
      </c>
      <c r="H5" s="368">
        <f t="shared" si="0"/>
        <v>4539.4265070502315</v>
      </c>
      <c r="I5" s="368">
        <f t="shared" si="0"/>
        <v>4460.4429971585851</v>
      </c>
      <c r="J5" s="368">
        <f t="shared" si="0"/>
        <v>4370.3054744729998</v>
      </c>
      <c r="K5" s="368">
        <f t="shared" si="0"/>
        <v>4361</v>
      </c>
      <c r="L5" s="490"/>
    </row>
    <row r="6" spans="1:14" ht="16.5" customHeight="1" x14ac:dyDescent="0.2">
      <c r="K6" s="491">
        <f>K5/J5-1</f>
        <v>-2.1292503527163831E-3</v>
      </c>
      <c r="L6" s="490"/>
    </row>
    <row r="7" spans="1:14" ht="16.5" customHeight="1" x14ac:dyDescent="0.2">
      <c r="A7" s="133" t="s">
        <v>211</v>
      </c>
      <c r="B7" s="135">
        <v>2340</v>
      </c>
      <c r="C7" s="135">
        <v>2340</v>
      </c>
      <c r="D7" s="135">
        <v>2150</v>
      </c>
      <c r="E7" s="135">
        <v>2100</v>
      </c>
      <c r="F7" s="135">
        <v>2000</v>
      </c>
      <c r="G7" s="135">
        <v>1900</v>
      </c>
      <c r="H7" s="135">
        <v>1960</v>
      </c>
      <c r="I7" s="135">
        <v>1950</v>
      </c>
      <c r="J7" s="135">
        <v>1960</v>
      </c>
      <c r="K7" s="135">
        <v>1900</v>
      </c>
      <c r="L7" s="492">
        <f>K7/$K$5</f>
        <v>0.43567988993350149</v>
      </c>
      <c r="M7" s="91"/>
      <c r="N7" s="92"/>
    </row>
    <row r="8" spans="1:14" ht="16.5" customHeight="1" x14ac:dyDescent="0.2">
      <c r="A8" s="133" t="s">
        <v>215</v>
      </c>
      <c r="B8" s="135">
        <v>652</v>
      </c>
      <c r="C8" s="135">
        <v>453</v>
      </c>
      <c r="D8" s="135">
        <v>459</v>
      </c>
      <c r="E8" s="135">
        <v>432</v>
      </c>
      <c r="F8" s="135">
        <v>509</v>
      </c>
      <c r="G8" s="135">
        <v>494</v>
      </c>
      <c r="H8" s="135">
        <v>485</v>
      </c>
      <c r="I8" s="135">
        <v>435</v>
      </c>
      <c r="J8" s="135">
        <v>430</v>
      </c>
      <c r="K8" s="135">
        <v>430</v>
      </c>
      <c r="L8" s="492">
        <f t="shared" ref="L8:L17" si="1">K8/$K$5</f>
        <v>9.8601238248108236E-2</v>
      </c>
      <c r="M8" s="91"/>
      <c r="N8" s="92"/>
    </row>
    <row r="9" spans="1:14" ht="16.5" customHeight="1" x14ac:dyDescent="0.2">
      <c r="A9" s="133" t="s">
        <v>218</v>
      </c>
      <c r="B9" s="135">
        <v>367</v>
      </c>
      <c r="C9" s="135">
        <v>346</v>
      </c>
      <c r="D9" s="135">
        <v>310</v>
      </c>
      <c r="E9" s="135">
        <v>280</v>
      </c>
      <c r="F9" s="135">
        <v>274</v>
      </c>
      <c r="G9" s="135">
        <v>306</v>
      </c>
      <c r="H9" s="135">
        <v>294</v>
      </c>
      <c r="I9" s="135">
        <v>273</v>
      </c>
      <c r="J9" s="135">
        <v>270</v>
      </c>
      <c r="K9" s="135">
        <v>300</v>
      </c>
      <c r="L9" s="492">
        <f t="shared" si="1"/>
        <v>6.8791561568447609E-2</v>
      </c>
      <c r="M9" s="91"/>
      <c r="N9" s="91"/>
    </row>
    <row r="10" spans="1:14" ht="16.5" customHeight="1" x14ac:dyDescent="0.2">
      <c r="A10" s="327" t="s">
        <v>214</v>
      </c>
      <c r="B10" s="493">
        <v>314.01110750861227</v>
      </c>
      <c r="C10" s="493">
        <v>312.80640109177</v>
      </c>
      <c r="D10" s="493">
        <v>305.28059941443991</v>
      </c>
      <c r="E10" s="493">
        <v>288.79622529555803</v>
      </c>
      <c r="F10" s="493">
        <v>307.02088310454394</v>
      </c>
      <c r="G10" s="493">
        <v>241.54791303966999</v>
      </c>
      <c r="H10" s="493">
        <v>264.42650705023141</v>
      </c>
      <c r="I10" s="493">
        <v>255.442997158585</v>
      </c>
      <c r="J10" s="493">
        <v>273.30547447300012</v>
      </c>
      <c r="K10" s="493">
        <v>291</v>
      </c>
      <c r="L10" s="492">
        <f t="shared" si="1"/>
        <v>6.6727814721394177E-2</v>
      </c>
      <c r="M10" s="91"/>
      <c r="N10" s="91"/>
    </row>
    <row r="11" spans="1:14" ht="16.5" customHeight="1" x14ac:dyDescent="0.2">
      <c r="A11" s="133" t="s">
        <v>217</v>
      </c>
      <c r="B11" s="135">
        <v>136</v>
      </c>
      <c r="C11" s="135">
        <v>147</v>
      </c>
      <c r="D11" s="135">
        <v>170</v>
      </c>
      <c r="E11" s="135">
        <v>192</v>
      </c>
      <c r="F11" s="136">
        <v>200</v>
      </c>
      <c r="G11" s="135">
        <v>204</v>
      </c>
      <c r="H11" s="135">
        <v>215</v>
      </c>
      <c r="I11" s="135">
        <v>220</v>
      </c>
      <c r="J11" s="135">
        <v>226</v>
      </c>
      <c r="K11" s="135">
        <v>220</v>
      </c>
      <c r="L11" s="492">
        <f t="shared" si="1"/>
        <v>5.0447145150194911E-2</v>
      </c>
      <c r="M11" s="91"/>
      <c r="N11" s="91"/>
    </row>
    <row r="12" spans="1:14" ht="16.5" customHeight="1" x14ac:dyDescent="0.2">
      <c r="A12" s="133" t="s">
        <v>213</v>
      </c>
      <c r="B12" s="135">
        <v>225</v>
      </c>
      <c r="C12" s="135">
        <v>250</v>
      </c>
      <c r="D12" s="135">
        <v>200</v>
      </c>
      <c r="E12" s="135">
        <v>220</v>
      </c>
      <c r="F12" s="136">
        <v>230</v>
      </c>
      <c r="G12" s="135">
        <v>210</v>
      </c>
      <c r="H12" s="135">
        <v>200</v>
      </c>
      <c r="I12" s="135">
        <v>210</v>
      </c>
      <c r="J12" s="135">
        <v>218</v>
      </c>
      <c r="K12" s="135">
        <v>220</v>
      </c>
      <c r="L12" s="492">
        <f t="shared" si="1"/>
        <v>5.0447145150194911E-2</v>
      </c>
      <c r="M12" s="91"/>
      <c r="N12" s="91"/>
    </row>
    <row r="13" spans="1:14" ht="16.5" customHeight="1" x14ac:dyDescent="0.2">
      <c r="A13" s="133" t="s">
        <v>221</v>
      </c>
      <c r="B13" s="135">
        <v>254</v>
      </c>
      <c r="C13" s="135">
        <v>232</v>
      </c>
      <c r="D13" s="135">
        <v>243</v>
      </c>
      <c r="E13" s="135">
        <v>240</v>
      </c>
      <c r="F13" s="136">
        <v>259</v>
      </c>
      <c r="G13" s="135">
        <v>260</v>
      </c>
      <c r="H13" s="135">
        <v>272</v>
      </c>
      <c r="I13" s="135">
        <v>273</v>
      </c>
      <c r="J13" s="135">
        <v>183</v>
      </c>
      <c r="K13" s="135">
        <v>180</v>
      </c>
      <c r="L13" s="492">
        <f t="shared" si="1"/>
        <v>4.1274936941068562E-2</v>
      </c>
      <c r="M13" s="91"/>
      <c r="N13" s="91"/>
    </row>
    <row r="14" spans="1:14" ht="16.5" customHeight="1" x14ac:dyDescent="0.2">
      <c r="A14" s="133" t="s">
        <v>225</v>
      </c>
      <c r="B14" s="135">
        <v>76</v>
      </c>
      <c r="C14" s="135">
        <v>79</v>
      </c>
      <c r="D14" s="135">
        <v>74</v>
      </c>
      <c r="E14" s="135">
        <v>65</v>
      </c>
      <c r="F14" s="136">
        <v>69</v>
      </c>
      <c r="G14" s="135">
        <v>70</v>
      </c>
      <c r="H14" s="135">
        <v>65</v>
      </c>
      <c r="I14" s="135">
        <v>75</v>
      </c>
      <c r="J14" s="135">
        <v>72</v>
      </c>
      <c r="K14" s="135">
        <v>70</v>
      </c>
      <c r="L14" s="492">
        <f t="shared" si="1"/>
        <v>1.6051364365971106E-2</v>
      </c>
      <c r="M14" s="91"/>
      <c r="N14" s="91"/>
    </row>
    <row r="15" spans="1:14" ht="16.5" customHeight="1" x14ac:dyDescent="0.2">
      <c r="A15" s="133" t="s">
        <v>240</v>
      </c>
      <c r="B15" s="135">
        <v>74</v>
      </c>
      <c r="C15" s="135">
        <v>76</v>
      </c>
      <c r="D15" s="135">
        <v>68</v>
      </c>
      <c r="E15" s="135">
        <v>76</v>
      </c>
      <c r="F15" s="136">
        <v>71</v>
      </c>
      <c r="G15" s="135">
        <v>63</v>
      </c>
      <c r="H15" s="135">
        <v>75</v>
      </c>
      <c r="I15" s="135">
        <v>67</v>
      </c>
      <c r="J15" s="135">
        <v>68</v>
      </c>
      <c r="K15" s="135">
        <v>70</v>
      </c>
      <c r="L15" s="492">
        <f t="shared" si="1"/>
        <v>1.6051364365971106E-2</v>
      </c>
      <c r="M15" s="91"/>
      <c r="N15" s="91"/>
    </row>
    <row r="16" spans="1:14" ht="16.5" customHeight="1" x14ac:dyDescent="0.2">
      <c r="A16" s="133" t="s">
        <v>222</v>
      </c>
      <c r="B16" s="135">
        <v>82</v>
      </c>
      <c r="C16" s="135">
        <v>75</v>
      </c>
      <c r="D16" s="135">
        <v>110</v>
      </c>
      <c r="E16" s="135">
        <v>112</v>
      </c>
      <c r="F16" s="136">
        <v>88</v>
      </c>
      <c r="G16" s="135">
        <v>65</v>
      </c>
      <c r="H16" s="135">
        <v>93</v>
      </c>
      <c r="I16" s="135">
        <v>90</v>
      </c>
      <c r="J16" s="135">
        <v>60</v>
      </c>
      <c r="K16" s="135">
        <v>60</v>
      </c>
      <c r="L16" s="492">
        <f t="shared" si="1"/>
        <v>1.3758312313689521E-2</v>
      </c>
      <c r="M16" s="91"/>
      <c r="N16" s="91"/>
    </row>
    <row r="17" spans="1:14" ht="16.5" customHeight="1" x14ac:dyDescent="0.2">
      <c r="A17" s="133" t="s">
        <v>333</v>
      </c>
      <c r="B17" s="135">
        <v>431</v>
      </c>
      <c r="C17" s="135">
        <v>400</v>
      </c>
      <c r="D17" s="135">
        <v>491</v>
      </c>
      <c r="E17" s="135">
        <v>554</v>
      </c>
      <c r="F17" s="135">
        <v>712</v>
      </c>
      <c r="G17" s="135">
        <v>566</v>
      </c>
      <c r="H17" s="135">
        <v>616</v>
      </c>
      <c r="I17" s="135">
        <v>612</v>
      </c>
      <c r="J17" s="135">
        <v>610</v>
      </c>
      <c r="K17" s="135">
        <v>620</v>
      </c>
      <c r="L17" s="492">
        <f t="shared" si="1"/>
        <v>0.14216922724145839</v>
      </c>
      <c r="M17" s="91"/>
      <c r="N17" s="92"/>
    </row>
    <row r="18" spans="1:14" ht="15" customHeight="1" x14ac:dyDescent="0.2">
      <c r="M18" s="91"/>
      <c r="N18" s="91"/>
    </row>
    <row r="19" spans="1:14" ht="12.75" x14ac:dyDescent="0.2">
      <c r="A19" s="133"/>
      <c r="B19" s="135"/>
      <c r="C19" s="135"/>
      <c r="D19" s="135"/>
      <c r="E19" s="135"/>
      <c r="F19" s="135"/>
      <c r="G19" s="135"/>
      <c r="H19" s="135"/>
      <c r="I19" s="135"/>
      <c r="J19" s="494"/>
      <c r="M19" s="91"/>
      <c r="N19" s="91"/>
    </row>
    <row r="20" spans="1:14" ht="13.5" x14ac:dyDescent="0.25">
      <c r="A20" s="851" t="s">
        <v>334</v>
      </c>
      <c r="B20" s="852"/>
      <c r="C20" s="852"/>
      <c r="D20" s="852"/>
      <c r="E20" s="852"/>
      <c r="F20" s="852"/>
      <c r="G20" s="852"/>
      <c r="H20" s="852"/>
      <c r="I20" s="852"/>
      <c r="J20" s="220"/>
      <c r="K20" s="220"/>
      <c r="M20" s="91"/>
      <c r="N20" s="91"/>
    </row>
    <row r="21" spans="1:14" ht="13.5" x14ac:dyDescent="0.25">
      <c r="A21" s="221" t="s">
        <v>260</v>
      </c>
      <c r="B21" s="222"/>
      <c r="C21" s="222"/>
      <c r="D21" s="222"/>
      <c r="E21" s="222"/>
      <c r="F21" s="222"/>
      <c r="G21" s="222"/>
      <c r="H21" s="222"/>
      <c r="I21" s="222"/>
      <c r="J21" s="221"/>
      <c r="K21" s="221"/>
      <c r="M21" s="91"/>
      <c r="N21" s="91"/>
    </row>
    <row r="22" spans="1:14" ht="32.25" customHeight="1" x14ac:dyDescent="0.2">
      <c r="A22" s="848" t="s">
        <v>335</v>
      </c>
      <c r="B22" s="848"/>
      <c r="C22" s="848"/>
      <c r="D22" s="848"/>
      <c r="E22" s="848"/>
      <c r="F22" s="848"/>
      <c r="G22" s="848"/>
      <c r="H22" s="848"/>
      <c r="I22" s="848"/>
      <c r="J22" s="848"/>
      <c r="K22" s="848"/>
    </row>
  </sheetData>
  <mergeCells count="2">
    <mergeCell ref="A20:I20"/>
    <mergeCell ref="A22:K22"/>
  </mergeCells>
  <pageMargins left="0.7" right="0.7" top="0.75" bottom="0.75" header="0" footer="0"/>
  <pageSetup paperSize="9" scale="71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1F78D-D596-4A62-8627-EF07ADF08F50}">
  <sheetPr>
    <tabColor theme="2" tint="-0.89999084444715716"/>
  </sheetPr>
  <dimension ref="A1:M36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44.140625" style="337" customWidth="1"/>
    <col min="2" max="11" width="10.5703125" style="337" customWidth="1"/>
    <col min="12" max="12" width="2.42578125" style="337" customWidth="1"/>
    <col min="13" max="16384" width="14.42578125" style="337"/>
  </cols>
  <sheetData>
    <row r="1" spans="1:13" ht="15.75" customHeight="1" x14ac:dyDescent="0.25">
      <c r="A1" s="62" t="s">
        <v>535</v>
      </c>
      <c r="B1" s="495"/>
      <c r="C1" s="495"/>
      <c r="D1" s="495"/>
      <c r="E1" s="495"/>
      <c r="F1" s="495"/>
      <c r="G1" s="495"/>
      <c r="H1" s="495"/>
      <c r="I1" s="495"/>
      <c r="J1" s="495"/>
      <c r="K1" s="57"/>
    </row>
    <row r="2" spans="1:13" ht="15.75" customHeight="1" x14ac:dyDescent="0.25">
      <c r="A2" s="47" t="s">
        <v>536</v>
      </c>
      <c r="B2" s="414"/>
      <c r="C2" s="414"/>
      <c r="D2" s="414"/>
      <c r="E2" s="414"/>
      <c r="F2" s="414"/>
      <c r="G2" s="414"/>
      <c r="H2" s="414"/>
      <c r="I2" s="414"/>
      <c r="J2" s="414"/>
      <c r="K2" s="45"/>
    </row>
    <row r="3" spans="1:13" ht="15.75" customHeight="1" x14ac:dyDescent="0.25">
      <c r="A3" s="45"/>
      <c r="B3" s="496"/>
      <c r="C3" s="496"/>
      <c r="D3" s="496"/>
      <c r="E3" s="496"/>
      <c r="F3" s="496"/>
      <c r="G3" s="496"/>
      <c r="H3" s="496"/>
      <c r="I3" s="496"/>
      <c r="J3" s="497"/>
      <c r="K3" s="45"/>
    </row>
    <row r="4" spans="1:13" ht="15.75" customHeight="1" x14ac:dyDescent="0.25">
      <c r="A4" s="122" t="s">
        <v>338</v>
      </c>
      <c r="B4" s="367">
        <v>2015</v>
      </c>
      <c r="C4" s="367">
        <v>2016</v>
      </c>
      <c r="D4" s="367">
        <v>2017</v>
      </c>
      <c r="E4" s="367">
        <v>2018</v>
      </c>
      <c r="F4" s="367">
        <v>2019</v>
      </c>
      <c r="G4" s="367">
        <v>2020</v>
      </c>
      <c r="H4" s="367">
        <v>2021</v>
      </c>
      <c r="I4" s="367">
        <v>2022</v>
      </c>
      <c r="J4" s="367">
        <v>2023</v>
      </c>
      <c r="K4" s="367" t="s">
        <v>330</v>
      </c>
      <c r="L4" s="498"/>
      <c r="M4" s="499"/>
    </row>
    <row r="5" spans="1:13" ht="15.75" customHeight="1" x14ac:dyDescent="0.25">
      <c r="A5" s="324" t="s">
        <v>178</v>
      </c>
      <c r="B5" s="325">
        <f t="shared" ref="B5:K5" si="0">SUM(B7:B27)</f>
        <v>314011.10750861227</v>
      </c>
      <c r="C5" s="325">
        <f t="shared" si="0"/>
        <v>312806.40109177004</v>
      </c>
      <c r="D5" s="325">
        <f t="shared" si="0"/>
        <v>305279.59941444005</v>
      </c>
      <c r="E5" s="325">
        <f t="shared" si="0"/>
        <v>288796.22529555805</v>
      </c>
      <c r="F5" s="325">
        <f t="shared" si="0"/>
        <v>307020.88310454396</v>
      </c>
      <c r="G5" s="325">
        <f t="shared" si="0"/>
        <v>241547.91303966998</v>
      </c>
      <c r="H5" s="325">
        <f t="shared" si="0"/>
        <v>264426.50705023139</v>
      </c>
      <c r="I5" s="325">
        <f t="shared" si="0"/>
        <v>255442.99715858506</v>
      </c>
      <c r="J5" s="325">
        <f t="shared" si="0"/>
        <v>273335.49825697002</v>
      </c>
      <c r="K5" s="325">
        <f t="shared" si="0"/>
        <v>291318.66761629301</v>
      </c>
      <c r="L5" s="500"/>
      <c r="M5" s="501"/>
    </row>
    <row r="6" spans="1:13" ht="15.75" customHeight="1" x14ac:dyDescent="0.25">
      <c r="A6" s="133"/>
      <c r="B6" s="134"/>
      <c r="C6" s="134"/>
      <c r="D6" s="134"/>
      <c r="E6" s="134"/>
      <c r="F6" s="134"/>
      <c r="G6" s="134"/>
      <c r="H6" s="134"/>
      <c r="I6" s="134"/>
      <c r="J6" s="502"/>
      <c r="K6" s="502"/>
      <c r="L6" s="498"/>
      <c r="M6" s="499"/>
    </row>
    <row r="7" spans="1:13" ht="15.75" customHeight="1" x14ac:dyDescent="0.25">
      <c r="A7" s="311" t="s">
        <v>537</v>
      </c>
      <c r="B7" s="135">
        <v>17872.560319</v>
      </c>
      <c r="C7" s="135">
        <v>18919.230437000002</v>
      </c>
      <c r="D7" s="135">
        <v>16474.033962000001</v>
      </c>
      <c r="E7" s="135">
        <v>18519.031879999999</v>
      </c>
      <c r="F7" s="135">
        <v>18681.011737000001</v>
      </c>
      <c r="G7" s="135">
        <v>12179.549552</v>
      </c>
      <c r="H7" s="135">
        <v>19709.596256000001</v>
      </c>
      <c r="I7" s="136">
        <v>24941.774601000005</v>
      </c>
      <c r="J7" s="136">
        <v>27000.023100000002</v>
      </c>
      <c r="K7" s="136">
        <v>28698.875656999997</v>
      </c>
      <c r="L7" s="454"/>
      <c r="M7" s="303"/>
    </row>
    <row r="8" spans="1:13" ht="15.75" customHeight="1" x14ac:dyDescent="0.25">
      <c r="A8" s="311" t="s">
        <v>358</v>
      </c>
      <c r="B8" s="135">
        <v>27275.451328651307</v>
      </c>
      <c r="C8" s="135">
        <v>26083.018352909996</v>
      </c>
      <c r="D8" s="135">
        <v>19690.50605935002</v>
      </c>
      <c r="E8" s="135">
        <v>21089.213029790004</v>
      </c>
      <c r="F8" s="135">
        <v>22039.375039059993</v>
      </c>
      <c r="G8" s="135">
        <v>17603.331528319995</v>
      </c>
      <c r="H8" s="135">
        <v>24970.893054518292</v>
      </c>
      <c r="I8" s="136">
        <v>24757.991802305991</v>
      </c>
      <c r="J8" s="136">
        <v>30632.737975145999</v>
      </c>
      <c r="K8" s="136">
        <v>26889.289492046002</v>
      </c>
      <c r="L8" s="454"/>
      <c r="M8" s="303"/>
    </row>
    <row r="9" spans="1:13" ht="15.75" customHeight="1" x14ac:dyDescent="0.25">
      <c r="A9" s="311" t="s">
        <v>431</v>
      </c>
      <c r="B9" s="135">
        <v>17412.980583839999</v>
      </c>
      <c r="C9" s="135">
        <v>20989.389623640003</v>
      </c>
      <c r="D9" s="135">
        <v>25367.013829700005</v>
      </c>
      <c r="E9" s="135">
        <v>27406.053582009994</v>
      </c>
      <c r="F9" s="135">
        <v>27355.840535479994</v>
      </c>
      <c r="G9" s="135">
        <v>13751.575327349999</v>
      </c>
      <c r="H9" s="135">
        <v>16656.247232350004</v>
      </c>
      <c r="I9" s="136">
        <v>11517.44619852</v>
      </c>
      <c r="J9" s="136">
        <v>5848.7655101700011</v>
      </c>
      <c r="K9" s="136">
        <v>21542.33984298</v>
      </c>
      <c r="L9" s="454"/>
      <c r="M9" s="303"/>
    </row>
    <row r="10" spans="1:13" ht="15.75" customHeight="1" x14ac:dyDescent="0.25">
      <c r="A10" s="311" t="s">
        <v>479</v>
      </c>
      <c r="B10" s="135">
        <v>5884.5589380899992</v>
      </c>
      <c r="C10" s="135">
        <v>16964.289037029997</v>
      </c>
      <c r="D10" s="135">
        <v>30370.446479250004</v>
      </c>
      <c r="E10" s="135">
        <v>24974.085600800001</v>
      </c>
      <c r="F10" s="135">
        <v>23718.014838170002</v>
      </c>
      <c r="G10" s="136">
        <v>20241.299293089996</v>
      </c>
      <c r="H10" s="136">
        <v>25988.8923091945</v>
      </c>
      <c r="I10" s="136">
        <v>24117.390964278002</v>
      </c>
      <c r="J10" s="136">
        <v>25913.316341686008</v>
      </c>
      <c r="K10" s="136">
        <v>21451.835166140998</v>
      </c>
      <c r="L10" s="454"/>
      <c r="M10" s="303"/>
    </row>
    <row r="11" spans="1:13" ht="15.75" customHeight="1" x14ac:dyDescent="0.25">
      <c r="A11" s="311" t="s">
        <v>486</v>
      </c>
      <c r="B11" s="135">
        <v>7227.0339749999994</v>
      </c>
      <c r="C11" s="135">
        <v>11291.454091999998</v>
      </c>
      <c r="D11" s="135">
        <v>8924.168011400001</v>
      </c>
      <c r="E11" s="135">
        <v>10948.625767</v>
      </c>
      <c r="F11" s="135">
        <v>14255.666545199996</v>
      </c>
      <c r="G11" s="136">
        <v>12493.271162499997</v>
      </c>
      <c r="H11" s="136">
        <v>14151.798185499996</v>
      </c>
      <c r="I11" s="136">
        <v>17116.274725899999</v>
      </c>
      <c r="J11" s="136">
        <v>18680.5390219</v>
      </c>
      <c r="K11" s="136">
        <v>20528.062217199997</v>
      </c>
      <c r="L11" s="454"/>
      <c r="M11" s="303"/>
    </row>
    <row r="12" spans="1:13" ht="15.75" customHeight="1" x14ac:dyDescent="0.25">
      <c r="A12" s="311" t="s">
        <v>485</v>
      </c>
      <c r="B12" s="135">
        <v>10895.5222503</v>
      </c>
      <c r="C12" s="135">
        <v>15075.091063899998</v>
      </c>
      <c r="D12" s="135">
        <v>13922.304494</v>
      </c>
      <c r="E12" s="135">
        <v>13124.158055099999</v>
      </c>
      <c r="F12" s="135">
        <v>14450.595596799998</v>
      </c>
      <c r="G12" s="136">
        <v>12576.109748999999</v>
      </c>
      <c r="H12" s="136">
        <v>15254.351247700002</v>
      </c>
      <c r="I12" s="136">
        <v>15917.684531200002</v>
      </c>
      <c r="J12" s="136">
        <v>18760.113927999999</v>
      </c>
      <c r="K12" s="136">
        <v>18183.812099000002</v>
      </c>
      <c r="L12" s="454"/>
      <c r="M12" s="303"/>
    </row>
    <row r="13" spans="1:13" ht="15.75" customHeight="1" x14ac:dyDescent="0.25">
      <c r="A13" s="347" t="s">
        <v>475</v>
      </c>
      <c r="B13" s="135">
        <v>0</v>
      </c>
      <c r="C13" s="135">
        <v>0</v>
      </c>
      <c r="D13" s="135">
        <v>0</v>
      </c>
      <c r="E13" s="135">
        <v>0</v>
      </c>
      <c r="F13" s="135">
        <v>0</v>
      </c>
      <c r="G13" s="136">
        <v>948.36673800000005</v>
      </c>
      <c r="H13" s="136">
        <v>4621.6443510000008</v>
      </c>
      <c r="I13" s="136">
        <v>2390.6115069999996</v>
      </c>
      <c r="J13" s="136">
        <v>7660.5572608999992</v>
      </c>
      <c r="K13" s="136">
        <v>16105.893941999999</v>
      </c>
      <c r="L13" s="454"/>
      <c r="M13" s="411"/>
    </row>
    <row r="14" spans="1:13" ht="15.75" customHeight="1" x14ac:dyDescent="0.25">
      <c r="A14" s="311" t="s">
        <v>538</v>
      </c>
      <c r="B14" s="135">
        <v>17682.722319000004</v>
      </c>
      <c r="C14" s="135">
        <v>18307.251751</v>
      </c>
      <c r="D14" s="135">
        <v>17057.858871</v>
      </c>
      <c r="E14" s="135">
        <v>14788.928383199998</v>
      </c>
      <c r="F14" s="135">
        <v>14445.678171999998</v>
      </c>
      <c r="G14" s="136">
        <v>13523.341044000001</v>
      </c>
      <c r="H14" s="136">
        <v>14909.829088600001</v>
      </c>
      <c r="I14" s="136">
        <v>17827.511734830008</v>
      </c>
      <c r="J14" s="136">
        <v>15142.5928243</v>
      </c>
      <c r="K14" s="136">
        <v>15885.687699999999</v>
      </c>
      <c r="L14" s="454"/>
      <c r="M14" s="417"/>
    </row>
    <row r="15" spans="1:13" ht="15.75" customHeight="1" x14ac:dyDescent="0.25">
      <c r="A15" s="311" t="s">
        <v>480</v>
      </c>
      <c r="B15" s="135">
        <v>6032.9960597000008</v>
      </c>
      <c r="C15" s="135">
        <v>7843.6274146999995</v>
      </c>
      <c r="D15" s="135">
        <v>6424.5390357999995</v>
      </c>
      <c r="E15" s="135">
        <v>7143.4817721999989</v>
      </c>
      <c r="F15" s="135">
        <v>5267.1138188000014</v>
      </c>
      <c r="G15" s="136">
        <v>5466.8315455300008</v>
      </c>
      <c r="H15" s="136">
        <v>8595.7312117000001</v>
      </c>
      <c r="I15" s="136">
        <v>10048.7677282</v>
      </c>
      <c r="J15" s="136">
        <v>13101.427419900003</v>
      </c>
      <c r="K15" s="136">
        <v>15606.1036828</v>
      </c>
      <c r="L15" s="454"/>
      <c r="M15" s="303"/>
    </row>
    <row r="16" spans="1:13" ht="15.75" customHeight="1" x14ac:dyDescent="0.25">
      <c r="A16" s="311" t="s">
        <v>357</v>
      </c>
      <c r="B16" s="135">
        <v>8813.8343595000006</v>
      </c>
      <c r="C16" s="135">
        <v>12787.508997400002</v>
      </c>
      <c r="D16" s="135">
        <v>10773.747084799999</v>
      </c>
      <c r="E16" s="135">
        <v>9997.9357099999997</v>
      </c>
      <c r="F16" s="135">
        <v>11007.908520000001</v>
      </c>
      <c r="G16" s="136">
        <v>6656.3118954000001</v>
      </c>
      <c r="H16" s="136">
        <v>9424.8068860000021</v>
      </c>
      <c r="I16" s="136">
        <v>13153.379294300004</v>
      </c>
      <c r="J16" s="136">
        <v>14471.903884699999</v>
      </c>
      <c r="K16" s="136">
        <v>13740.7921355</v>
      </c>
      <c r="L16" s="454"/>
      <c r="M16" s="303"/>
    </row>
    <row r="17" spans="1:13" ht="15.75" customHeight="1" x14ac:dyDescent="0.25">
      <c r="A17" s="311" t="s">
        <v>539</v>
      </c>
      <c r="B17" s="135">
        <v>14422.092687999999</v>
      </c>
      <c r="C17" s="135">
        <v>17731.706087000002</v>
      </c>
      <c r="D17" s="135">
        <v>16171.801302999998</v>
      </c>
      <c r="E17" s="135">
        <v>16142.736983999999</v>
      </c>
      <c r="F17" s="135">
        <v>16931.570754000004</v>
      </c>
      <c r="G17" s="136">
        <v>10473.864356999999</v>
      </c>
      <c r="H17" s="135">
        <v>8932.4030620000012</v>
      </c>
      <c r="I17" s="136">
        <v>11452.363376000003</v>
      </c>
      <c r="J17" s="136">
        <v>11318.640379999999</v>
      </c>
      <c r="K17" s="136">
        <v>12514.533205999998</v>
      </c>
      <c r="L17" s="454"/>
      <c r="M17" s="303"/>
    </row>
    <row r="18" spans="1:13" ht="15.75" customHeight="1" x14ac:dyDescent="0.25">
      <c r="A18" s="311" t="s">
        <v>478</v>
      </c>
      <c r="B18" s="135">
        <v>21477.263710000003</v>
      </c>
      <c r="C18" s="135">
        <v>24130.063149999998</v>
      </c>
      <c r="D18" s="135">
        <v>21387.093599999997</v>
      </c>
      <c r="E18" s="135">
        <v>19680.250359999998</v>
      </c>
      <c r="F18" s="135">
        <v>16677.648740000001</v>
      </c>
      <c r="G18" s="136">
        <v>3634.4461382</v>
      </c>
      <c r="H18" s="136">
        <v>0</v>
      </c>
      <c r="I18" s="136">
        <v>3038.3644549999995</v>
      </c>
      <c r="J18" s="136">
        <v>9547.1078878799999</v>
      </c>
      <c r="K18" s="136">
        <v>11439.355088599998</v>
      </c>
      <c r="L18" s="454"/>
      <c r="M18" s="303"/>
    </row>
    <row r="19" spans="1:13" ht="15.75" customHeight="1" x14ac:dyDescent="0.25">
      <c r="A19" s="311" t="s">
        <v>487</v>
      </c>
      <c r="B19" s="135">
        <v>0</v>
      </c>
      <c r="C19" s="135">
        <v>3439.07605083</v>
      </c>
      <c r="D19" s="135">
        <v>6589.5992556700003</v>
      </c>
      <c r="E19" s="135">
        <v>6219.7204399999991</v>
      </c>
      <c r="F19" s="135">
        <v>9529.3853799999997</v>
      </c>
      <c r="G19" s="136">
        <v>11722.515134899999</v>
      </c>
      <c r="H19" s="136">
        <v>11893.775021100002</v>
      </c>
      <c r="I19" s="136">
        <v>12308.466290999999</v>
      </c>
      <c r="J19" s="136">
        <v>11559.812766999999</v>
      </c>
      <c r="K19" s="136">
        <v>11416.857957000002</v>
      </c>
      <c r="L19" s="454"/>
      <c r="M19" s="303"/>
    </row>
    <row r="20" spans="1:13" ht="15.75" customHeight="1" x14ac:dyDescent="0.25">
      <c r="A20" s="347" t="s">
        <v>484</v>
      </c>
      <c r="B20" s="135">
        <v>5242.8237615658009</v>
      </c>
      <c r="C20" s="135">
        <v>973.40388470999983</v>
      </c>
      <c r="D20" s="135">
        <v>3824.4814154499991</v>
      </c>
      <c r="E20" s="135">
        <v>4522.7000905900004</v>
      </c>
      <c r="F20" s="135">
        <v>7400.0957600999991</v>
      </c>
      <c r="G20" s="136">
        <v>6063.84141292</v>
      </c>
      <c r="H20" s="136">
        <v>8570.4516427086019</v>
      </c>
      <c r="I20" s="136">
        <v>10795.408550491002</v>
      </c>
      <c r="J20" s="136">
        <v>9000.4974535479996</v>
      </c>
      <c r="K20" s="136">
        <v>11192.407627326</v>
      </c>
      <c r="L20" s="454"/>
      <c r="M20" s="411"/>
    </row>
    <row r="21" spans="1:13" ht="15.75" customHeight="1" x14ac:dyDescent="0.25">
      <c r="A21" s="311" t="s">
        <v>483</v>
      </c>
      <c r="B21" s="135">
        <v>15121.356264965099</v>
      </c>
      <c r="C21" s="135">
        <v>8985.9713000000011</v>
      </c>
      <c r="D21" s="135">
        <v>8318.3711000000003</v>
      </c>
      <c r="E21" s="135">
        <v>7941.3188</v>
      </c>
      <c r="F21" s="135">
        <v>8817.6456466000018</v>
      </c>
      <c r="G21" s="136">
        <v>13504.457060000001</v>
      </c>
      <c r="H21" s="136">
        <v>13030.435100000001</v>
      </c>
      <c r="I21" s="136">
        <v>8012.5982514999996</v>
      </c>
      <c r="J21" s="136">
        <v>7339.6259789800006</v>
      </c>
      <c r="K21" s="136">
        <v>7068.8173510000006</v>
      </c>
      <c r="L21" s="454"/>
      <c r="M21" s="303"/>
    </row>
    <row r="22" spans="1:13" ht="15.75" customHeight="1" x14ac:dyDescent="0.25">
      <c r="A22" s="311" t="s">
        <v>482</v>
      </c>
      <c r="B22" s="135">
        <v>6992.5136000000002</v>
      </c>
      <c r="C22" s="135">
        <v>5905.0241999999998</v>
      </c>
      <c r="D22" s="135">
        <v>8220.8909000000003</v>
      </c>
      <c r="E22" s="135">
        <v>7941.5685000000012</v>
      </c>
      <c r="F22" s="135">
        <v>7633.7353200000007</v>
      </c>
      <c r="G22" s="136">
        <v>3840.7139000000006</v>
      </c>
      <c r="H22" s="136">
        <v>4264.5170999999991</v>
      </c>
      <c r="I22" s="136">
        <v>4673.4361999999992</v>
      </c>
      <c r="J22" s="136">
        <v>6605.7979000000005</v>
      </c>
      <c r="K22" s="136">
        <v>6863.8006000000014</v>
      </c>
      <c r="L22" s="454"/>
      <c r="M22" s="303"/>
    </row>
    <row r="23" spans="1:13" ht="15.75" customHeight="1" x14ac:dyDescent="0.25">
      <c r="A23" s="311" t="s">
        <v>354</v>
      </c>
      <c r="B23" s="135">
        <v>18373.681547</v>
      </c>
      <c r="C23" s="135">
        <v>17191.034301900003</v>
      </c>
      <c r="D23" s="135">
        <v>13822.731565400001</v>
      </c>
      <c r="E23" s="135">
        <v>13322.794997000001</v>
      </c>
      <c r="F23" s="135">
        <v>16590.933844299998</v>
      </c>
      <c r="G23" s="136">
        <v>15335.741964399997</v>
      </c>
      <c r="H23" s="136">
        <v>14013.164362000001</v>
      </c>
      <c r="I23" s="136">
        <v>6169.824413100001</v>
      </c>
      <c r="J23" s="136">
        <v>6797.0053009000003</v>
      </c>
      <c r="K23" s="136">
        <v>6327.7043118000001</v>
      </c>
      <c r="L23" s="454"/>
      <c r="M23" s="303"/>
    </row>
    <row r="24" spans="1:13" ht="15.75" customHeight="1" x14ac:dyDescent="0.25">
      <c r="A24" s="311" t="s">
        <v>540</v>
      </c>
      <c r="B24" s="135">
        <v>2715.1902636999998</v>
      </c>
      <c r="C24" s="135">
        <v>1332.8200101999998</v>
      </c>
      <c r="D24" s="135">
        <v>1647.985193</v>
      </c>
      <c r="E24" s="135">
        <v>428.39688539999997</v>
      </c>
      <c r="F24" s="135">
        <v>859.15736979999997</v>
      </c>
      <c r="G24" s="136">
        <v>181.9071434</v>
      </c>
      <c r="H24" s="136">
        <v>1459.5684987</v>
      </c>
      <c r="I24" s="136">
        <v>2757.9147453999999</v>
      </c>
      <c r="J24" s="136">
        <v>3448.6997909000002</v>
      </c>
      <c r="K24" s="136">
        <v>5425.0734585000009</v>
      </c>
      <c r="L24" s="454"/>
      <c r="M24" s="303"/>
    </row>
    <row r="25" spans="1:13" ht="15.75" customHeight="1" x14ac:dyDescent="0.25">
      <c r="A25" s="133" t="s">
        <v>481</v>
      </c>
      <c r="B25" s="345">
        <v>10417.73422744</v>
      </c>
      <c r="C25" s="345">
        <v>7884.2697058200001</v>
      </c>
      <c r="D25" s="345">
        <v>4313.9764954399998</v>
      </c>
      <c r="E25" s="345">
        <v>1459.5986437500007</v>
      </c>
      <c r="F25" s="345">
        <v>5117.4294135</v>
      </c>
      <c r="G25" s="345">
        <v>3834.6639741099993</v>
      </c>
      <c r="H25" s="136">
        <v>3138.5997062899996</v>
      </c>
      <c r="I25" s="136">
        <v>4379.7926391499996</v>
      </c>
      <c r="J25" s="136">
        <v>4538.1323550399993</v>
      </c>
      <c r="K25" s="136">
        <v>3953.6123695299998</v>
      </c>
      <c r="L25" s="454"/>
      <c r="M25" s="303"/>
    </row>
    <row r="26" spans="1:13" ht="15.75" customHeight="1" x14ac:dyDescent="0.25">
      <c r="A26" s="133" t="s">
        <v>356</v>
      </c>
      <c r="B26" s="135">
        <v>5250.189636000001</v>
      </c>
      <c r="C26" s="135">
        <v>4966.0465973999999</v>
      </c>
      <c r="D26" s="135">
        <v>3576.1922857000009</v>
      </c>
      <c r="E26" s="135">
        <v>4228.5061631000008</v>
      </c>
      <c r="F26" s="135">
        <v>3038.0687270900003</v>
      </c>
      <c r="G26" s="136">
        <v>2818.1424051199997</v>
      </c>
      <c r="H26" s="136">
        <v>3326.09072492</v>
      </c>
      <c r="I26" s="136">
        <v>3739.2365060500001</v>
      </c>
      <c r="J26" s="136">
        <v>3809.8313862199998</v>
      </c>
      <c r="K26" s="136">
        <v>3934.2831624099999</v>
      </c>
      <c r="L26" s="454"/>
      <c r="M26" s="303"/>
    </row>
    <row r="27" spans="1:13" ht="15.75" customHeight="1" x14ac:dyDescent="0.25">
      <c r="A27" s="133" t="s">
        <v>333</v>
      </c>
      <c r="B27" s="345">
        <v>94900.601676860038</v>
      </c>
      <c r="C27" s="345">
        <v>72006.125034330005</v>
      </c>
      <c r="D27" s="345">
        <v>68401.858473480039</v>
      </c>
      <c r="E27" s="345">
        <v>58917.119651618064</v>
      </c>
      <c r="F27" s="345">
        <v>63204.007346644008</v>
      </c>
      <c r="G27" s="345">
        <v>54697.631714430026</v>
      </c>
      <c r="H27" s="345">
        <v>41513.712009949959</v>
      </c>
      <c r="I27" s="345">
        <v>26326.758643360081</v>
      </c>
      <c r="J27" s="345">
        <v>22158.369789800025</v>
      </c>
      <c r="K27" s="345">
        <v>12549.530549460032</v>
      </c>
      <c r="L27" s="454"/>
    </row>
    <row r="28" spans="1:13" ht="15.75" customHeight="1" x14ac:dyDescent="0.25">
      <c r="A28" s="45"/>
      <c r="B28" s="379"/>
      <c r="C28" s="379"/>
      <c r="D28" s="379"/>
      <c r="E28" s="379"/>
      <c r="F28" s="379"/>
      <c r="G28" s="379"/>
      <c r="H28" s="379"/>
      <c r="I28" s="503"/>
      <c r="J28" s="503"/>
      <c r="K28" s="504"/>
    </row>
    <row r="29" spans="1:13" ht="15.75" customHeight="1" x14ac:dyDescent="0.25">
      <c r="A29" s="45"/>
      <c r="B29" s="379"/>
      <c r="C29" s="379"/>
      <c r="D29" s="379"/>
      <c r="E29" s="379"/>
      <c r="F29" s="379"/>
      <c r="G29" s="379"/>
      <c r="H29" s="379"/>
      <c r="I29" s="379"/>
      <c r="J29" s="379"/>
      <c r="K29" s="379"/>
    </row>
    <row r="30" spans="1:13" ht="13.5" customHeight="1" x14ac:dyDescent="0.25">
      <c r="A30" s="164" t="s">
        <v>359</v>
      </c>
      <c r="B30" s="412"/>
      <c r="C30" s="412"/>
      <c r="D30" s="412"/>
      <c r="E30" s="412"/>
      <c r="F30" s="412"/>
      <c r="G30" s="412"/>
      <c r="H30" s="413"/>
      <c r="I30" s="413"/>
      <c r="J30" s="412"/>
      <c r="K30" s="412"/>
    </row>
    <row r="31" spans="1:13" ht="13.5" customHeight="1" x14ac:dyDescent="0.25">
      <c r="A31" s="59" t="s">
        <v>516</v>
      </c>
      <c r="B31" s="414"/>
      <c r="C31" s="414"/>
      <c r="D31" s="414"/>
      <c r="E31" s="414"/>
      <c r="F31" s="414"/>
      <c r="G31" s="414"/>
      <c r="H31" s="352"/>
      <c r="I31" s="352"/>
      <c r="J31" s="414"/>
      <c r="K31" s="414"/>
    </row>
    <row r="32" spans="1:13" ht="13.5" customHeight="1" x14ac:dyDescent="0.25">
      <c r="A32" s="59" t="s">
        <v>541</v>
      </c>
      <c r="B32" s="414"/>
      <c r="C32" s="414"/>
      <c r="D32" s="414"/>
      <c r="E32" s="414"/>
      <c r="F32" s="414"/>
      <c r="G32" s="414"/>
      <c r="H32" s="352"/>
      <c r="I32" s="352"/>
      <c r="J32" s="414"/>
      <c r="K32" s="414"/>
    </row>
    <row r="33" spans="1:12" ht="13.5" customHeight="1" x14ac:dyDescent="0.25">
      <c r="A33" s="59" t="s">
        <v>542</v>
      </c>
      <c r="B33" s="414"/>
      <c r="C33" s="414"/>
      <c r="D33" s="414"/>
      <c r="E33" s="414"/>
      <c r="F33" s="414"/>
      <c r="G33" s="414"/>
      <c r="H33" s="352"/>
      <c r="I33" s="352"/>
      <c r="J33" s="414"/>
      <c r="K33" s="414"/>
      <c r="L33" s="303"/>
    </row>
    <row r="34" spans="1:12" ht="13.5" customHeight="1" x14ac:dyDescent="0.25">
      <c r="A34" s="59" t="s">
        <v>543</v>
      </c>
      <c r="B34" s="414"/>
      <c r="C34" s="414"/>
      <c r="D34" s="414"/>
      <c r="E34" s="414"/>
      <c r="F34" s="414"/>
      <c r="G34" s="414"/>
      <c r="H34" s="352"/>
      <c r="I34" s="352"/>
      <c r="J34" s="414"/>
      <c r="K34" s="414"/>
      <c r="L34" s="303"/>
    </row>
    <row r="35" spans="1:12" ht="13.5" customHeight="1" x14ac:dyDescent="0.25">
      <c r="A35" s="250" t="s">
        <v>372</v>
      </c>
      <c r="B35" s="415"/>
      <c r="C35" s="415"/>
      <c r="D35" s="415"/>
      <c r="E35" s="415"/>
      <c r="F35" s="415"/>
      <c r="G35" s="415"/>
      <c r="H35" s="415"/>
      <c r="I35" s="415"/>
      <c r="J35" s="415"/>
      <c r="K35" s="415"/>
    </row>
    <row r="36" spans="1:12" ht="15.75" customHeight="1" x14ac:dyDescent="0.25">
      <c r="A36" s="303"/>
      <c r="B36" s="464"/>
      <c r="C36" s="464"/>
      <c r="D36" s="464"/>
      <c r="E36" s="464"/>
      <c r="F36" s="464"/>
      <c r="G36" s="464"/>
      <c r="H36" s="464"/>
      <c r="I36" s="464"/>
      <c r="J36" s="464"/>
      <c r="K36" s="417"/>
    </row>
  </sheetData>
  <pageMargins left="0.7" right="0.7" top="0.75" bottom="0.75" header="0" footer="0"/>
  <pageSetup scale="74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5919-5837-4BBE-83C0-862CCBDE1C21}">
  <sheetPr>
    <tabColor theme="1" tint="4.9989318521683403E-2"/>
  </sheetPr>
  <dimension ref="A1:M23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6.5703125" style="337" customWidth="1"/>
    <col min="2" max="11" width="10.85546875" style="337" customWidth="1"/>
    <col min="12" max="12" width="4" style="337" customWidth="1"/>
    <col min="13" max="16384" width="14.42578125" style="337"/>
  </cols>
  <sheetData>
    <row r="1" spans="1:13" ht="16.5" customHeight="1" x14ac:dyDescent="0.25">
      <c r="A1" s="62" t="s">
        <v>544</v>
      </c>
      <c r="B1" s="495"/>
      <c r="C1" s="495"/>
      <c r="D1" s="495"/>
      <c r="E1" s="495"/>
      <c r="F1" s="495"/>
      <c r="G1" s="495"/>
      <c r="H1" s="495"/>
      <c r="I1" s="495"/>
      <c r="J1" s="495"/>
      <c r="K1" s="57"/>
    </row>
    <row r="2" spans="1:13" ht="16.5" customHeight="1" x14ac:dyDescent="0.25">
      <c r="A2" s="47" t="s">
        <v>545</v>
      </c>
      <c r="B2" s="414"/>
      <c r="C2" s="414"/>
      <c r="D2" s="414"/>
      <c r="E2" s="414"/>
      <c r="F2" s="414"/>
      <c r="G2" s="414"/>
      <c r="H2" s="414"/>
      <c r="I2" s="414"/>
      <c r="J2" s="414"/>
      <c r="K2" s="45"/>
    </row>
    <row r="3" spans="1:13" ht="16.5" customHeight="1" x14ac:dyDescent="0.25">
      <c r="A3" s="45"/>
      <c r="B3" s="414"/>
      <c r="C3" s="414"/>
      <c r="D3" s="414"/>
      <c r="E3" s="414"/>
      <c r="F3" s="414"/>
      <c r="G3" s="414"/>
      <c r="H3" s="414"/>
      <c r="I3" s="414"/>
      <c r="J3" s="414"/>
      <c r="K3" s="45"/>
    </row>
    <row r="4" spans="1:13" ht="16.5" customHeight="1" x14ac:dyDescent="0.25">
      <c r="A4" s="122" t="s">
        <v>375</v>
      </c>
      <c r="B4" s="323">
        <v>2015</v>
      </c>
      <c r="C4" s="323">
        <v>2016</v>
      </c>
      <c r="D4" s="323">
        <v>2017</v>
      </c>
      <c r="E4" s="323">
        <v>2018</v>
      </c>
      <c r="F4" s="323">
        <v>2019</v>
      </c>
      <c r="G4" s="323">
        <v>2020</v>
      </c>
      <c r="H4" s="323">
        <v>2021</v>
      </c>
      <c r="I4" s="323">
        <v>2022</v>
      </c>
      <c r="J4" s="323">
        <v>2023</v>
      </c>
      <c r="K4" s="323" t="s">
        <v>265</v>
      </c>
      <c r="L4" s="498"/>
      <c r="M4" s="499"/>
    </row>
    <row r="5" spans="1:13" ht="16.5" customHeight="1" x14ac:dyDescent="0.25">
      <c r="A5" s="324" t="s">
        <v>178</v>
      </c>
      <c r="B5" s="325">
        <f t="shared" ref="B5:K5" si="0">SUM(B7:B18)</f>
        <v>314011.10750861221</v>
      </c>
      <c r="C5" s="325">
        <f t="shared" si="0"/>
        <v>312806.40109176998</v>
      </c>
      <c r="D5" s="325">
        <f t="shared" si="0"/>
        <v>305279.59941443993</v>
      </c>
      <c r="E5" s="325">
        <f t="shared" si="0"/>
        <v>288796.22529555799</v>
      </c>
      <c r="F5" s="325">
        <f t="shared" si="0"/>
        <v>307020.88310454402</v>
      </c>
      <c r="G5" s="325">
        <f t="shared" si="0"/>
        <v>241547.91303966995</v>
      </c>
      <c r="H5" s="325">
        <f t="shared" si="0"/>
        <v>264426.50705023133</v>
      </c>
      <c r="I5" s="325">
        <f t="shared" si="0"/>
        <v>255442.997158585</v>
      </c>
      <c r="J5" s="325">
        <f t="shared" si="0"/>
        <v>273335.49825696996</v>
      </c>
      <c r="K5" s="325">
        <f t="shared" si="0"/>
        <v>291318.66761629301</v>
      </c>
      <c r="L5" s="500"/>
      <c r="M5" s="499"/>
    </row>
    <row r="6" spans="1:13" ht="16.5" customHeight="1" x14ac:dyDescent="0.25">
      <c r="A6" s="133"/>
      <c r="B6" s="134"/>
      <c r="C6" s="134"/>
      <c r="D6" s="134"/>
      <c r="E6" s="134"/>
      <c r="F6" s="134"/>
      <c r="G6" s="134"/>
      <c r="H6" s="134"/>
      <c r="I6" s="134"/>
      <c r="J6" s="162"/>
      <c r="K6" s="162"/>
      <c r="L6" s="498"/>
      <c r="M6" s="499"/>
    </row>
    <row r="7" spans="1:13" ht="16.5" customHeight="1" x14ac:dyDescent="0.25">
      <c r="A7" s="459" t="s">
        <v>301</v>
      </c>
      <c r="B7" s="505">
        <v>94528.180959285775</v>
      </c>
      <c r="C7" s="505">
        <v>87415.798745990003</v>
      </c>
      <c r="D7" s="505">
        <v>94886.454697209949</v>
      </c>
      <c r="E7" s="505">
        <v>92641.715714509948</v>
      </c>
      <c r="F7" s="505">
        <v>100487.16504577</v>
      </c>
      <c r="G7" s="505">
        <v>78329.674026129956</v>
      </c>
      <c r="H7" s="505">
        <v>79966.94347533671</v>
      </c>
      <c r="I7" s="505">
        <v>90930.636450191989</v>
      </c>
      <c r="J7" s="505">
        <v>93288.796674031008</v>
      </c>
      <c r="K7" s="505">
        <v>85590.744456076005</v>
      </c>
      <c r="L7" s="461"/>
      <c r="M7" s="505"/>
    </row>
    <row r="8" spans="1:13" ht="16.5" customHeight="1" x14ac:dyDescent="0.25">
      <c r="A8" s="459" t="s">
        <v>302</v>
      </c>
      <c r="B8" s="505">
        <v>69402.922851065086</v>
      </c>
      <c r="C8" s="505">
        <v>58742.250843599984</v>
      </c>
      <c r="D8" s="505">
        <v>51918.239997369987</v>
      </c>
      <c r="E8" s="505">
        <v>50549.696707800002</v>
      </c>
      <c r="F8" s="505">
        <v>52201.701582290014</v>
      </c>
      <c r="G8" s="505">
        <v>46818.137692050004</v>
      </c>
      <c r="H8" s="505">
        <v>47777.155805619972</v>
      </c>
      <c r="I8" s="505">
        <v>28910.326961849994</v>
      </c>
      <c r="J8" s="505">
        <v>33065.116695000004</v>
      </c>
      <c r="K8" s="505">
        <v>50079.12894481</v>
      </c>
      <c r="L8" s="500"/>
      <c r="M8" s="506"/>
    </row>
    <row r="9" spans="1:13" ht="16.5" customHeight="1" x14ac:dyDescent="0.25">
      <c r="A9" s="459" t="s">
        <v>307</v>
      </c>
      <c r="B9" s="505">
        <v>17683.912317830003</v>
      </c>
      <c r="C9" s="505">
        <v>18307.493381079999</v>
      </c>
      <c r="D9" s="505">
        <v>17058.486876899999</v>
      </c>
      <c r="E9" s="505">
        <v>14789.017825799998</v>
      </c>
      <c r="F9" s="505">
        <v>14445.678171999998</v>
      </c>
      <c r="G9" s="505">
        <v>14471.707781999998</v>
      </c>
      <c r="H9" s="505">
        <v>19535.93461285</v>
      </c>
      <c r="I9" s="505">
        <v>20275.836626330005</v>
      </c>
      <c r="J9" s="505">
        <v>22820.782691199995</v>
      </c>
      <c r="K9" s="505">
        <v>31991.581641999997</v>
      </c>
      <c r="L9" s="500"/>
      <c r="M9" s="506"/>
    </row>
    <row r="10" spans="1:13" ht="16.5" customHeight="1" x14ac:dyDescent="0.25">
      <c r="A10" s="459" t="s">
        <v>297</v>
      </c>
      <c r="B10" s="505">
        <v>46675.827453641316</v>
      </c>
      <c r="C10" s="505">
        <v>51013.314502119989</v>
      </c>
      <c r="D10" s="505">
        <v>43078.505289399982</v>
      </c>
      <c r="E10" s="505">
        <v>45490.414177769992</v>
      </c>
      <c r="F10" s="505">
        <v>45444.57083514001</v>
      </c>
      <c r="G10" s="507">
        <v>28537.393424485996</v>
      </c>
      <c r="H10" s="507">
        <v>42190.500088904701</v>
      </c>
      <c r="I10" s="507">
        <v>33241.849896483</v>
      </c>
      <c r="J10" s="505">
        <v>36956.435395548993</v>
      </c>
      <c r="K10" s="505">
        <v>31387.133645336995</v>
      </c>
    </row>
    <row r="11" spans="1:13" ht="16.5" customHeight="1" x14ac:dyDescent="0.25">
      <c r="A11" s="459" t="s">
        <v>303</v>
      </c>
      <c r="B11" s="505">
        <v>15489.30065684</v>
      </c>
      <c r="C11" s="505">
        <v>14611.491464939994</v>
      </c>
      <c r="D11" s="505">
        <v>10771.446725429998</v>
      </c>
      <c r="E11" s="505">
        <v>12602.386597609999</v>
      </c>
      <c r="F11" s="505">
        <v>15221.189606609998</v>
      </c>
      <c r="G11" s="507">
        <v>14431.841633889999</v>
      </c>
      <c r="H11" s="507">
        <v>16322.166702129993</v>
      </c>
      <c r="I11" s="507">
        <v>18999.018539680004</v>
      </c>
      <c r="J11" s="505">
        <v>21068.108708670003</v>
      </c>
      <c r="K11" s="505">
        <v>23684.951422079997</v>
      </c>
    </row>
    <row r="12" spans="1:13" ht="16.5" customHeight="1" x14ac:dyDescent="0.25">
      <c r="A12" s="459" t="s">
        <v>296</v>
      </c>
      <c r="B12" s="505">
        <v>20981.796806110004</v>
      </c>
      <c r="C12" s="505">
        <v>29811.946072320014</v>
      </c>
      <c r="D12" s="505">
        <v>39367.680872890007</v>
      </c>
      <c r="E12" s="505">
        <v>26154.292013400012</v>
      </c>
      <c r="F12" s="505">
        <v>27464.763490869998</v>
      </c>
      <c r="G12" s="507">
        <v>25669.007616600011</v>
      </c>
      <c r="H12" s="507">
        <v>23549.146790399987</v>
      </c>
      <c r="I12" s="507">
        <v>21718.581306199998</v>
      </c>
      <c r="J12" s="505">
        <v>23685.975295499997</v>
      </c>
      <c r="K12" s="505">
        <v>23215.425497560009</v>
      </c>
    </row>
    <row r="13" spans="1:13" ht="16.5" customHeight="1" x14ac:dyDescent="0.25">
      <c r="A13" s="459" t="s">
        <v>294</v>
      </c>
      <c r="B13" s="505">
        <v>13485.161707299998</v>
      </c>
      <c r="C13" s="505">
        <v>18415.391414900005</v>
      </c>
      <c r="D13" s="505">
        <v>20090.0169504</v>
      </c>
      <c r="E13" s="505">
        <v>21848.800952999998</v>
      </c>
      <c r="F13" s="505">
        <v>25737.0240595</v>
      </c>
      <c r="G13" s="507">
        <v>19733.730982699992</v>
      </c>
      <c r="H13" s="507">
        <v>25523.972694299999</v>
      </c>
      <c r="I13" s="507">
        <v>27152.095244600008</v>
      </c>
      <c r="J13" s="505">
        <v>23392.0330832</v>
      </c>
      <c r="K13" s="505">
        <v>22859.238211799995</v>
      </c>
    </row>
    <row r="14" spans="1:13" ht="16.5" customHeight="1" x14ac:dyDescent="0.25">
      <c r="A14" s="459" t="s">
        <v>309</v>
      </c>
      <c r="B14" s="505">
        <v>21477.263710000003</v>
      </c>
      <c r="C14" s="505">
        <v>24130.063149999998</v>
      </c>
      <c r="D14" s="505">
        <v>21387.093599999997</v>
      </c>
      <c r="E14" s="505">
        <v>20058.541389999999</v>
      </c>
      <c r="F14" s="505">
        <v>16852.162761399999</v>
      </c>
      <c r="G14" s="507">
        <v>3634.4461382</v>
      </c>
      <c r="H14" s="505">
        <v>0</v>
      </c>
      <c r="I14" s="507">
        <v>3038.3644549999995</v>
      </c>
      <c r="J14" s="505">
        <v>9547.1078878799999</v>
      </c>
      <c r="K14" s="505">
        <v>11439.355088599998</v>
      </c>
      <c r="M14" s="508"/>
    </row>
    <row r="15" spans="1:13" ht="16.5" customHeight="1" x14ac:dyDescent="0.25">
      <c r="A15" s="459" t="s">
        <v>304</v>
      </c>
      <c r="B15" s="505">
        <v>10417.73422744</v>
      </c>
      <c r="C15" s="505">
        <v>7884.2697058200001</v>
      </c>
      <c r="D15" s="505">
        <v>4478.9244954399992</v>
      </c>
      <c r="E15" s="505">
        <v>3018.5046097499994</v>
      </c>
      <c r="F15" s="505">
        <v>7223.7143054999988</v>
      </c>
      <c r="G15" s="507">
        <v>5437.5871915119988</v>
      </c>
      <c r="H15" s="507">
        <v>4706.8030562899994</v>
      </c>
      <c r="I15" s="507">
        <v>5664.8592391500006</v>
      </c>
      <c r="J15" s="505">
        <v>5840.0219550399997</v>
      </c>
      <c r="K15" s="505">
        <v>5523.1143295299998</v>
      </c>
    </row>
    <row r="16" spans="1:13" ht="16.5" customHeight="1" x14ac:dyDescent="0.25">
      <c r="A16" s="459" t="s">
        <v>306</v>
      </c>
      <c r="B16" s="505">
        <v>2715.1902636999998</v>
      </c>
      <c r="C16" s="505">
        <v>1332.8200101999998</v>
      </c>
      <c r="D16" s="505">
        <v>1647.985193</v>
      </c>
      <c r="E16" s="505">
        <v>428.39688539999997</v>
      </c>
      <c r="F16" s="505">
        <v>859.15736979999997</v>
      </c>
      <c r="G16" s="507">
        <v>181.9071434</v>
      </c>
      <c r="H16" s="507">
        <v>1459.5684987</v>
      </c>
      <c r="I16" s="507">
        <v>2757.9147453999999</v>
      </c>
      <c r="J16" s="505">
        <v>3448.6997909000002</v>
      </c>
      <c r="K16" s="505">
        <v>5425.0734585000009</v>
      </c>
    </row>
    <row r="17" spans="1:11" ht="16.5" customHeight="1" x14ac:dyDescent="0.25">
      <c r="A17" s="459" t="s">
        <v>299</v>
      </c>
      <c r="B17" s="505">
        <v>6.5649030000000002</v>
      </c>
      <c r="C17" s="505">
        <v>8.1011480000000002</v>
      </c>
      <c r="D17" s="505">
        <v>12.127495</v>
      </c>
      <c r="E17" s="505">
        <v>1214.4584205179999</v>
      </c>
      <c r="F17" s="505">
        <v>1083.7558756640001</v>
      </c>
      <c r="G17" s="507">
        <v>4302.4794087020009</v>
      </c>
      <c r="H17" s="507">
        <v>3394.3153257000004</v>
      </c>
      <c r="I17" s="507">
        <v>2753.5136937000007</v>
      </c>
      <c r="J17" s="505">
        <v>222.42008000000001</v>
      </c>
      <c r="K17" s="505">
        <v>122.92091999999998</v>
      </c>
    </row>
    <row r="18" spans="1:11" ht="16.5" customHeight="1" x14ac:dyDescent="0.25">
      <c r="A18" s="459" t="s">
        <v>305</v>
      </c>
      <c r="B18" s="505">
        <v>1147.2516524</v>
      </c>
      <c r="C18" s="505">
        <v>1133.4606527999999</v>
      </c>
      <c r="D18" s="505">
        <v>582.63722139999993</v>
      </c>
      <c r="E18" s="505">
        <v>0</v>
      </c>
      <c r="F18" s="505">
        <v>0</v>
      </c>
      <c r="G18" s="505">
        <v>0</v>
      </c>
      <c r="H18" s="505">
        <v>0</v>
      </c>
      <c r="I18" s="505">
        <v>0</v>
      </c>
      <c r="J18" s="505">
        <v>0</v>
      </c>
      <c r="K18" s="505">
        <v>0</v>
      </c>
    </row>
    <row r="19" spans="1:11" ht="16.5" customHeight="1" x14ac:dyDescent="0.25">
      <c r="A19" s="45"/>
      <c r="B19" s="352"/>
      <c r="C19" s="352"/>
      <c r="D19" s="352"/>
      <c r="E19" s="352"/>
      <c r="F19" s="352"/>
      <c r="G19" s="352"/>
      <c r="H19" s="352"/>
      <c r="I19" s="352"/>
      <c r="J19" s="352"/>
      <c r="K19" s="45"/>
    </row>
    <row r="20" spans="1:11" ht="16.5" customHeight="1" x14ac:dyDescent="0.25">
      <c r="A20" s="45"/>
      <c r="B20" s="414"/>
      <c r="C20" s="414"/>
      <c r="D20" s="414"/>
      <c r="E20" s="414"/>
      <c r="F20" s="414"/>
      <c r="G20" s="414"/>
      <c r="H20" s="414"/>
      <c r="I20" s="414"/>
      <c r="J20" s="414"/>
      <c r="K20" s="414"/>
    </row>
    <row r="21" spans="1:11" ht="16.5" customHeight="1" x14ac:dyDescent="0.25">
      <c r="A21" s="164" t="s">
        <v>359</v>
      </c>
      <c r="B21" s="412"/>
      <c r="C21" s="412"/>
      <c r="D21" s="412"/>
      <c r="E21" s="412"/>
      <c r="F21" s="412"/>
      <c r="G21" s="412"/>
      <c r="H21" s="413"/>
      <c r="I21" s="413"/>
      <c r="J21" s="412"/>
      <c r="K21" s="412"/>
    </row>
    <row r="22" spans="1:11" ht="16.5" customHeight="1" x14ac:dyDescent="0.25">
      <c r="A22" s="250" t="s">
        <v>372</v>
      </c>
      <c r="B22" s="415"/>
      <c r="C22" s="415"/>
      <c r="D22" s="415"/>
      <c r="E22" s="415"/>
      <c r="F22" s="415"/>
      <c r="G22" s="415"/>
      <c r="H22" s="415"/>
      <c r="I22" s="415"/>
      <c r="J22" s="415"/>
      <c r="K22" s="415"/>
    </row>
    <row r="23" spans="1:11" ht="16.5" customHeight="1" x14ac:dyDescent="0.25">
      <c r="A23" s="303"/>
      <c r="B23" s="464"/>
      <c r="C23" s="464"/>
      <c r="D23" s="464"/>
      <c r="E23" s="464"/>
      <c r="F23" s="464"/>
      <c r="G23" s="464"/>
      <c r="H23" s="464"/>
      <c r="I23" s="464"/>
      <c r="J23" s="464"/>
      <c r="K23" s="303"/>
    </row>
  </sheetData>
  <pageMargins left="0.7" right="0.7" top="0.75" bottom="0.75" header="0" footer="0"/>
  <pageSetup scale="61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B991-2C11-480C-9E7C-949FF3EA5B19}">
  <sheetPr>
    <tabColor theme="1" tint="4.9989318521683403E-2"/>
  </sheetPr>
  <dimension ref="A1:K28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8.42578125" style="337" customWidth="1"/>
    <col min="2" max="11" width="10.7109375" style="337" customWidth="1"/>
    <col min="12" max="12" width="3" style="337" customWidth="1"/>
    <col min="13" max="16384" width="14.42578125" style="337"/>
  </cols>
  <sheetData>
    <row r="1" spans="1:11" ht="15.75" customHeight="1" x14ac:dyDescent="0.3">
      <c r="A1" s="114" t="s">
        <v>546</v>
      </c>
      <c r="B1" s="44"/>
      <c r="C1" s="44"/>
      <c r="D1" s="44"/>
      <c r="E1" s="44"/>
      <c r="F1" s="44"/>
      <c r="G1" s="44"/>
      <c r="H1" s="44"/>
      <c r="I1" s="45"/>
      <c r="J1" s="45"/>
      <c r="K1" s="336"/>
    </row>
    <row r="2" spans="1:11" ht="15.75" customHeight="1" x14ac:dyDescent="0.3">
      <c r="A2" s="47" t="s">
        <v>547</v>
      </c>
      <c r="B2" s="44"/>
      <c r="C2" s="44"/>
      <c r="D2" s="44"/>
      <c r="E2" s="44"/>
      <c r="F2" s="44"/>
      <c r="G2" s="44"/>
      <c r="H2" s="44"/>
      <c r="I2" s="45"/>
      <c r="J2" s="45"/>
      <c r="K2" s="336"/>
    </row>
    <row r="3" spans="1:11" ht="15.75" customHeight="1" x14ac:dyDescent="0.3">
      <c r="A3" s="45"/>
      <c r="B3" s="414"/>
      <c r="C3" s="414"/>
      <c r="D3" s="414"/>
      <c r="E3" s="414"/>
      <c r="F3" s="414"/>
      <c r="G3" s="414"/>
      <c r="H3" s="414"/>
      <c r="I3" s="414"/>
      <c r="J3" s="414"/>
      <c r="K3" s="336"/>
    </row>
    <row r="4" spans="1:11" ht="15.75" customHeight="1" x14ac:dyDescent="0.25">
      <c r="A4" s="122" t="s">
        <v>384</v>
      </c>
      <c r="B4" s="323">
        <v>2015</v>
      </c>
      <c r="C4" s="323">
        <v>2016</v>
      </c>
      <c r="D4" s="323">
        <v>2017</v>
      </c>
      <c r="E4" s="323">
        <v>2018</v>
      </c>
      <c r="F4" s="323">
        <v>2019</v>
      </c>
      <c r="G4" s="323">
        <v>2020</v>
      </c>
      <c r="H4" s="323">
        <v>2021</v>
      </c>
      <c r="I4" s="323">
        <v>2022</v>
      </c>
      <c r="J4" s="323">
        <v>2023</v>
      </c>
      <c r="K4" s="323" t="s">
        <v>330</v>
      </c>
    </row>
    <row r="5" spans="1:11" ht="15.75" customHeight="1" x14ac:dyDescent="0.25">
      <c r="A5" s="324" t="s">
        <v>178</v>
      </c>
      <c r="B5" s="325">
        <f t="shared" ref="B5:K5" si="0">SUM(B7:B9)</f>
        <v>314011.10750861221</v>
      </c>
      <c r="C5" s="325">
        <f t="shared" si="0"/>
        <v>312806.40109176957</v>
      </c>
      <c r="D5" s="325">
        <f t="shared" si="0"/>
        <v>305279.5994144397</v>
      </c>
      <c r="E5" s="325">
        <f t="shared" si="0"/>
        <v>288796.22529555828</v>
      </c>
      <c r="F5" s="325">
        <f t="shared" si="0"/>
        <v>307020.88310454402</v>
      </c>
      <c r="G5" s="325">
        <f t="shared" si="0"/>
        <v>241547.91303966995</v>
      </c>
      <c r="H5" s="325">
        <f t="shared" si="0"/>
        <v>264426.50705023133</v>
      </c>
      <c r="I5" s="325">
        <f t="shared" si="0"/>
        <v>255442.99715858491</v>
      </c>
      <c r="J5" s="325">
        <f t="shared" si="0"/>
        <v>273335.49825696985</v>
      </c>
      <c r="K5" s="325">
        <f t="shared" si="0"/>
        <v>291318.66761629318</v>
      </c>
    </row>
    <row r="6" spans="1:11" ht="15.75" customHeight="1" x14ac:dyDescent="0.25">
      <c r="A6" s="133"/>
      <c r="B6" s="134"/>
      <c r="C6" s="134"/>
      <c r="D6" s="134"/>
      <c r="E6" s="134"/>
      <c r="F6" s="134"/>
      <c r="G6" s="134"/>
      <c r="H6" s="134"/>
      <c r="I6" s="134"/>
      <c r="J6" s="468"/>
      <c r="K6" s="468"/>
    </row>
    <row r="7" spans="1:11" ht="15.75" customHeight="1" x14ac:dyDescent="0.25">
      <c r="A7" s="133" t="s">
        <v>454</v>
      </c>
      <c r="B7" s="505">
        <v>309420.47654817224</v>
      </c>
      <c r="C7" s="505">
        <v>306266.10953317955</v>
      </c>
      <c r="D7" s="505">
        <v>297713.51706895971</v>
      </c>
      <c r="E7" s="505">
        <v>282819.21837304026</v>
      </c>
      <c r="F7" s="505">
        <v>301570.40506510006</v>
      </c>
      <c r="G7" s="505">
        <v>238135.32204316795</v>
      </c>
      <c r="H7" s="505">
        <v>260871.92938986133</v>
      </c>
      <c r="I7" s="505">
        <v>251965.5788287849</v>
      </c>
      <c r="J7" s="505">
        <v>269769.18572976987</v>
      </c>
      <c r="K7" s="505">
        <v>287908.93058313319</v>
      </c>
    </row>
    <row r="8" spans="1:11" ht="15.75" customHeight="1" x14ac:dyDescent="0.25">
      <c r="A8" s="133" t="s">
        <v>386</v>
      </c>
      <c r="B8" s="505">
        <v>4590.6309604399994</v>
      </c>
      <c r="C8" s="505">
        <v>6540.2915585899991</v>
      </c>
      <c r="D8" s="505">
        <v>7566.082345480002</v>
      </c>
      <c r="E8" s="505">
        <v>5598.7158925180001</v>
      </c>
      <c r="F8" s="505">
        <v>5402.4074244440026</v>
      </c>
      <c r="G8" s="505">
        <v>3412.5909965020001</v>
      </c>
      <c r="H8" s="505">
        <v>3554.5776603699987</v>
      </c>
      <c r="I8" s="505">
        <v>3477.4183298000021</v>
      </c>
      <c r="J8" s="505">
        <v>3566.3125272000011</v>
      </c>
      <c r="K8" s="505">
        <v>3409.73703316</v>
      </c>
    </row>
    <row r="9" spans="1:11" ht="15.75" customHeight="1" x14ac:dyDescent="0.25">
      <c r="A9" s="133" t="s">
        <v>387</v>
      </c>
      <c r="B9" s="505">
        <v>0</v>
      </c>
      <c r="C9" s="505">
        <v>0</v>
      </c>
      <c r="D9" s="505">
        <v>0</v>
      </c>
      <c r="E9" s="505">
        <v>378.29103000000003</v>
      </c>
      <c r="F9" s="505">
        <v>48.070614999999997</v>
      </c>
      <c r="G9" s="505">
        <v>0</v>
      </c>
      <c r="H9" s="505">
        <v>0</v>
      </c>
      <c r="I9" s="505">
        <v>0</v>
      </c>
      <c r="J9" s="505">
        <v>0</v>
      </c>
      <c r="K9" s="505">
        <v>0</v>
      </c>
    </row>
    <row r="10" spans="1:11" ht="15.75" customHeight="1" x14ac:dyDescent="0.25">
      <c r="A10" s="133"/>
      <c r="B10" s="157"/>
      <c r="C10" s="134"/>
      <c r="D10" s="134"/>
      <c r="E10" s="157"/>
      <c r="F10" s="157"/>
      <c r="G10" s="157"/>
      <c r="H10" s="157"/>
      <c r="I10" s="157"/>
      <c r="J10" s="157"/>
      <c r="K10" s="157"/>
    </row>
    <row r="11" spans="1:11" ht="15.75" customHeight="1" x14ac:dyDescent="0.25">
      <c r="A11" s="164" t="s">
        <v>359</v>
      </c>
      <c r="B11" s="317"/>
      <c r="C11" s="317"/>
      <c r="D11" s="317"/>
      <c r="E11" s="317"/>
      <c r="F11" s="317"/>
      <c r="G11" s="317"/>
      <c r="H11" s="423"/>
      <c r="I11" s="423"/>
      <c r="J11" s="423"/>
      <c r="K11" s="423"/>
    </row>
    <row r="12" spans="1:11" ht="15.75" customHeight="1" x14ac:dyDescent="0.25">
      <c r="A12" s="250" t="s">
        <v>372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</row>
    <row r="13" spans="1:11" ht="15.75" customHeight="1" x14ac:dyDescent="0.25">
      <c r="A13" s="45"/>
      <c r="B13" s="44"/>
      <c r="C13" s="44"/>
      <c r="D13" s="44"/>
      <c r="E13" s="44"/>
      <c r="F13" s="44"/>
      <c r="G13" s="44"/>
      <c r="H13" s="44"/>
      <c r="I13" s="45"/>
      <c r="J13" s="45"/>
      <c r="K13" s="45"/>
    </row>
    <row r="14" spans="1:11" ht="15.75" customHeight="1" x14ac:dyDescent="0.3">
      <c r="A14" s="45"/>
      <c r="B14" s="44"/>
      <c r="C14" s="44"/>
      <c r="D14" s="44"/>
      <c r="E14" s="44"/>
      <c r="F14" s="44"/>
      <c r="G14" s="44"/>
      <c r="H14" s="44"/>
      <c r="I14" s="45"/>
      <c r="J14" s="45"/>
      <c r="K14" s="336"/>
    </row>
    <row r="15" spans="1:11" ht="15.75" customHeight="1" x14ac:dyDescent="0.3">
      <c r="A15" s="114" t="s">
        <v>548</v>
      </c>
      <c r="B15" s="44"/>
      <c r="C15" s="44"/>
      <c r="D15" s="44"/>
      <c r="E15" s="44"/>
      <c r="F15" s="44"/>
      <c r="G15" s="44"/>
      <c r="H15" s="44"/>
      <c r="I15" s="45"/>
      <c r="J15" s="45"/>
      <c r="K15" s="336"/>
    </row>
    <row r="16" spans="1:11" ht="15.75" customHeight="1" x14ac:dyDescent="0.3">
      <c r="A16" s="47" t="s">
        <v>549</v>
      </c>
      <c r="B16" s="44"/>
      <c r="C16" s="44"/>
      <c r="D16" s="44"/>
      <c r="E16" s="44"/>
      <c r="F16" s="44"/>
      <c r="G16" s="44"/>
      <c r="H16" s="44"/>
      <c r="I16" s="45"/>
      <c r="J16" s="45"/>
      <c r="K16" s="336"/>
    </row>
    <row r="17" spans="1:11" ht="15.75" customHeight="1" x14ac:dyDescent="0.3">
      <c r="A17" s="45"/>
      <c r="B17" s="414"/>
      <c r="C17" s="414"/>
      <c r="D17" s="414"/>
      <c r="E17" s="414"/>
      <c r="F17" s="414"/>
      <c r="G17" s="414"/>
      <c r="H17" s="414"/>
      <c r="I17" s="414"/>
      <c r="J17" s="414"/>
      <c r="K17" s="336"/>
    </row>
    <row r="18" spans="1:11" ht="15.75" customHeight="1" x14ac:dyDescent="0.25">
      <c r="A18" s="122" t="s">
        <v>390</v>
      </c>
      <c r="B18" s="323">
        <v>2015</v>
      </c>
      <c r="C18" s="323">
        <v>2016</v>
      </c>
      <c r="D18" s="323">
        <v>2017</v>
      </c>
      <c r="E18" s="323">
        <v>2018</v>
      </c>
      <c r="F18" s="323">
        <v>2019</v>
      </c>
      <c r="G18" s="323">
        <v>2020</v>
      </c>
      <c r="H18" s="323">
        <v>2021</v>
      </c>
      <c r="I18" s="323">
        <v>2022</v>
      </c>
      <c r="J18" s="323">
        <v>2023</v>
      </c>
      <c r="K18" s="323" t="s">
        <v>330</v>
      </c>
    </row>
    <row r="19" spans="1:11" ht="15.75" customHeight="1" x14ac:dyDescent="0.25">
      <c r="A19" s="324" t="s">
        <v>178</v>
      </c>
      <c r="B19" s="368">
        <f t="shared" ref="B19:K19" si="1">SUM(B21:B23)</f>
        <v>314011.10750861227</v>
      </c>
      <c r="C19" s="368">
        <f t="shared" si="1"/>
        <v>312806.40109176957</v>
      </c>
      <c r="D19" s="368">
        <f t="shared" si="1"/>
        <v>305279.59941443964</v>
      </c>
      <c r="E19" s="368">
        <f t="shared" si="1"/>
        <v>288796.22529555816</v>
      </c>
      <c r="F19" s="368">
        <f t="shared" si="1"/>
        <v>307020.8831045439</v>
      </c>
      <c r="G19" s="368">
        <f t="shared" si="1"/>
        <v>241547.91303967001</v>
      </c>
      <c r="H19" s="368">
        <f t="shared" si="1"/>
        <v>264426.50705023139</v>
      </c>
      <c r="I19" s="368">
        <f t="shared" si="1"/>
        <v>255442.99715858494</v>
      </c>
      <c r="J19" s="368">
        <f t="shared" si="1"/>
        <v>273335.49825696985</v>
      </c>
      <c r="K19" s="368">
        <f t="shared" si="1"/>
        <v>291318.66761629313</v>
      </c>
    </row>
    <row r="20" spans="1:11" ht="15.75" customHeight="1" x14ac:dyDescent="0.25">
      <c r="A20" s="133"/>
      <c r="B20" s="135"/>
      <c r="C20" s="135"/>
      <c r="D20" s="135"/>
      <c r="E20" s="135"/>
      <c r="F20" s="135"/>
      <c r="G20" s="135"/>
      <c r="H20" s="135"/>
      <c r="I20" s="135"/>
      <c r="J20" s="468"/>
      <c r="K20" s="468"/>
    </row>
    <row r="21" spans="1:11" ht="15.75" customHeight="1" x14ac:dyDescent="0.25">
      <c r="A21" s="133" t="s">
        <v>391</v>
      </c>
      <c r="B21" s="135">
        <v>314011.08244723646</v>
      </c>
      <c r="C21" s="135">
        <v>312795.08503392956</v>
      </c>
      <c r="D21" s="135">
        <v>305279.59941443964</v>
      </c>
      <c r="E21" s="135">
        <v>288796.22529555816</v>
      </c>
      <c r="F21" s="135">
        <v>307020.8831045439</v>
      </c>
      <c r="G21" s="135">
        <v>241387.48714116801</v>
      </c>
      <c r="H21" s="135">
        <v>264150.4639445314</v>
      </c>
      <c r="I21" s="135">
        <v>255153.93427028495</v>
      </c>
      <c r="J21" s="135">
        <v>273015.56623476988</v>
      </c>
      <c r="K21" s="135">
        <v>291166.61871243309</v>
      </c>
    </row>
    <row r="22" spans="1:11" ht="15.75" customHeight="1" x14ac:dyDescent="0.25">
      <c r="A22" s="133" t="s">
        <v>393</v>
      </c>
      <c r="B22" s="135">
        <v>0</v>
      </c>
      <c r="C22" s="135">
        <v>0</v>
      </c>
      <c r="D22" s="135">
        <v>0</v>
      </c>
      <c r="E22" s="135">
        <v>0</v>
      </c>
      <c r="F22" s="135">
        <v>0</v>
      </c>
      <c r="G22" s="135">
        <v>160.425898502</v>
      </c>
      <c r="H22" s="135">
        <v>276.00383850000003</v>
      </c>
      <c r="I22" s="135">
        <v>289.03178160000004</v>
      </c>
      <c r="J22" s="135">
        <v>319.8220139</v>
      </c>
      <c r="K22" s="135">
        <v>152.01200265999998</v>
      </c>
    </row>
    <row r="23" spans="1:11" ht="15.75" customHeight="1" x14ac:dyDescent="0.25">
      <c r="A23" s="133" t="s">
        <v>392</v>
      </c>
      <c r="B23" s="469">
        <v>2.5061375800000001E-2</v>
      </c>
      <c r="C23" s="469">
        <v>11.316057840000001</v>
      </c>
      <c r="D23" s="135">
        <v>0</v>
      </c>
      <c r="E23" s="135">
        <v>0</v>
      </c>
      <c r="F23" s="135">
        <v>0</v>
      </c>
      <c r="G23" s="135">
        <v>0</v>
      </c>
      <c r="H23" s="469">
        <v>3.9267199999999995E-2</v>
      </c>
      <c r="I23" s="469">
        <v>3.1106700000000001E-2</v>
      </c>
      <c r="J23" s="469">
        <v>0.1100083</v>
      </c>
      <c r="K23" s="469">
        <v>3.6901199999999995E-2</v>
      </c>
    </row>
    <row r="24" spans="1:11" ht="15.75" customHeight="1" x14ac:dyDescent="0.25">
      <c r="A24" s="133"/>
      <c r="B24" s="135"/>
      <c r="C24" s="135"/>
      <c r="D24" s="135"/>
      <c r="E24" s="135"/>
      <c r="F24" s="135"/>
      <c r="G24" s="135"/>
      <c r="H24" s="135"/>
      <c r="I24" s="135"/>
      <c r="J24" s="135"/>
      <c r="K24" s="468"/>
    </row>
    <row r="25" spans="1:11" ht="15.75" customHeight="1" x14ac:dyDescent="0.25">
      <c r="A25" s="45"/>
      <c r="B25" s="351"/>
      <c r="C25" s="351"/>
      <c r="D25" s="351"/>
      <c r="E25" s="351"/>
      <c r="F25" s="351"/>
      <c r="G25" s="351"/>
      <c r="H25" s="351"/>
      <c r="I25" s="351"/>
      <c r="J25" s="351"/>
      <c r="K25" s="414"/>
    </row>
    <row r="26" spans="1:11" ht="15.75" customHeight="1" x14ac:dyDescent="0.25">
      <c r="A26" s="164" t="s">
        <v>359</v>
      </c>
      <c r="B26" s="317"/>
      <c r="C26" s="317"/>
      <c r="D26" s="317"/>
      <c r="E26" s="317"/>
      <c r="F26" s="317"/>
      <c r="G26" s="317"/>
      <c r="H26" s="423"/>
      <c r="I26" s="423"/>
      <c r="J26" s="423"/>
      <c r="K26" s="423"/>
    </row>
    <row r="27" spans="1:11" ht="15.75" customHeight="1" x14ac:dyDescent="0.25">
      <c r="A27" s="250" t="s">
        <v>372</v>
      </c>
      <c r="B27" s="415"/>
      <c r="C27" s="415"/>
      <c r="D27" s="415"/>
      <c r="E27" s="415"/>
      <c r="F27" s="415"/>
      <c r="G27" s="415"/>
      <c r="H27" s="415"/>
      <c r="I27" s="415"/>
      <c r="J27" s="415"/>
      <c r="K27" s="415"/>
    </row>
    <row r="28" spans="1:11" ht="15.75" customHeight="1" x14ac:dyDescent="0.25">
      <c r="A28" s="303"/>
      <c r="B28" s="464"/>
      <c r="C28" s="464"/>
      <c r="D28" s="464"/>
      <c r="E28" s="464"/>
      <c r="F28" s="464"/>
      <c r="G28" s="464"/>
      <c r="H28" s="464"/>
      <c r="I28" s="464"/>
      <c r="J28" s="464"/>
      <c r="K28" s="303"/>
    </row>
  </sheetData>
  <pageMargins left="0.7" right="0.7" top="0.75" bottom="0.75" header="0" footer="0"/>
  <pageSetup scale="84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5487-E94E-4AEE-A69F-37A3D684954A}">
  <sheetPr>
    <tabColor theme="1" tint="4.9989318521683403E-2"/>
  </sheetPr>
  <dimension ref="A1:L12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"/>
  <cols>
    <col min="1" max="1" width="21" style="71" customWidth="1"/>
    <col min="2" max="2" width="12.140625" style="71" customWidth="1"/>
    <col min="3" max="12" width="8.7109375" style="71" customWidth="1"/>
    <col min="13" max="13" width="2.5703125" style="71" customWidth="1"/>
    <col min="14" max="16384" width="14.42578125" style="71"/>
  </cols>
  <sheetData>
    <row r="1" spans="1:12" ht="16.5" customHeight="1" x14ac:dyDescent="0.2">
      <c r="A1" s="70" t="s">
        <v>550</v>
      </c>
      <c r="B1" s="113"/>
      <c r="C1" s="113"/>
      <c r="D1" s="113"/>
      <c r="E1" s="113"/>
      <c r="F1" s="113"/>
      <c r="G1" s="113"/>
      <c r="H1" s="91"/>
      <c r="I1" s="91"/>
      <c r="J1" s="91"/>
      <c r="K1" s="113"/>
      <c r="L1" s="91"/>
    </row>
    <row r="2" spans="1:12" ht="16.5" customHeight="1" x14ac:dyDescent="0.2">
      <c r="A2" s="72" t="s">
        <v>551</v>
      </c>
      <c r="B2" s="113"/>
      <c r="C2" s="113"/>
      <c r="D2" s="113"/>
      <c r="E2" s="113"/>
      <c r="F2" s="113"/>
      <c r="G2" s="113"/>
      <c r="H2" s="91"/>
      <c r="I2" s="91"/>
      <c r="J2" s="91"/>
      <c r="K2" s="113"/>
      <c r="L2" s="91"/>
    </row>
    <row r="3" spans="1:12" ht="16.5" customHeight="1" x14ac:dyDescent="0.2">
      <c r="A3" s="91"/>
      <c r="B3" s="113"/>
      <c r="C3" s="113"/>
      <c r="D3" s="113"/>
      <c r="E3" s="113"/>
      <c r="F3" s="113"/>
      <c r="G3" s="113"/>
      <c r="H3" s="91"/>
      <c r="I3" s="91"/>
      <c r="J3" s="91"/>
      <c r="K3" s="113"/>
      <c r="L3" s="91"/>
    </row>
    <row r="4" spans="1:12" ht="16.5" customHeight="1" x14ac:dyDescent="0.2">
      <c r="A4" s="206" t="s">
        <v>190</v>
      </c>
      <c r="B4" s="386"/>
      <c r="C4" s="207">
        <v>2015</v>
      </c>
      <c r="D4" s="207">
        <v>2016</v>
      </c>
      <c r="E4" s="207">
        <v>2017</v>
      </c>
      <c r="F4" s="207">
        <v>2018</v>
      </c>
      <c r="G4" s="207">
        <v>2019</v>
      </c>
      <c r="H4" s="207">
        <v>2020</v>
      </c>
      <c r="I4" s="207">
        <v>2021</v>
      </c>
      <c r="J4" s="207">
        <v>2022</v>
      </c>
      <c r="K4" s="207">
        <v>2023</v>
      </c>
      <c r="L4" s="259" t="s">
        <v>396</v>
      </c>
    </row>
    <row r="5" spans="1:12" ht="16.5" customHeight="1" x14ac:dyDescent="0.2">
      <c r="A5" s="95" t="s">
        <v>461</v>
      </c>
      <c r="B5" s="113" t="s">
        <v>398</v>
      </c>
      <c r="C5" s="437">
        <v>1548.26960111113</v>
      </c>
      <c r="D5" s="437">
        <v>1657.80962584743</v>
      </c>
      <c r="E5" s="437">
        <v>1726.1331451614001</v>
      </c>
      <c r="F5" s="437">
        <v>1545.4688005683099</v>
      </c>
      <c r="G5" s="437">
        <v>1566.9742659553399</v>
      </c>
      <c r="H5" s="437">
        <v>1460.6263937905701</v>
      </c>
      <c r="I5" s="437">
        <v>2028.3349286807299</v>
      </c>
      <c r="J5" s="437">
        <v>1786.3171245651799</v>
      </c>
      <c r="K5" s="437">
        <v>1919.7975910661</v>
      </c>
      <c r="L5" s="437">
        <v>2292.97654472152</v>
      </c>
    </row>
    <row r="6" spans="1:12" ht="16.5" customHeight="1" x14ac:dyDescent="0.2">
      <c r="A6" s="95" t="s">
        <v>462</v>
      </c>
      <c r="B6" s="113" t="s">
        <v>500</v>
      </c>
      <c r="C6" s="437">
        <v>938.359602</v>
      </c>
      <c r="D6" s="437">
        <v>942.29859899999997</v>
      </c>
      <c r="E6" s="437">
        <v>865.54154800000003</v>
      </c>
      <c r="F6" s="437">
        <v>793.74422600000003</v>
      </c>
      <c r="G6" s="437">
        <v>835.96116070666903</v>
      </c>
      <c r="H6" s="437">
        <v>746.20684186854999</v>
      </c>
      <c r="I6" s="437">
        <v>863.31795709745495</v>
      </c>
      <c r="J6" s="437">
        <v>788.32240836902895</v>
      </c>
      <c r="K6" s="437">
        <v>826.81099223020794</v>
      </c>
      <c r="L6" s="437">
        <v>899.21826384981398</v>
      </c>
    </row>
    <row r="7" spans="1:12" ht="16.5" customHeight="1" x14ac:dyDescent="0.2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6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509"/>
    </row>
    <row r="9" spans="1:12" ht="16.5" customHeight="1" x14ac:dyDescent="0.2">
      <c r="A9" s="241" t="s">
        <v>359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21"/>
    </row>
    <row r="10" spans="1:12" ht="16.5" customHeight="1" x14ac:dyDescent="0.2">
      <c r="A10" s="221" t="s">
        <v>402</v>
      </c>
      <c r="B10" s="111"/>
      <c r="C10" s="296"/>
      <c r="D10" s="296"/>
      <c r="E10" s="296"/>
      <c r="F10" s="296"/>
      <c r="G10" s="296"/>
      <c r="H10" s="221"/>
      <c r="I10" s="221"/>
      <c r="J10" s="221"/>
      <c r="K10" s="111"/>
      <c r="L10" s="221"/>
    </row>
    <row r="11" spans="1:12" ht="16.5" customHeight="1" x14ac:dyDescent="0.2">
      <c r="A11" s="250" t="s">
        <v>403</v>
      </c>
      <c r="B11" s="277"/>
      <c r="C11" s="297"/>
      <c r="D11" s="297"/>
      <c r="E11" s="297"/>
      <c r="F11" s="297"/>
      <c r="G11" s="297"/>
      <c r="H11" s="250"/>
      <c r="I11" s="250"/>
      <c r="J11" s="250"/>
      <c r="K11" s="277"/>
      <c r="L11" s="277"/>
    </row>
    <row r="12" spans="1:12" ht="16.5" customHeight="1" x14ac:dyDescent="0.2">
      <c r="A12" s="91"/>
      <c r="B12" s="113"/>
      <c r="C12" s="113"/>
      <c r="D12" s="113"/>
      <c r="E12" s="113"/>
      <c r="F12" s="113"/>
      <c r="G12" s="113"/>
      <c r="H12" s="91"/>
      <c r="I12" s="91"/>
      <c r="J12" s="91"/>
      <c r="K12" s="113"/>
      <c r="L12" s="91"/>
    </row>
  </sheetData>
  <pageMargins left="0.7" right="0.7" top="0.75" bottom="0.75" header="0" footer="0"/>
  <pageSetup scale="94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5F01-E161-465C-9398-8D1875553A86}">
  <sheetPr>
    <tabColor theme="1" tint="4.9989318521683403E-2"/>
  </sheetPr>
  <dimension ref="A1:D97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33" style="304" customWidth="1"/>
    <col min="2" max="2" width="26.28515625" style="304" customWidth="1"/>
    <col min="3" max="3" width="15.5703125" style="304" customWidth="1"/>
    <col min="4" max="4" width="11.5703125" style="304" customWidth="1"/>
    <col min="5" max="5" width="14.42578125" style="304"/>
    <col min="6" max="6" width="21" style="304" customWidth="1"/>
    <col min="7" max="7" width="17.140625" style="304" customWidth="1"/>
    <col min="8" max="8" width="19.42578125" style="304" customWidth="1"/>
    <col min="9" max="16384" width="14.42578125" style="304"/>
  </cols>
  <sheetData>
    <row r="1" spans="1:4" ht="16.5" customHeight="1" x14ac:dyDescent="0.25">
      <c r="A1" s="301" t="s">
        <v>552</v>
      </c>
      <c r="B1" s="302"/>
      <c r="C1" s="303"/>
      <c r="D1" s="303"/>
    </row>
    <row r="2" spans="1:4" ht="16.5" customHeight="1" x14ac:dyDescent="0.25">
      <c r="A2" s="47" t="s">
        <v>553</v>
      </c>
      <c r="B2" s="302"/>
      <c r="C2" s="303"/>
      <c r="D2" s="303"/>
    </row>
    <row r="3" spans="1:4" ht="16.5" customHeight="1" x14ac:dyDescent="0.25">
      <c r="A3" s="303"/>
      <c r="B3" s="302"/>
      <c r="C3" s="303"/>
      <c r="D3" s="303"/>
    </row>
    <row r="4" spans="1:4" ht="16.5" customHeight="1" x14ac:dyDescent="0.25">
      <c r="A4" s="122" t="s">
        <v>406</v>
      </c>
      <c r="B4" s="49" t="s">
        <v>407</v>
      </c>
      <c r="C4" s="303"/>
      <c r="D4" s="303"/>
    </row>
    <row r="5" spans="1:4" ht="16.5" customHeight="1" x14ac:dyDescent="0.25">
      <c r="A5" s="133" t="s">
        <v>408</v>
      </c>
      <c r="B5" s="307" t="s">
        <v>175</v>
      </c>
      <c r="C5" s="303"/>
      <c r="D5" s="303"/>
    </row>
    <row r="6" spans="1:4" ht="16.5" customHeight="1" x14ac:dyDescent="0.25">
      <c r="A6" s="133"/>
      <c r="B6" s="307"/>
      <c r="C6" s="303"/>
      <c r="D6" s="303"/>
    </row>
    <row r="7" spans="1:4" ht="16.5" customHeight="1" x14ac:dyDescent="0.25">
      <c r="A7" s="133" t="s">
        <v>211</v>
      </c>
      <c r="B7" s="308">
        <v>0.85361864292731982</v>
      </c>
      <c r="C7" s="309"/>
      <c r="D7" s="303"/>
    </row>
    <row r="8" spans="1:4" ht="16.5" customHeight="1" x14ac:dyDescent="0.25">
      <c r="A8" s="133" t="s">
        <v>410</v>
      </c>
      <c r="B8" s="308">
        <v>0.11809817155650909</v>
      </c>
      <c r="C8" s="309"/>
      <c r="D8" s="303"/>
    </row>
    <row r="9" spans="1:4" ht="16.5" customHeight="1" x14ac:dyDescent="0.25">
      <c r="A9" s="133" t="s">
        <v>409</v>
      </c>
      <c r="B9" s="308">
        <v>1.0100660768721905E-2</v>
      </c>
      <c r="C9" s="309"/>
      <c r="D9" s="303"/>
    </row>
    <row r="10" spans="1:4" ht="16.5" customHeight="1" x14ac:dyDescent="0.25">
      <c r="A10" s="133" t="s">
        <v>215</v>
      </c>
      <c r="B10" s="308">
        <v>6.3263557012644724E-3</v>
      </c>
      <c r="C10" s="309"/>
      <c r="D10" s="303"/>
    </row>
    <row r="11" spans="1:4" ht="16.5" customHeight="1" x14ac:dyDescent="0.25">
      <c r="A11" s="133" t="s">
        <v>466</v>
      </c>
      <c r="B11" s="308">
        <v>2.7078587480396112E-3</v>
      </c>
      <c r="C11" s="309"/>
      <c r="D11" s="303"/>
    </row>
    <row r="12" spans="1:4" ht="16.5" customHeight="1" x14ac:dyDescent="0.25">
      <c r="A12" s="133" t="s">
        <v>554</v>
      </c>
      <c r="B12" s="308">
        <v>2.515684057928751E-3</v>
      </c>
      <c r="C12" s="309"/>
      <c r="D12" s="303"/>
    </row>
    <row r="13" spans="1:4" ht="16.5" customHeight="1" x14ac:dyDescent="0.25">
      <c r="A13" s="133" t="s">
        <v>225</v>
      </c>
      <c r="B13" s="308">
        <v>1.7843119472600946E-3</v>
      </c>
      <c r="C13" s="309"/>
      <c r="D13" s="303"/>
    </row>
    <row r="14" spans="1:4" ht="16.5" customHeight="1" x14ac:dyDescent="0.25">
      <c r="A14" s="133" t="s">
        <v>555</v>
      </c>
      <c r="B14" s="308">
        <v>1.3389800078925408E-3</v>
      </c>
      <c r="C14" s="309"/>
      <c r="D14" s="303"/>
    </row>
    <row r="15" spans="1:4" ht="16.5" customHeight="1" x14ac:dyDescent="0.25">
      <c r="A15" s="133" t="s">
        <v>221</v>
      </c>
      <c r="B15" s="308">
        <v>1.1036566335096854E-3</v>
      </c>
      <c r="C15" s="309"/>
      <c r="D15" s="303"/>
    </row>
    <row r="16" spans="1:4" ht="16.5" customHeight="1" x14ac:dyDescent="0.25">
      <c r="A16" s="133" t="s">
        <v>411</v>
      </c>
      <c r="B16" s="308">
        <v>7.0701027385794294E-4</v>
      </c>
      <c r="C16" s="309"/>
      <c r="D16" s="303"/>
    </row>
    <row r="17" spans="1:4" ht="16.5" customHeight="1" x14ac:dyDescent="0.25">
      <c r="A17" s="133" t="s">
        <v>333</v>
      </c>
      <c r="B17" s="308">
        <v>1.6986673776961168E-3</v>
      </c>
      <c r="C17" s="309"/>
      <c r="D17" s="303"/>
    </row>
    <row r="18" spans="1:4" ht="16.5" customHeight="1" x14ac:dyDescent="0.25">
      <c r="A18" s="311"/>
      <c r="B18" s="510"/>
      <c r="C18" s="303"/>
      <c r="D18" s="303"/>
    </row>
    <row r="19" spans="1:4" ht="16.5" customHeight="1" x14ac:dyDescent="0.25">
      <c r="A19" s="511" t="s">
        <v>415</v>
      </c>
      <c r="B19" s="512">
        <f>SUM(B7:B17)</f>
        <v>1</v>
      </c>
      <c r="D19" s="303"/>
    </row>
    <row r="20" spans="1:4" ht="16.5" customHeight="1" x14ac:dyDescent="0.25">
      <c r="A20" s="513"/>
      <c r="B20" s="514"/>
      <c r="C20" s="303"/>
      <c r="D20" s="303"/>
    </row>
    <row r="21" spans="1:4" ht="16.5" customHeight="1" x14ac:dyDescent="0.25">
      <c r="A21" s="164" t="s">
        <v>401</v>
      </c>
      <c r="B21" s="317"/>
      <c r="C21" s="393"/>
      <c r="D21" s="303"/>
    </row>
    <row r="22" spans="1:4" ht="16.5" customHeight="1" x14ac:dyDescent="0.25">
      <c r="A22" s="319" t="s">
        <v>416</v>
      </c>
      <c r="B22" s="320"/>
      <c r="C22" s="434"/>
      <c r="D22" s="303"/>
    </row>
    <row r="23" spans="1:4" ht="16.5" customHeight="1" x14ac:dyDescent="0.25">
      <c r="A23" s="60" t="s">
        <v>417</v>
      </c>
      <c r="B23" s="321"/>
      <c r="C23" s="320"/>
      <c r="D23" s="303"/>
    </row>
    <row r="24" spans="1:4" ht="16.5" customHeight="1" x14ac:dyDescent="0.25">
      <c r="A24" s="303"/>
      <c r="B24" s="302"/>
      <c r="C24" s="303"/>
      <c r="D24" s="303"/>
    </row>
    <row r="25" spans="1:4" ht="12" customHeight="1" x14ac:dyDescent="0.25">
      <c r="A25" s="303"/>
      <c r="B25" s="302"/>
      <c r="C25" s="303"/>
      <c r="D25" s="303"/>
    </row>
    <row r="26" spans="1:4" ht="12" customHeight="1" x14ac:dyDescent="0.25">
      <c r="A26" s="303"/>
      <c r="B26" s="302"/>
      <c r="C26" s="303"/>
      <c r="D26" s="303"/>
    </row>
    <row r="27" spans="1:4" ht="12" customHeight="1" x14ac:dyDescent="0.25">
      <c r="A27" s="303"/>
      <c r="B27" s="302"/>
      <c r="C27" s="303"/>
      <c r="D27" s="303"/>
    </row>
    <row r="28" spans="1:4" ht="12" customHeight="1" x14ac:dyDescent="0.25">
      <c r="A28" s="303"/>
      <c r="B28" s="302"/>
      <c r="C28" s="303"/>
      <c r="D28" s="303"/>
    </row>
    <row r="29" spans="1:4" ht="12" customHeight="1" x14ac:dyDescent="0.25">
      <c r="A29" s="303"/>
      <c r="B29" s="302"/>
      <c r="C29" s="303"/>
      <c r="D29" s="303"/>
    </row>
    <row r="30" spans="1:4" ht="12" customHeight="1" x14ac:dyDescent="0.25">
      <c r="A30" s="303"/>
      <c r="B30" s="302"/>
      <c r="C30" s="303"/>
      <c r="D30" s="303"/>
    </row>
    <row r="31" spans="1:4" ht="12" customHeight="1" x14ac:dyDescent="0.25">
      <c r="A31" s="303"/>
      <c r="B31" s="302"/>
      <c r="C31" s="303"/>
      <c r="D31" s="303"/>
    </row>
    <row r="32" spans="1:4" ht="12" customHeight="1" x14ac:dyDescent="0.25">
      <c r="A32" s="303"/>
      <c r="B32" s="302"/>
      <c r="C32" s="303"/>
      <c r="D32" s="303"/>
    </row>
    <row r="33" spans="1:4" ht="12" customHeight="1" x14ac:dyDescent="0.25">
      <c r="A33" s="303"/>
      <c r="B33" s="302"/>
      <c r="C33" s="303"/>
      <c r="D33" s="303"/>
    </row>
    <row r="34" spans="1:4" ht="12" customHeight="1" x14ac:dyDescent="0.25">
      <c r="A34" s="303"/>
      <c r="B34" s="302"/>
      <c r="C34" s="303"/>
      <c r="D34" s="303"/>
    </row>
    <row r="35" spans="1:4" ht="12" customHeight="1" x14ac:dyDescent="0.25">
      <c r="A35" s="303"/>
      <c r="B35" s="302"/>
      <c r="C35" s="303"/>
      <c r="D35" s="303"/>
    </row>
    <row r="36" spans="1:4" ht="12" customHeight="1" x14ac:dyDescent="0.25">
      <c r="A36" s="303"/>
      <c r="B36" s="302"/>
      <c r="C36" s="303"/>
      <c r="D36" s="303"/>
    </row>
    <row r="37" spans="1:4" ht="12" customHeight="1" x14ac:dyDescent="0.25">
      <c r="A37" s="303"/>
      <c r="B37" s="302"/>
      <c r="C37" s="303"/>
      <c r="D37" s="303"/>
    </row>
    <row r="38" spans="1:4" ht="12" customHeight="1" x14ac:dyDescent="0.25">
      <c r="A38" s="303"/>
      <c r="B38" s="302"/>
      <c r="C38" s="303"/>
      <c r="D38" s="303"/>
    </row>
    <row r="39" spans="1:4" ht="12" customHeight="1" x14ac:dyDescent="0.25">
      <c r="A39" s="303"/>
      <c r="B39" s="302"/>
      <c r="C39" s="303"/>
      <c r="D39" s="303"/>
    </row>
    <row r="40" spans="1:4" ht="12" customHeight="1" x14ac:dyDescent="0.25">
      <c r="A40" s="303"/>
      <c r="B40" s="302"/>
      <c r="C40" s="303"/>
      <c r="D40" s="303"/>
    </row>
    <row r="41" spans="1:4" ht="12" customHeight="1" x14ac:dyDescent="0.25">
      <c r="A41" s="303"/>
      <c r="B41" s="302"/>
      <c r="C41" s="303"/>
      <c r="D41" s="303"/>
    </row>
    <row r="42" spans="1:4" ht="11.25" customHeight="1" x14ac:dyDescent="0.25">
      <c r="A42" s="303"/>
      <c r="B42" s="302"/>
      <c r="C42" s="303"/>
      <c r="D42" s="303"/>
    </row>
    <row r="43" spans="1:4" ht="12" customHeight="1" x14ac:dyDescent="0.25">
      <c r="A43" s="303"/>
      <c r="B43" s="302"/>
      <c r="C43" s="303"/>
      <c r="D43" s="303"/>
    </row>
    <row r="44" spans="1:4" ht="12" customHeight="1" x14ac:dyDescent="0.25">
      <c r="A44" s="303"/>
      <c r="B44" s="302"/>
      <c r="C44" s="303"/>
      <c r="D44" s="303"/>
    </row>
    <row r="45" spans="1:4" ht="12" customHeight="1" x14ac:dyDescent="0.25">
      <c r="A45" s="303"/>
      <c r="B45" s="302"/>
      <c r="C45" s="303"/>
      <c r="D45" s="303"/>
    </row>
    <row r="46" spans="1:4" ht="12" customHeight="1" x14ac:dyDescent="0.25">
      <c r="A46" s="303"/>
      <c r="B46" s="302"/>
      <c r="C46" s="303"/>
      <c r="D46" s="303"/>
    </row>
    <row r="47" spans="1:4" ht="12" customHeight="1" x14ac:dyDescent="0.25">
      <c r="A47" s="303"/>
      <c r="B47" s="302"/>
      <c r="C47" s="303"/>
      <c r="D47" s="303"/>
    </row>
    <row r="48" spans="1:4" ht="12" customHeight="1" x14ac:dyDescent="0.25">
      <c r="A48" s="303"/>
      <c r="B48" s="302"/>
      <c r="C48" s="303"/>
      <c r="D48" s="303"/>
    </row>
    <row r="49" spans="1:4" ht="12" customHeight="1" x14ac:dyDescent="0.25">
      <c r="A49" s="303"/>
      <c r="B49" s="302"/>
      <c r="C49" s="303"/>
      <c r="D49" s="303"/>
    </row>
    <row r="50" spans="1:4" ht="12" customHeight="1" x14ac:dyDescent="0.25">
      <c r="A50" s="303"/>
      <c r="B50" s="302"/>
      <c r="C50" s="303"/>
      <c r="D50" s="303"/>
    </row>
    <row r="51" spans="1:4" ht="12" customHeight="1" x14ac:dyDescent="0.25">
      <c r="A51" s="303"/>
      <c r="B51" s="302"/>
      <c r="C51" s="303"/>
      <c r="D51" s="303"/>
    </row>
    <row r="52" spans="1:4" ht="12" customHeight="1" x14ac:dyDescent="0.25">
      <c r="A52" s="303"/>
      <c r="B52" s="302"/>
      <c r="C52" s="303"/>
      <c r="D52" s="303"/>
    </row>
    <row r="53" spans="1:4" ht="12" customHeight="1" x14ac:dyDescent="0.25">
      <c r="A53" s="303"/>
      <c r="B53" s="302"/>
      <c r="C53" s="303"/>
      <c r="D53" s="303"/>
    </row>
    <row r="54" spans="1:4" ht="12" customHeight="1" x14ac:dyDescent="0.25">
      <c r="A54" s="303"/>
      <c r="B54" s="302"/>
      <c r="C54" s="303"/>
      <c r="D54" s="303"/>
    </row>
    <row r="55" spans="1:4" ht="12" customHeight="1" x14ac:dyDescent="0.25">
      <c r="A55" s="303"/>
      <c r="B55" s="302"/>
      <c r="C55" s="303"/>
      <c r="D55" s="303"/>
    </row>
    <row r="56" spans="1:4" ht="12" customHeight="1" x14ac:dyDescent="0.25">
      <c r="A56" s="303"/>
      <c r="B56" s="302"/>
      <c r="C56" s="303"/>
      <c r="D56" s="303"/>
    </row>
    <row r="57" spans="1:4" ht="12" customHeight="1" x14ac:dyDescent="0.25">
      <c r="A57" s="303"/>
      <c r="B57" s="302"/>
      <c r="C57" s="303"/>
      <c r="D57" s="303"/>
    </row>
    <row r="58" spans="1:4" ht="12" customHeight="1" x14ac:dyDescent="0.25">
      <c r="A58" s="303"/>
      <c r="B58" s="302"/>
      <c r="C58" s="303"/>
      <c r="D58" s="303"/>
    </row>
    <row r="59" spans="1:4" ht="12" customHeight="1" x14ac:dyDescent="0.25">
      <c r="A59" s="303"/>
      <c r="B59" s="302"/>
      <c r="C59" s="303"/>
      <c r="D59" s="303"/>
    </row>
    <row r="60" spans="1:4" ht="12" customHeight="1" x14ac:dyDescent="0.25">
      <c r="A60" s="303"/>
      <c r="B60" s="302"/>
      <c r="C60" s="303"/>
      <c r="D60" s="303"/>
    </row>
    <row r="61" spans="1:4" ht="12" customHeight="1" x14ac:dyDescent="0.25">
      <c r="A61" s="303"/>
      <c r="B61" s="302"/>
      <c r="C61" s="303"/>
      <c r="D61" s="303"/>
    </row>
    <row r="62" spans="1:4" ht="12" customHeight="1" x14ac:dyDescent="0.25">
      <c r="A62" s="303"/>
      <c r="B62" s="302"/>
      <c r="C62" s="303"/>
      <c r="D62" s="303"/>
    </row>
    <row r="63" spans="1:4" ht="12" customHeight="1" x14ac:dyDescent="0.25">
      <c r="A63" s="303"/>
      <c r="B63" s="302"/>
      <c r="C63" s="303"/>
      <c r="D63" s="303"/>
    </row>
    <row r="64" spans="1:4" ht="12" customHeight="1" x14ac:dyDescent="0.25">
      <c r="A64" s="303"/>
      <c r="B64" s="302"/>
      <c r="C64" s="303"/>
      <c r="D64" s="303"/>
    </row>
    <row r="65" spans="1:4" ht="12" customHeight="1" x14ac:dyDescent="0.25">
      <c r="A65" s="303"/>
      <c r="B65" s="302"/>
      <c r="C65" s="303"/>
      <c r="D65" s="303"/>
    </row>
    <row r="66" spans="1:4" ht="12" customHeight="1" x14ac:dyDescent="0.25">
      <c r="A66" s="303"/>
      <c r="B66" s="302"/>
      <c r="C66" s="303"/>
      <c r="D66" s="303"/>
    </row>
    <row r="67" spans="1:4" ht="12" customHeight="1" x14ac:dyDescent="0.25">
      <c r="A67" s="303"/>
      <c r="B67" s="302"/>
      <c r="C67" s="303"/>
      <c r="D67" s="303"/>
    </row>
    <row r="68" spans="1:4" ht="12" customHeight="1" x14ac:dyDescent="0.25">
      <c r="A68" s="303"/>
      <c r="B68" s="302"/>
      <c r="C68" s="303"/>
      <c r="D68" s="303"/>
    </row>
    <row r="69" spans="1:4" ht="12" customHeight="1" x14ac:dyDescent="0.25">
      <c r="A69" s="303"/>
      <c r="B69" s="302"/>
      <c r="C69" s="303"/>
      <c r="D69" s="303"/>
    </row>
    <row r="70" spans="1:4" ht="12" customHeight="1" x14ac:dyDescent="0.25">
      <c r="A70" s="303"/>
      <c r="B70" s="302"/>
      <c r="C70" s="303"/>
      <c r="D70" s="303"/>
    </row>
    <row r="71" spans="1:4" ht="12" customHeight="1" x14ac:dyDescent="0.25">
      <c r="A71" s="303"/>
      <c r="B71" s="302"/>
      <c r="C71" s="303"/>
      <c r="D71" s="303"/>
    </row>
    <row r="72" spans="1:4" ht="12" customHeight="1" x14ac:dyDescent="0.25">
      <c r="A72" s="303"/>
      <c r="B72" s="302"/>
      <c r="C72" s="303"/>
      <c r="D72" s="303"/>
    </row>
    <row r="73" spans="1:4" ht="12" customHeight="1" x14ac:dyDescent="0.25">
      <c r="A73" s="303"/>
      <c r="B73" s="302"/>
      <c r="C73" s="303"/>
      <c r="D73" s="303"/>
    </row>
    <row r="74" spans="1:4" ht="12" customHeight="1" x14ac:dyDescent="0.25">
      <c r="A74" s="303"/>
      <c r="B74" s="302"/>
      <c r="C74" s="303"/>
      <c r="D74" s="303"/>
    </row>
    <row r="75" spans="1:4" ht="12" customHeight="1" x14ac:dyDescent="0.25">
      <c r="A75" s="303"/>
      <c r="B75" s="302"/>
      <c r="C75" s="303"/>
      <c r="D75" s="303"/>
    </row>
    <row r="76" spans="1:4" ht="12" customHeight="1" x14ac:dyDescent="0.25">
      <c r="A76" s="303"/>
      <c r="B76" s="302"/>
      <c r="C76" s="303"/>
      <c r="D76" s="303"/>
    </row>
    <row r="77" spans="1:4" ht="12" customHeight="1" x14ac:dyDescent="0.25">
      <c r="A77" s="303"/>
      <c r="B77" s="302"/>
      <c r="C77" s="303"/>
      <c r="D77" s="303"/>
    </row>
    <row r="78" spans="1:4" ht="12" customHeight="1" x14ac:dyDescent="0.25">
      <c r="A78" s="303"/>
      <c r="B78" s="302"/>
      <c r="C78" s="303"/>
      <c r="D78" s="303"/>
    </row>
    <row r="79" spans="1:4" ht="12" customHeight="1" x14ac:dyDescent="0.25">
      <c r="A79" s="303"/>
      <c r="B79" s="302"/>
      <c r="C79" s="303"/>
      <c r="D79" s="303"/>
    </row>
    <row r="80" spans="1:4" ht="12" customHeight="1" x14ac:dyDescent="0.25">
      <c r="A80" s="303"/>
      <c r="B80" s="302"/>
      <c r="C80" s="303"/>
      <c r="D80" s="303"/>
    </row>
    <row r="81" spans="1:4" ht="12" customHeight="1" x14ac:dyDescent="0.25">
      <c r="A81" s="303"/>
      <c r="B81" s="302"/>
      <c r="C81" s="303"/>
      <c r="D81" s="303"/>
    </row>
    <row r="82" spans="1:4" ht="12" customHeight="1" x14ac:dyDescent="0.25">
      <c r="A82" s="303"/>
      <c r="B82" s="302"/>
      <c r="C82" s="303"/>
      <c r="D82" s="303"/>
    </row>
    <row r="83" spans="1:4" ht="12" customHeight="1" x14ac:dyDescent="0.25">
      <c r="A83" s="303"/>
      <c r="B83" s="302"/>
      <c r="C83" s="303"/>
      <c r="D83" s="303"/>
    </row>
    <row r="84" spans="1:4" ht="12" customHeight="1" x14ac:dyDescent="0.25">
      <c r="A84" s="303"/>
      <c r="B84" s="302"/>
      <c r="C84" s="303"/>
      <c r="D84" s="303"/>
    </row>
    <row r="85" spans="1:4" ht="12" customHeight="1" x14ac:dyDescent="0.25">
      <c r="A85" s="303"/>
      <c r="B85" s="302"/>
      <c r="C85" s="303"/>
      <c r="D85" s="303"/>
    </row>
    <row r="86" spans="1:4" ht="12" customHeight="1" x14ac:dyDescent="0.25">
      <c r="A86" s="303"/>
      <c r="B86" s="302"/>
      <c r="C86" s="303"/>
      <c r="D86" s="303"/>
    </row>
    <row r="87" spans="1:4" ht="12" customHeight="1" x14ac:dyDescent="0.25">
      <c r="A87" s="303"/>
      <c r="B87" s="302"/>
      <c r="C87" s="303"/>
      <c r="D87" s="303"/>
    </row>
    <row r="88" spans="1:4" ht="12" customHeight="1" x14ac:dyDescent="0.25">
      <c r="A88" s="303"/>
      <c r="B88" s="302"/>
      <c r="C88" s="303"/>
      <c r="D88" s="303"/>
    </row>
    <row r="89" spans="1:4" ht="12" customHeight="1" x14ac:dyDescent="0.25">
      <c r="A89" s="303"/>
      <c r="B89" s="302"/>
      <c r="C89" s="303"/>
      <c r="D89" s="303"/>
    </row>
    <row r="90" spans="1:4" ht="12" customHeight="1" x14ac:dyDescent="0.25">
      <c r="A90" s="303"/>
      <c r="B90" s="302"/>
      <c r="C90" s="303"/>
      <c r="D90" s="303"/>
    </row>
    <row r="91" spans="1:4" ht="12" customHeight="1" x14ac:dyDescent="0.25">
      <c r="A91" s="303"/>
      <c r="B91" s="302"/>
      <c r="C91" s="303"/>
      <c r="D91" s="303"/>
    </row>
    <row r="92" spans="1:4" ht="12" customHeight="1" x14ac:dyDescent="0.25">
      <c r="A92" s="303"/>
      <c r="B92" s="302"/>
      <c r="C92" s="303"/>
      <c r="D92" s="303"/>
    </row>
    <row r="93" spans="1:4" ht="12" customHeight="1" x14ac:dyDescent="0.25">
      <c r="A93" s="303"/>
      <c r="B93" s="302"/>
      <c r="C93" s="303"/>
      <c r="D93" s="303"/>
    </row>
    <row r="94" spans="1:4" ht="12" customHeight="1" x14ac:dyDescent="0.25">
      <c r="A94" s="303"/>
      <c r="B94" s="302"/>
      <c r="C94" s="303"/>
      <c r="D94" s="303"/>
    </row>
    <row r="95" spans="1:4" ht="12" customHeight="1" x14ac:dyDescent="0.25">
      <c r="A95" s="303"/>
      <c r="B95" s="302"/>
      <c r="C95" s="303"/>
      <c r="D95" s="303"/>
    </row>
    <row r="96" spans="1:4" ht="12" customHeight="1" x14ac:dyDescent="0.25">
      <c r="A96" s="303"/>
      <c r="B96" s="302"/>
      <c r="C96" s="303"/>
      <c r="D96" s="303"/>
    </row>
    <row r="97" spans="1:4" ht="12" customHeight="1" x14ac:dyDescent="0.25">
      <c r="A97" s="303"/>
      <c r="B97" s="302"/>
      <c r="C97" s="303"/>
      <c r="D97" s="303"/>
    </row>
  </sheetData>
  <pageMargins left="0.7" right="0.7" top="0.75" bottom="0.75" header="0" footer="0"/>
  <pageSetup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9A517-B665-4D38-B1A1-038EC8F01E1E}">
  <sheetPr>
    <tabColor rgb="FF00B050"/>
  </sheetPr>
  <dimension ref="A1:L16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5.42578125" style="5" customWidth="1"/>
    <col min="2" max="11" width="9.7109375" style="5" customWidth="1"/>
    <col min="12" max="12" width="3.7109375" style="5" customWidth="1"/>
    <col min="13" max="16384" width="14.42578125" style="5"/>
  </cols>
  <sheetData>
    <row r="1" spans="1:12" ht="16.5" customHeight="1" x14ac:dyDescent="0.25">
      <c r="A1" s="70" t="s">
        <v>556</v>
      </c>
      <c r="B1" s="256"/>
      <c r="C1" s="256"/>
      <c r="D1" s="256"/>
      <c r="E1" s="256"/>
      <c r="F1" s="256"/>
      <c r="G1" s="256"/>
      <c r="H1" s="256"/>
      <c r="I1" s="256"/>
      <c r="J1" s="253"/>
      <c r="K1" s="253"/>
      <c r="L1" s="253"/>
    </row>
    <row r="2" spans="1:12" ht="16.5" customHeight="1" x14ac:dyDescent="0.25">
      <c r="A2" s="72" t="s">
        <v>557</v>
      </c>
      <c r="B2" s="256"/>
      <c r="C2" s="256"/>
      <c r="D2" s="256"/>
      <c r="E2" s="256"/>
      <c r="F2" s="256"/>
      <c r="G2" s="256"/>
      <c r="H2" s="256"/>
      <c r="I2" s="256"/>
      <c r="J2" s="253"/>
      <c r="K2" s="253"/>
      <c r="L2" s="253"/>
    </row>
    <row r="3" spans="1:12" ht="16.5" customHeight="1" x14ac:dyDescent="0.25">
      <c r="A3" s="253"/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253"/>
    </row>
    <row r="4" spans="1:12" ht="16.5" customHeight="1" x14ac:dyDescent="0.25">
      <c r="A4" s="206" t="s">
        <v>338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07">
        <v>2023</v>
      </c>
      <c r="K4" s="207" t="s">
        <v>330</v>
      </c>
      <c r="L4" s="253"/>
    </row>
    <row r="5" spans="1:12" ht="16.5" customHeight="1" x14ac:dyDescent="0.25">
      <c r="A5" s="73" t="s">
        <v>558</v>
      </c>
      <c r="B5" s="436">
        <f t="shared" ref="B5:J5" si="0">SUM(B7:B8)</f>
        <v>7320806.8477000007</v>
      </c>
      <c r="C5" s="436">
        <f t="shared" si="0"/>
        <v>7663123.9877000004</v>
      </c>
      <c r="D5" s="436">
        <f t="shared" si="0"/>
        <v>8668091.6190000009</v>
      </c>
      <c r="E5" s="436">
        <f t="shared" si="0"/>
        <v>9096993.8719999995</v>
      </c>
      <c r="F5" s="436">
        <f t="shared" si="0"/>
        <v>9666411.8718999978</v>
      </c>
      <c r="G5" s="436">
        <f t="shared" si="0"/>
        <v>8893971.5276180003</v>
      </c>
      <c r="H5" s="436">
        <f>SUM(H7:H8)</f>
        <v>12149273.526027</v>
      </c>
      <c r="I5" s="436">
        <f t="shared" si="0"/>
        <v>12936826.381839</v>
      </c>
      <c r="J5" s="436">
        <f t="shared" si="0"/>
        <v>12986023.244491</v>
      </c>
      <c r="K5" s="436">
        <f>SUM(K7:K8)</f>
        <v>13309265.480336001</v>
      </c>
      <c r="L5" s="516"/>
    </row>
    <row r="6" spans="1:12" ht="16.5" customHeight="1" x14ac:dyDescent="0.25">
      <c r="A6" s="91"/>
      <c r="B6" s="437"/>
      <c r="C6" s="437"/>
      <c r="D6" s="437"/>
      <c r="E6" s="437"/>
      <c r="F6" s="437"/>
      <c r="G6" s="437"/>
      <c r="H6" s="517"/>
      <c r="I6" s="517"/>
      <c r="J6" s="91"/>
      <c r="K6" s="437"/>
      <c r="L6" s="516"/>
    </row>
    <row r="7" spans="1:12" ht="16.5" customHeight="1" x14ac:dyDescent="0.25">
      <c r="A7" s="91" t="s">
        <v>559</v>
      </c>
      <c r="B7" s="146">
        <v>7320806.8477000007</v>
      </c>
      <c r="C7" s="146">
        <v>7663123.9877000004</v>
      </c>
      <c r="D7" s="146">
        <v>8668091.6190000009</v>
      </c>
      <c r="E7" s="146">
        <v>9096993.8719999995</v>
      </c>
      <c r="F7" s="146">
        <v>9666411.8718999978</v>
      </c>
      <c r="G7" s="146">
        <v>8637232.9288999997</v>
      </c>
      <c r="H7" s="146">
        <v>11952306.5495</v>
      </c>
      <c r="I7" s="146">
        <v>12783080.929084999</v>
      </c>
      <c r="J7" s="330">
        <v>12713024.7586</v>
      </c>
      <c r="K7" s="146">
        <v>13094608.666900001</v>
      </c>
      <c r="L7" s="516"/>
    </row>
    <row r="8" spans="1:12" ht="16.5" customHeight="1" x14ac:dyDescent="0.25">
      <c r="A8" s="91" t="s">
        <v>560</v>
      </c>
      <c r="B8" s="146"/>
      <c r="C8" s="146"/>
      <c r="D8" s="146"/>
      <c r="E8" s="146"/>
      <c r="F8" s="146"/>
      <c r="G8" s="146">
        <v>256738.59871799999</v>
      </c>
      <c r="H8" s="146">
        <v>196966.97652700002</v>
      </c>
      <c r="I8" s="146">
        <v>153745.452754</v>
      </c>
      <c r="J8" s="330">
        <v>272998.48589100002</v>
      </c>
      <c r="K8" s="146">
        <v>214656.81343600003</v>
      </c>
      <c r="L8" s="516"/>
    </row>
    <row r="9" spans="1:12" ht="16.5" customHeight="1" x14ac:dyDescent="0.25">
      <c r="A9" s="253"/>
      <c r="B9" s="256"/>
      <c r="C9" s="256"/>
      <c r="D9" s="256"/>
      <c r="E9" s="256"/>
      <c r="F9" s="256"/>
      <c r="G9" s="256"/>
      <c r="H9" s="256"/>
      <c r="I9" s="253"/>
      <c r="J9" s="518"/>
      <c r="K9" s="519"/>
      <c r="L9" s="516"/>
    </row>
    <row r="10" spans="1:12" ht="16.5" customHeight="1" x14ac:dyDescent="0.25">
      <c r="A10" s="241" t="s">
        <v>359</v>
      </c>
      <c r="B10" s="520"/>
      <c r="C10" s="520"/>
      <c r="D10" s="520"/>
      <c r="E10" s="520"/>
      <c r="F10" s="520"/>
      <c r="G10" s="520"/>
      <c r="H10" s="520"/>
      <c r="I10" s="520"/>
      <c r="J10" s="520"/>
      <c r="K10" s="521"/>
      <c r="L10" s="516"/>
    </row>
    <row r="11" spans="1:12" ht="16.5" customHeight="1" x14ac:dyDescent="0.25">
      <c r="A11" s="221" t="s">
        <v>561</v>
      </c>
      <c r="B11" s="522"/>
      <c r="C11" s="522"/>
      <c r="D11" s="522"/>
      <c r="E11" s="522"/>
      <c r="F11" s="522"/>
      <c r="G11" s="522"/>
      <c r="H11" s="523"/>
      <c r="I11" s="522"/>
      <c r="J11" s="522"/>
      <c r="K11" s="221"/>
      <c r="L11" s="253"/>
    </row>
    <row r="12" spans="1:12" ht="16.5" customHeight="1" x14ac:dyDescent="0.25">
      <c r="A12" s="250" t="s">
        <v>372</v>
      </c>
      <c r="B12" s="524"/>
      <c r="C12" s="524"/>
      <c r="D12" s="524"/>
      <c r="E12" s="524"/>
      <c r="F12" s="524"/>
      <c r="G12" s="524"/>
      <c r="H12" s="524"/>
      <c r="I12" s="524"/>
      <c r="J12" s="524"/>
      <c r="K12" s="524"/>
      <c r="L12" s="253"/>
    </row>
    <row r="13" spans="1:12" ht="16.5" customHeight="1" x14ac:dyDescent="0.25"/>
    <row r="16" spans="1:12" ht="15" customHeight="1" x14ac:dyDescent="0.25">
      <c r="B16" s="525"/>
      <c r="C16" s="525"/>
      <c r="D16" s="525"/>
      <c r="E16" s="525"/>
      <c r="F16" s="525"/>
      <c r="G16" s="525"/>
      <c r="H16" s="525"/>
      <c r="I16" s="525"/>
      <c r="J16" s="525"/>
      <c r="K16" s="525"/>
    </row>
  </sheetData>
  <pageMargins left="0.7" right="0.7" top="0.75" bottom="0.75" header="0" footer="0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9C9D0-AB60-4C82-89D7-6FC6B1FF2F0C}">
  <sheetPr>
    <tabColor rgb="FF002060"/>
  </sheetPr>
  <dimension ref="A1:F99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6.7109375" style="20" customWidth="1"/>
    <col min="2" max="2" width="39.85546875" style="20" customWidth="1"/>
    <col min="3" max="3" width="11.28515625" style="20" customWidth="1"/>
    <col min="4" max="4" width="4.5703125" style="20" customWidth="1"/>
    <col min="5" max="5" width="15.140625" style="20" customWidth="1"/>
    <col min="6" max="6" width="2.5703125" style="20" customWidth="1"/>
    <col min="7" max="16384" width="14.42578125" style="20"/>
  </cols>
  <sheetData>
    <row r="1" spans="1:6" ht="18" x14ac:dyDescent="0.25">
      <c r="A1" s="17" t="s">
        <v>755</v>
      </c>
      <c r="B1" s="18"/>
      <c r="C1" s="18"/>
      <c r="D1" s="18"/>
      <c r="E1" s="18"/>
      <c r="F1" s="19"/>
    </row>
    <row r="2" spans="1:6" ht="18" x14ac:dyDescent="0.25">
      <c r="A2" s="21" t="s">
        <v>756</v>
      </c>
      <c r="B2" s="18"/>
      <c r="C2" s="18"/>
      <c r="D2" s="18"/>
      <c r="E2" s="771"/>
      <c r="F2" s="19"/>
    </row>
    <row r="3" spans="1:6" ht="18" x14ac:dyDescent="0.25">
      <c r="A3" s="19"/>
      <c r="B3" s="18"/>
      <c r="C3" s="18"/>
      <c r="D3" s="18"/>
      <c r="E3" s="18"/>
      <c r="F3" s="19"/>
    </row>
    <row r="4" spans="1:6" ht="18" x14ac:dyDescent="0.25">
      <c r="A4" s="24" t="s">
        <v>757</v>
      </c>
      <c r="B4" s="24" t="s">
        <v>758</v>
      </c>
      <c r="C4" s="24" t="s">
        <v>759</v>
      </c>
      <c r="D4" s="24" t="s">
        <v>760</v>
      </c>
      <c r="E4" s="24" t="s">
        <v>761</v>
      </c>
      <c r="F4" s="18"/>
    </row>
    <row r="5" spans="1:6" ht="18" x14ac:dyDescent="0.25">
      <c r="A5" s="772"/>
      <c r="B5" s="26"/>
      <c r="C5" s="26"/>
      <c r="D5" s="26"/>
      <c r="E5" s="26"/>
      <c r="F5" s="19"/>
    </row>
    <row r="6" spans="1:6" ht="18" x14ac:dyDescent="0.25">
      <c r="A6" s="27">
        <v>346</v>
      </c>
      <c r="B6" s="32" t="s">
        <v>762</v>
      </c>
      <c r="C6" s="773">
        <v>333177.61920000002</v>
      </c>
      <c r="D6" s="32" t="s">
        <v>763</v>
      </c>
      <c r="E6" s="29">
        <f>C6/128521560</f>
        <v>2.5923869831645367E-3</v>
      </c>
      <c r="F6" s="774"/>
    </row>
    <row r="7" spans="1:6" ht="18" x14ac:dyDescent="0.25">
      <c r="A7" s="27">
        <v>762</v>
      </c>
      <c r="B7" s="32" t="s">
        <v>764</v>
      </c>
      <c r="C7" s="773">
        <v>1611453.1544000008</v>
      </c>
      <c r="D7" s="32" t="s">
        <v>763</v>
      </c>
      <c r="E7" s="29">
        <f t="shared" ref="E7:E12" si="0">C7/128521560</f>
        <v>1.2538387756886867E-2</v>
      </c>
      <c r="F7" s="774"/>
    </row>
    <row r="8" spans="1:6" ht="18" x14ac:dyDescent="0.25">
      <c r="A8" s="31">
        <v>135</v>
      </c>
      <c r="B8" s="32" t="s">
        <v>765</v>
      </c>
      <c r="C8" s="773">
        <v>61204.08939999999</v>
      </c>
      <c r="D8" s="32" t="s">
        <v>763</v>
      </c>
      <c r="E8" s="29">
        <f t="shared" si="0"/>
        <v>4.7621651495671226E-4</v>
      </c>
      <c r="F8" s="774"/>
    </row>
    <row r="9" spans="1:6" ht="18" x14ac:dyDescent="0.25">
      <c r="A9" s="27">
        <v>198</v>
      </c>
      <c r="B9" s="32" t="s">
        <v>766</v>
      </c>
      <c r="C9" s="773">
        <v>144470.23730000001</v>
      </c>
      <c r="D9" s="32" t="s">
        <v>763</v>
      </c>
      <c r="E9" s="29">
        <f t="shared" si="0"/>
        <v>1.1240933995821402E-3</v>
      </c>
      <c r="F9" s="774"/>
    </row>
    <row r="10" spans="1:6" ht="18" x14ac:dyDescent="0.25">
      <c r="A10" s="27">
        <v>41</v>
      </c>
      <c r="B10" s="32" t="s">
        <v>767</v>
      </c>
      <c r="C10" s="773">
        <v>131151.55359999998</v>
      </c>
      <c r="D10" s="32" t="s">
        <v>763</v>
      </c>
      <c r="E10" s="29">
        <f t="shared" si="0"/>
        <v>1.0204634428651503E-3</v>
      </c>
      <c r="F10" s="774"/>
    </row>
    <row r="11" spans="1:6" ht="18" x14ac:dyDescent="0.25">
      <c r="A11" s="27">
        <v>3</v>
      </c>
      <c r="B11" s="32" t="s">
        <v>768</v>
      </c>
      <c r="C11" s="773">
        <v>315.26210000000003</v>
      </c>
      <c r="D11" s="32" t="s">
        <v>763</v>
      </c>
      <c r="E11" s="775">
        <f t="shared" si="0"/>
        <v>2.4529899886058032E-6</v>
      </c>
      <c r="F11" s="774"/>
    </row>
    <row r="12" spans="1:6" ht="18" x14ac:dyDescent="0.25">
      <c r="A12" s="27">
        <v>16</v>
      </c>
      <c r="B12" s="32" t="s">
        <v>769</v>
      </c>
      <c r="C12" s="773">
        <v>39357.608500000002</v>
      </c>
      <c r="D12" s="32" t="s">
        <v>763</v>
      </c>
      <c r="E12" s="29">
        <f t="shared" si="0"/>
        <v>3.0623351054873599E-4</v>
      </c>
      <c r="F12" s="774"/>
    </row>
    <row r="13" spans="1:6" ht="18" x14ac:dyDescent="0.25">
      <c r="A13" s="27">
        <v>11</v>
      </c>
      <c r="B13" s="32" t="s">
        <v>770</v>
      </c>
      <c r="C13" s="773">
        <v>8389.9974000000002</v>
      </c>
      <c r="D13" s="32" t="s">
        <v>763</v>
      </c>
      <c r="E13" s="29">
        <f>C13/128521560</f>
        <v>6.5280855601192514E-5</v>
      </c>
      <c r="F13" s="774"/>
    </row>
    <row r="14" spans="1:6" ht="18" x14ac:dyDescent="0.25">
      <c r="A14" s="27"/>
      <c r="B14" s="32"/>
      <c r="C14" s="32"/>
      <c r="D14" s="32"/>
      <c r="E14" s="32"/>
      <c r="F14" s="19"/>
    </row>
    <row r="15" spans="1:6" ht="18" x14ac:dyDescent="0.25">
      <c r="A15" s="24" t="s">
        <v>757</v>
      </c>
      <c r="B15" s="24" t="s">
        <v>758</v>
      </c>
      <c r="C15" s="24" t="s">
        <v>759</v>
      </c>
      <c r="D15" s="24" t="s">
        <v>760</v>
      </c>
      <c r="E15" s="24" t="s">
        <v>761</v>
      </c>
      <c r="F15" s="18"/>
    </row>
    <row r="16" spans="1:6" ht="18" x14ac:dyDescent="0.25">
      <c r="A16" s="23"/>
      <c r="B16" s="776" t="s">
        <v>771</v>
      </c>
      <c r="C16" s="776" t="s">
        <v>772</v>
      </c>
      <c r="D16" s="776"/>
      <c r="E16" s="776" t="s">
        <v>773</v>
      </c>
      <c r="F16" s="19"/>
    </row>
    <row r="17" spans="1:6" ht="18" x14ac:dyDescent="0.25">
      <c r="A17" s="777"/>
      <c r="B17" s="778"/>
      <c r="C17" s="779"/>
      <c r="D17" s="780"/>
      <c r="E17" s="780"/>
      <c r="F17" s="781"/>
    </row>
    <row r="18" spans="1:6" ht="18" x14ac:dyDescent="0.25">
      <c r="A18" s="27">
        <f>A6</f>
        <v>346</v>
      </c>
      <c r="B18" s="32" t="s">
        <v>774</v>
      </c>
      <c r="C18" s="28">
        <f>C6</f>
        <v>333177.61920000002</v>
      </c>
      <c r="D18" s="32" t="s">
        <v>763</v>
      </c>
      <c r="E18" s="29">
        <f>E6</f>
        <v>2.5923869831645367E-3</v>
      </c>
      <c r="F18" s="19"/>
    </row>
    <row r="19" spans="1:6" ht="18" x14ac:dyDescent="0.25">
      <c r="A19" s="27"/>
      <c r="B19" s="782" t="s">
        <v>775</v>
      </c>
      <c r="C19" s="32" t="s">
        <v>743</v>
      </c>
      <c r="D19" s="32"/>
      <c r="E19" s="32"/>
      <c r="F19" s="19"/>
    </row>
    <row r="20" spans="1:6" ht="18" x14ac:dyDescent="0.25">
      <c r="A20" s="27">
        <f>A7</f>
        <v>762</v>
      </c>
      <c r="B20" s="32" t="s">
        <v>776</v>
      </c>
      <c r="C20" s="28">
        <f>C7</f>
        <v>1611453.1544000008</v>
      </c>
      <c r="D20" s="32" t="s">
        <v>763</v>
      </c>
      <c r="E20" s="29">
        <f>E7</f>
        <v>1.2538387756886867E-2</v>
      </c>
      <c r="F20" s="19"/>
    </row>
    <row r="21" spans="1:6" ht="18.75" thickBot="1" x14ac:dyDescent="0.3">
      <c r="A21" s="27"/>
      <c r="B21" s="782" t="s">
        <v>777</v>
      </c>
      <c r="C21" s="32"/>
      <c r="D21" s="32"/>
      <c r="E21" s="32"/>
      <c r="F21" s="19"/>
    </row>
    <row r="22" spans="1:6" ht="38.25" x14ac:dyDescent="0.25">
      <c r="A22" s="783">
        <f>SUM(A18:A20)</f>
        <v>1108</v>
      </c>
      <c r="B22" s="784" t="s">
        <v>778</v>
      </c>
      <c r="C22" s="785">
        <f>SUM(C18:C20)</f>
        <v>1944630.7736000009</v>
      </c>
      <c r="D22" s="786" t="s">
        <v>763</v>
      </c>
      <c r="E22" s="787">
        <f>SUM(E18:E20)</f>
        <v>1.5130774740051403E-2</v>
      </c>
      <c r="F22" s="19"/>
    </row>
    <row r="23" spans="1:6" ht="39" thickBot="1" x14ac:dyDescent="0.3">
      <c r="A23" s="788"/>
      <c r="B23" s="789" t="s">
        <v>779</v>
      </c>
      <c r="C23" s="790"/>
      <c r="D23" s="790"/>
      <c r="E23" s="791"/>
      <c r="F23" s="19"/>
    </row>
    <row r="24" spans="1:6" ht="18" x14ac:dyDescent="0.25">
      <c r="A24" s="27"/>
      <c r="B24" s="32"/>
      <c r="C24" s="32"/>
      <c r="D24" s="32"/>
      <c r="E24" s="32"/>
      <c r="F24" s="19"/>
    </row>
    <row r="25" spans="1:6" ht="84" customHeight="1" x14ac:dyDescent="0.25">
      <c r="A25" s="840" t="s">
        <v>780</v>
      </c>
      <c r="B25" s="841"/>
      <c r="C25" s="841"/>
      <c r="D25" s="841"/>
      <c r="E25" s="841"/>
      <c r="F25" s="19"/>
    </row>
    <row r="26" spans="1:6" ht="12" customHeight="1" x14ac:dyDescent="0.25">
      <c r="A26" s="19"/>
      <c r="B26" s="18"/>
      <c r="C26" s="18"/>
      <c r="D26" s="18"/>
      <c r="E26" s="18"/>
      <c r="F26" s="19"/>
    </row>
    <row r="27" spans="1:6" ht="12" customHeight="1" x14ac:dyDescent="0.25">
      <c r="A27" s="19"/>
      <c r="B27" s="18"/>
      <c r="C27" s="18"/>
      <c r="D27" s="18"/>
      <c r="E27" s="18"/>
      <c r="F27" s="19"/>
    </row>
    <row r="28" spans="1:6" ht="12" customHeight="1" x14ac:dyDescent="0.25">
      <c r="A28" s="19"/>
      <c r="B28" s="18"/>
      <c r="C28" s="18"/>
      <c r="D28" s="18"/>
      <c r="E28" s="18"/>
      <c r="F28" s="19"/>
    </row>
    <row r="29" spans="1:6" ht="12" customHeight="1" x14ac:dyDescent="0.25">
      <c r="A29" s="19"/>
      <c r="B29" s="18"/>
      <c r="C29" s="18"/>
      <c r="D29" s="18"/>
      <c r="E29" s="18"/>
      <c r="F29" s="19"/>
    </row>
    <row r="30" spans="1:6" ht="12" customHeight="1" x14ac:dyDescent="0.25">
      <c r="A30" s="19"/>
      <c r="B30" s="18"/>
      <c r="C30" s="18"/>
      <c r="D30" s="18"/>
      <c r="E30" s="18"/>
      <c r="F30" s="19"/>
    </row>
    <row r="31" spans="1:6" ht="12" customHeight="1" x14ac:dyDescent="0.25">
      <c r="A31" s="19"/>
      <c r="B31" s="18"/>
      <c r="C31" s="18"/>
      <c r="D31" s="18"/>
      <c r="E31" s="18"/>
      <c r="F31" s="19"/>
    </row>
    <row r="32" spans="1:6" ht="12" customHeight="1" x14ac:dyDescent="0.25">
      <c r="A32" s="19"/>
      <c r="B32" s="18"/>
      <c r="C32" s="18"/>
      <c r="D32" s="18"/>
      <c r="E32" s="18"/>
      <c r="F32" s="19"/>
    </row>
    <row r="33" spans="1:6" ht="12" customHeight="1" x14ac:dyDescent="0.25">
      <c r="A33" s="19"/>
      <c r="B33" s="18"/>
      <c r="C33" s="18"/>
      <c r="D33" s="18"/>
      <c r="E33" s="18"/>
      <c r="F33" s="19"/>
    </row>
    <row r="34" spans="1:6" ht="12" customHeight="1" x14ac:dyDescent="0.25">
      <c r="A34" s="19"/>
      <c r="B34" s="18"/>
      <c r="C34" s="18"/>
      <c r="D34" s="18"/>
      <c r="E34" s="18"/>
      <c r="F34" s="19"/>
    </row>
    <row r="35" spans="1:6" ht="12" customHeight="1" x14ac:dyDescent="0.25">
      <c r="A35" s="19"/>
      <c r="B35" s="18"/>
      <c r="C35" s="18"/>
      <c r="D35" s="18"/>
      <c r="E35" s="18"/>
      <c r="F35" s="19"/>
    </row>
    <row r="36" spans="1:6" ht="12" customHeight="1" x14ac:dyDescent="0.25">
      <c r="A36" s="19"/>
      <c r="B36" s="18"/>
      <c r="C36" s="18"/>
      <c r="D36" s="18"/>
      <c r="E36" s="18"/>
      <c r="F36" s="19"/>
    </row>
    <row r="37" spans="1:6" ht="12" customHeight="1" x14ac:dyDescent="0.25">
      <c r="A37" s="19"/>
      <c r="B37" s="18"/>
      <c r="C37" s="18"/>
      <c r="D37" s="18"/>
      <c r="E37" s="18"/>
      <c r="F37" s="19"/>
    </row>
    <row r="38" spans="1:6" ht="12" customHeight="1" x14ac:dyDescent="0.25">
      <c r="A38" s="19"/>
      <c r="B38" s="18"/>
      <c r="C38" s="18"/>
      <c r="D38" s="18"/>
      <c r="E38" s="18"/>
      <c r="F38" s="19"/>
    </row>
    <row r="39" spans="1:6" ht="12" customHeight="1" x14ac:dyDescent="0.25">
      <c r="A39" s="19"/>
      <c r="B39" s="18"/>
      <c r="C39" s="18"/>
      <c r="D39" s="18"/>
      <c r="E39" s="18"/>
      <c r="F39" s="19"/>
    </row>
    <row r="40" spans="1:6" ht="12" customHeight="1" x14ac:dyDescent="0.25">
      <c r="A40" s="19"/>
      <c r="B40" s="18"/>
      <c r="C40" s="18"/>
      <c r="D40" s="18"/>
      <c r="E40" s="18"/>
      <c r="F40" s="19"/>
    </row>
    <row r="41" spans="1:6" ht="12" customHeight="1" x14ac:dyDescent="0.25">
      <c r="A41" s="19"/>
      <c r="B41" s="18"/>
      <c r="C41" s="18"/>
      <c r="D41" s="18"/>
      <c r="E41" s="18"/>
      <c r="F41" s="19"/>
    </row>
    <row r="42" spans="1:6" ht="12" customHeight="1" x14ac:dyDescent="0.25">
      <c r="A42" s="19"/>
      <c r="B42" s="18"/>
      <c r="C42" s="18"/>
      <c r="D42" s="18"/>
      <c r="E42" s="18"/>
      <c r="F42" s="19"/>
    </row>
    <row r="43" spans="1:6" ht="12" customHeight="1" x14ac:dyDescent="0.25">
      <c r="A43" s="19"/>
      <c r="B43" s="18"/>
      <c r="C43" s="18"/>
      <c r="D43" s="18"/>
      <c r="E43" s="18"/>
      <c r="F43" s="19"/>
    </row>
    <row r="44" spans="1:6" ht="12" customHeight="1" x14ac:dyDescent="0.25">
      <c r="A44" s="19"/>
      <c r="B44" s="18"/>
      <c r="C44" s="18"/>
      <c r="D44" s="18"/>
      <c r="E44" s="18"/>
      <c r="F44" s="19"/>
    </row>
    <row r="45" spans="1:6" ht="12" customHeight="1" x14ac:dyDescent="0.25">
      <c r="A45" s="19"/>
      <c r="B45" s="18"/>
      <c r="C45" s="18"/>
      <c r="D45" s="18"/>
      <c r="E45" s="18"/>
      <c r="F45" s="19"/>
    </row>
    <row r="46" spans="1:6" ht="12" customHeight="1" x14ac:dyDescent="0.25">
      <c r="A46" s="19"/>
      <c r="B46" s="18"/>
      <c r="C46" s="18"/>
      <c r="D46" s="18"/>
      <c r="E46" s="18"/>
      <c r="F46" s="19"/>
    </row>
    <row r="47" spans="1:6" ht="12" customHeight="1" x14ac:dyDescent="0.25">
      <c r="A47" s="19"/>
      <c r="B47" s="18"/>
      <c r="C47" s="18"/>
      <c r="D47" s="18"/>
      <c r="E47" s="18"/>
      <c r="F47" s="19"/>
    </row>
    <row r="48" spans="1:6" ht="12" customHeight="1" x14ac:dyDescent="0.25">
      <c r="A48" s="19"/>
      <c r="B48" s="18"/>
      <c r="C48" s="18"/>
      <c r="D48" s="18"/>
      <c r="E48" s="18"/>
      <c r="F48" s="19"/>
    </row>
    <row r="49" spans="1:6" ht="12" customHeight="1" x14ac:dyDescent="0.25">
      <c r="A49" s="19"/>
      <c r="B49" s="18"/>
      <c r="C49" s="18"/>
      <c r="D49" s="18"/>
      <c r="E49" s="18"/>
      <c r="F49" s="19"/>
    </row>
    <row r="50" spans="1:6" ht="12" customHeight="1" x14ac:dyDescent="0.25">
      <c r="A50" s="19"/>
      <c r="B50" s="18"/>
      <c r="C50" s="18"/>
      <c r="D50" s="18"/>
      <c r="E50" s="18"/>
      <c r="F50" s="19"/>
    </row>
    <row r="51" spans="1:6" ht="12" customHeight="1" x14ac:dyDescent="0.25">
      <c r="A51" s="19"/>
      <c r="B51" s="18"/>
      <c r="C51" s="18"/>
      <c r="D51" s="18"/>
      <c r="E51" s="18"/>
      <c r="F51" s="19"/>
    </row>
    <row r="52" spans="1:6" ht="12" customHeight="1" x14ac:dyDescent="0.25">
      <c r="A52" s="19"/>
      <c r="B52" s="18"/>
      <c r="C52" s="18"/>
      <c r="D52" s="18"/>
      <c r="E52" s="18"/>
      <c r="F52" s="19"/>
    </row>
    <row r="53" spans="1:6" ht="12" customHeight="1" x14ac:dyDescent="0.25">
      <c r="A53" s="19"/>
      <c r="B53" s="18"/>
      <c r="C53" s="18"/>
      <c r="D53" s="18"/>
      <c r="E53" s="18"/>
      <c r="F53" s="19"/>
    </row>
    <row r="54" spans="1:6" ht="12" customHeight="1" x14ac:dyDescent="0.25">
      <c r="A54" s="19"/>
      <c r="B54" s="18"/>
      <c r="C54" s="18"/>
      <c r="D54" s="18"/>
      <c r="E54" s="18"/>
      <c r="F54" s="19"/>
    </row>
    <row r="55" spans="1:6" ht="12" customHeight="1" x14ac:dyDescent="0.25">
      <c r="A55" s="19"/>
      <c r="B55" s="18"/>
      <c r="C55" s="18"/>
      <c r="D55" s="18"/>
      <c r="E55" s="18"/>
      <c r="F55" s="19"/>
    </row>
    <row r="56" spans="1:6" ht="12" customHeight="1" x14ac:dyDescent="0.25">
      <c r="A56" s="19"/>
      <c r="B56" s="18"/>
      <c r="C56" s="18"/>
      <c r="D56" s="18"/>
      <c r="E56" s="18"/>
      <c r="F56" s="19"/>
    </row>
    <row r="57" spans="1:6" ht="12" customHeight="1" x14ac:dyDescent="0.25">
      <c r="A57" s="19"/>
      <c r="B57" s="18"/>
      <c r="C57" s="18"/>
      <c r="D57" s="18"/>
      <c r="E57" s="18"/>
      <c r="F57" s="19"/>
    </row>
    <row r="58" spans="1:6" ht="12" customHeight="1" x14ac:dyDescent="0.25">
      <c r="A58" s="19"/>
      <c r="B58" s="18"/>
      <c r="C58" s="18"/>
      <c r="D58" s="18"/>
      <c r="E58" s="18"/>
      <c r="F58" s="19"/>
    </row>
    <row r="59" spans="1:6" ht="12" customHeight="1" x14ac:dyDescent="0.25">
      <c r="A59" s="19"/>
      <c r="B59" s="18"/>
      <c r="C59" s="18"/>
      <c r="D59" s="18"/>
      <c r="E59" s="18"/>
      <c r="F59" s="19"/>
    </row>
    <row r="60" spans="1:6" ht="12" customHeight="1" x14ac:dyDescent="0.25">
      <c r="A60" s="19"/>
      <c r="B60" s="18"/>
      <c r="C60" s="18"/>
      <c r="D60" s="18"/>
      <c r="E60" s="18"/>
      <c r="F60" s="19"/>
    </row>
    <row r="61" spans="1:6" ht="12" customHeight="1" x14ac:dyDescent="0.25">
      <c r="A61" s="19"/>
      <c r="B61" s="18"/>
      <c r="C61" s="18"/>
      <c r="D61" s="18"/>
      <c r="E61" s="18"/>
      <c r="F61" s="19"/>
    </row>
    <row r="62" spans="1:6" ht="12" customHeight="1" x14ac:dyDescent="0.25">
      <c r="A62" s="19"/>
      <c r="B62" s="18"/>
      <c r="C62" s="18"/>
      <c r="D62" s="18"/>
      <c r="E62" s="18"/>
      <c r="F62" s="19"/>
    </row>
    <row r="63" spans="1:6" ht="12" customHeight="1" x14ac:dyDescent="0.25">
      <c r="A63" s="19"/>
      <c r="B63" s="18"/>
      <c r="C63" s="18"/>
      <c r="D63" s="18"/>
      <c r="E63" s="18"/>
      <c r="F63" s="19"/>
    </row>
    <row r="64" spans="1:6" ht="12" customHeight="1" x14ac:dyDescent="0.25">
      <c r="A64" s="19"/>
      <c r="B64" s="18"/>
      <c r="C64" s="18"/>
      <c r="D64" s="18"/>
      <c r="E64" s="18"/>
      <c r="F64" s="19"/>
    </row>
    <row r="65" spans="1:6" ht="12" customHeight="1" x14ac:dyDescent="0.25">
      <c r="A65" s="19"/>
      <c r="B65" s="18"/>
      <c r="C65" s="18"/>
      <c r="D65" s="18"/>
      <c r="E65" s="18"/>
      <c r="F65" s="19"/>
    </row>
    <row r="66" spans="1:6" ht="12" customHeight="1" x14ac:dyDescent="0.25">
      <c r="A66" s="19"/>
      <c r="B66" s="18"/>
      <c r="C66" s="18"/>
      <c r="D66" s="18"/>
      <c r="E66" s="18"/>
      <c r="F66" s="19"/>
    </row>
    <row r="67" spans="1:6" ht="12" customHeight="1" x14ac:dyDescent="0.25">
      <c r="A67" s="19"/>
      <c r="B67" s="18"/>
      <c r="C67" s="18"/>
      <c r="D67" s="18"/>
      <c r="E67" s="18"/>
      <c r="F67" s="19"/>
    </row>
    <row r="68" spans="1:6" ht="12" customHeight="1" x14ac:dyDescent="0.25">
      <c r="A68" s="19"/>
      <c r="B68" s="18"/>
      <c r="C68" s="18"/>
      <c r="D68" s="18"/>
      <c r="E68" s="18"/>
      <c r="F68" s="19"/>
    </row>
    <row r="69" spans="1:6" ht="12" customHeight="1" x14ac:dyDescent="0.25">
      <c r="A69" s="19"/>
      <c r="B69" s="18"/>
      <c r="C69" s="18"/>
      <c r="D69" s="18"/>
      <c r="E69" s="18"/>
      <c r="F69" s="19"/>
    </row>
    <row r="70" spans="1:6" ht="12" customHeight="1" x14ac:dyDescent="0.25">
      <c r="A70" s="19"/>
      <c r="B70" s="18"/>
      <c r="C70" s="18"/>
      <c r="D70" s="18"/>
      <c r="E70" s="18"/>
      <c r="F70" s="19"/>
    </row>
    <row r="71" spans="1:6" ht="12" customHeight="1" x14ac:dyDescent="0.25">
      <c r="A71" s="19"/>
      <c r="B71" s="18"/>
      <c r="C71" s="18"/>
      <c r="D71" s="18"/>
      <c r="E71" s="18"/>
      <c r="F71" s="19"/>
    </row>
    <row r="72" spans="1:6" ht="12" customHeight="1" x14ac:dyDescent="0.25">
      <c r="A72" s="19"/>
      <c r="B72" s="18"/>
      <c r="C72" s="18"/>
      <c r="D72" s="18"/>
      <c r="E72" s="18"/>
      <c r="F72" s="19"/>
    </row>
    <row r="73" spans="1:6" ht="12" customHeight="1" x14ac:dyDescent="0.25">
      <c r="A73" s="19"/>
      <c r="B73" s="18"/>
      <c r="C73" s="18"/>
      <c r="D73" s="18"/>
      <c r="E73" s="18"/>
      <c r="F73" s="19"/>
    </row>
    <row r="74" spans="1:6" ht="12" customHeight="1" x14ac:dyDescent="0.25">
      <c r="A74" s="19"/>
      <c r="B74" s="18"/>
      <c r="C74" s="18"/>
      <c r="D74" s="18"/>
      <c r="E74" s="18"/>
      <c r="F74" s="19"/>
    </row>
    <row r="75" spans="1:6" ht="12" customHeight="1" x14ac:dyDescent="0.25">
      <c r="A75" s="19"/>
      <c r="B75" s="18"/>
      <c r="C75" s="18"/>
      <c r="D75" s="18"/>
      <c r="E75" s="18"/>
      <c r="F75" s="19"/>
    </row>
    <row r="76" spans="1:6" ht="12" customHeight="1" x14ac:dyDescent="0.25">
      <c r="A76" s="19"/>
      <c r="B76" s="18"/>
      <c r="C76" s="18"/>
      <c r="D76" s="18"/>
      <c r="E76" s="18"/>
      <c r="F76" s="19"/>
    </row>
    <row r="77" spans="1:6" ht="12" customHeight="1" x14ac:dyDescent="0.25">
      <c r="A77" s="19"/>
      <c r="B77" s="18"/>
      <c r="C77" s="18"/>
      <c r="D77" s="18"/>
      <c r="E77" s="18"/>
      <c r="F77" s="19"/>
    </row>
    <row r="78" spans="1:6" ht="12" customHeight="1" x14ac:dyDescent="0.25">
      <c r="A78" s="19"/>
      <c r="B78" s="18"/>
      <c r="C78" s="18"/>
      <c r="D78" s="18"/>
      <c r="E78" s="18"/>
      <c r="F78" s="19"/>
    </row>
    <row r="79" spans="1:6" ht="12" customHeight="1" x14ac:dyDescent="0.25">
      <c r="A79" s="19"/>
      <c r="B79" s="18"/>
      <c r="C79" s="18"/>
      <c r="D79" s="18"/>
      <c r="E79" s="18"/>
      <c r="F79" s="19"/>
    </row>
    <row r="80" spans="1:6" ht="12" customHeight="1" x14ac:dyDescent="0.25">
      <c r="A80" s="19"/>
      <c r="B80" s="18"/>
      <c r="C80" s="18"/>
      <c r="D80" s="18"/>
      <c r="E80" s="18"/>
      <c r="F80" s="19"/>
    </row>
    <row r="81" spans="1:6" ht="12" customHeight="1" x14ac:dyDescent="0.25">
      <c r="A81" s="19"/>
      <c r="B81" s="18"/>
      <c r="C81" s="18"/>
      <c r="D81" s="18"/>
      <c r="E81" s="18"/>
      <c r="F81" s="19"/>
    </row>
    <row r="82" spans="1:6" ht="12" customHeight="1" x14ac:dyDescent="0.25">
      <c r="A82" s="19"/>
      <c r="B82" s="18"/>
      <c r="C82" s="18"/>
      <c r="D82" s="18"/>
      <c r="E82" s="18"/>
      <c r="F82" s="19"/>
    </row>
    <row r="83" spans="1:6" ht="12" customHeight="1" x14ac:dyDescent="0.25">
      <c r="A83" s="19"/>
      <c r="B83" s="18"/>
      <c r="C83" s="18"/>
      <c r="D83" s="18"/>
      <c r="E83" s="18"/>
      <c r="F83" s="19"/>
    </row>
    <row r="84" spans="1:6" ht="12" customHeight="1" x14ac:dyDescent="0.25">
      <c r="A84" s="19"/>
      <c r="B84" s="18"/>
      <c r="C84" s="18"/>
      <c r="D84" s="18"/>
      <c r="E84" s="18"/>
      <c r="F84" s="19"/>
    </row>
    <row r="85" spans="1:6" ht="12" customHeight="1" x14ac:dyDescent="0.25">
      <c r="A85" s="19"/>
      <c r="B85" s="18"/>
      <c r="C85" s="18"/>
      <c r="D85" s="18"/>
      <c r="E85" s="18"/>
      <c r="F85" s="19"/>
    </row>
    <row r="86" spans="1:6" ht="12" customHeight="1" x14ac:dyDescent="0.25">
      <c r="A86" s="19"/>
      <c r="B86" s="18"/>
      <c r="C86" s="18"/>
      <c r="D86" s="18"/>
      <c r="E86" s="18"/>
      <c r="F86" s="19"/>
    </row>
    <row r="87" spans="1:6" ht="12" customHeight="1" x14ac:dyDescent="0.25">
      <c r="A87" s="19"/>
      <c r="B87" s="18"/>
      <c r="C87" s="18"/>
      <c r="D87" s="18"/>
      <c r="E87" s="18"/>
      <c r="F87" s="19"/>
    </row>
    <row r="88" spans="1:6" ht="12" customHeight="1" x14ac:dyDescent="0.25">
      <c r="A88" s="19"/>
      <c r="B88" s="18"/>
      <c r="C88" s="18"/>
      <c r="D88" s="18"/>
      <c r="E88" s="18"/>
      <c r="F88" s="19"/>
    </row>
    <row r="89" spans="1:6" ht="12" customHeight="1" x14ac:dyDescent="0.25">
      <c r="A89" s="19"/>
      <c r="B89" s="18"/>
      <c r="C89" s="18"/>
      <c r="D89" s="18"/>
      <c r="E89" s="18"/>
      <c r="F89" s="19"/>
    </row>
    <row r="90" spans="1:6" ht="12" customHeight="1" x14ac:dyDescent="0.25">
      <c r="A90" s="19"/>
      <c r="B90" s="18"/>
      <c r="C90" s="18"/>
      <c r="D90" s="18"/>
      <c r="E90" s="18"/>
      <c r="F90" s="19"/>
    </row>
    <row r="91" spans="1:6" ht="12" customHeight="1" x14ac:dyDescent="0.25">
      <c r="A91" s="19"/>
      <c r="B91" s="18"/>
      <c r="C91" s="18"/>
      <c r="D91" s="18"/>
      <c r="E91" s="18"/>
      <c r="F91" s="19"/>
    </row>
    <row r="92" spans="1:6" ht="12" customHeight="1" x14ac:dyDescent="0.25">
      <c r="A92" s="19"/>
      <c r="B92" s="18"/>
      <c r="C92" s="18"/>
      <c r="D92" s="18"/>
      <c r="E92" s="18"/>
      <c r="F92" s="19"/>
    </row>
    <row r="93" spans="1:6" ht="12" customHeight="1" x14ac:dyDescent="0.25">
      <c r="A93" s="19"/>
      <c r="B93" s="18"/>
      <c r="C93" s="18"/>
      <c r="D93" s="18"/>
      <c r="E93" s="18"/>
      <c r="F93" s="19"/>
    </row>
    <row r="94" spans="1:6" ht="12" customHeight="1" x14ac:dyDescent="0.25">
      <c r="A94" s="19"/>
      <c r="B94" s="18"/>
      <c r="C94" s="18"/>
      <c r="D94" s="18"/>
      <c r="E94" s="18"/>
      <c r="F94" s="19"/>
    </row>
    <row r="95" spans="1:6" ht="12" customHeight="1" x14ac:dyDescent="0.25">
      <c r="A95" s="19"/>
      <c r="B95" s="18"/>
      <c r="C95" s="18"/>
      <c r="D95" s="18"/>
      <c r="E95" s="18"/>
      <c r="F95" s="19"/>
    </row>
    <row r="96" spans="1:6" ht="12" customHeight="1" x14ac:dyDescent="0.25">
      <c r="A96" s="19"/>
      <c r="B96" s="18"/>
      <c r="C96" s="18"/>
      <c r="D96" s="18"/>
      <c r="E96" s="18"/>
      <c r="F96" s="19"/>
    </row>
    <row r="97" spans="1:6" ht="12" customHeight="1" x14ac:dyDescent="0.25">
      <c r="A97" s="19"/>
      <c r="B97" s="18"/>
      <c r="C97" s="18"/>
      <c r="D97" s="18"/>
      <c r="E97" s="18"/>
      <c r="F97" s="19"/>
    </row>
    <row r="98" spans="1:6" ht="12" customHeight="1" x14ac:dyDescent="0.25">
      <c r="A98" s="19"/>
      <c r="B98" s="18"/>
      <c r="C98" s="18"/>
      <c r="D98" s="18"/>
      <c r="E98" s="18"/>
      <c r="F98" s="19"/>
    </row>
    <row r="99" spans="1:6" ht="12" customHeight="1" x14ac:dyDescent="0.25">
      <c r="A99" s="19"/>
      <c r="B99" s="18"/>
      <c r="C99" s="18"/>
      <c r="D99" s="18"/>
      <c r="E99" s="18"/>
      <c r="F99" s="19"/>
    </row>
  </sheetData>
  <mergeCells count="1">
    <mergeCell ref="A25:E25"/>
  </mergeCells>
  <pageMargins left="0.7" right="0.7" top="0.75" bottom="0.75" header="0" footer="0"/>
  <pageSetup scale="9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9790E-FBC9-468F-B61E-865FCDD892CE}">
  <sheetPr>
    <tabColor rgb="FF00B050"/>
  </sheetPr>
  <dimension ref="A1:L12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21" style="290" customWidth="1"/>
    <col min="2" max="2" width="15.140625" style="290" customWidth="1"/>
    <col min="3" max="12" width="8.7109375" style="290" customWidth="1"/>
    <col min="13" max="13" width="3.42578125" style="290" customWidth="1"/>
    <col min="14" max="16384" width="14.42578125" style="290"/>
  </cols>
  <sheetData>
    <row r="1" spans="1:12" ht="16.5" customHeight="1" x14ac:dyDescent="0.25">
      <c r="A1" s="70" t="s">
        <v>562</v>
      </c>
      <c r="B1" s="385"/>
      <c r="C1" s="385"/>
      <c r="D1" s="385"/>
      <c r="E1" s="256"/>
      <c r="F1" s="253"/>
      <c r="G1" s="253"/>
      <c r="H1" s="253"/>
      <c r="I1" s="253"/>
      <c r="J1" s="256"/>
      <c r="K1" s="256"/>
      <c r="L1" s="253"/>
    </row>
    <row r="2" spans="1:12" ht="16.5" customHeight="1" x14ac:dyDescent="0.25">
      <c r="A2" s="72" t="s">
        <v>563</v>
      </c>
      <c r="B2" s="385"/>
      <c r="C2" s="385"/>
      <c r="D2" s="385"/>
      <c r="E2" s="256"/>
      <c r="F2" s="253"/>
      <c r="G2" s="253"/>
      <c r="H2" s="253"/>
      <c r="I2" s="253"/>
      <c r="J2" s="256"/>
      <c r="K2" s="256"/>
      <c r="L2" s="253"/>
    </row>
    <row r="3" spans="1:12" ht="16.5" customHeight="1" x14ac:dyDescent="0.25">
      <c r="A3" s="253"/>
      <c r="B3" s="256"/>
      <c r="C3" s="256"/>
      <c r="D3" s="256"/>
      <c r="E3" s="256"/>
      <c r="F3" s="253"/>
      <c r="G3" s="253"/>
      <c r="H3" s="253"/>
      <c r="I3" s="253"/>
      <c r="J3" s="256"/>
      <c r="K3" s="256"/>
      <c r="L3" s="253"/>
    </row>
    <row r="4" spans="1:12" ht="16.5" customHeight="1" x14ac:dyDescent="0.25">
      <c r="A4" s="206" t="s">
        <v>564</v>
      </c>
      <c r="B4" s="386"/>
      <c r="C4" s="207">
        <v>2015</v>
      </c>
      <c r="D4" s="207">
        <v>2016</v>
      </c>
      <c r="E4" s="207">
        <v>2017</v>
      </c>
      <c r="F4" s="207">
        <v>2018</v>
      </c>
      <c r="G4" s="207">
        <v>2019</v>
      </c>
      <c r="H4" s="207">
        <v>2020</v>
      </c>
      <c r="I4" s="207">
        <v>2021</v>
      </c>
      <c r="J4" s="207">
        <v>2022</v>
      </c>
      <c r="K4" s="207">
        <v>2023</v>
      </c>
      <c r="L4" s="207" t="s">
        <v>565</v>
      </c>
    </row>
    <row r="5" spans="1:12" ht="16.5" customHeight="1" x14ac:dyDescent="0.25">
      <c r="A5" s="95" t="s">
        <v>566</v>
      </c>
      <c r="B5" s="113" t="s">
        <v>398</v>
      </c>
      <c r="C5" s="526">
        <v>350.00259655641503</v>
      </c>
      <c r="D5" s="526">
        <v>343.53079468679698</v>
      </c>
      <c r="E5" s="526">
        <v>434.37049986164698</v>
      </c>
      <c r="F5" s="526">
        <v>484.36463219586602</v>
      </c>
      <c r="G5" s="526">
        <v>978.06279613990205</v>
      </c>
      <c r="H5" s="526">
        <v>1146.6078181248399</v>
      </c>
      <c r="I5" s="526">
        <v>2256.78275033011</v>
      </c>
      <c r="J5" s="526">
        <v>1749.76953926997</v>
      </c>
      <c r="K5" s="526">
        <v>1724.3906789698899</v>
      </c>
      <c r="L5" s="526">
        <v>1686.9099496400299</v>
      </c>
    </row>
    <row r="6" spans="1:12" ht="16.5" customHeight="1" x14ac:dyDescent="0.25">
      <c r="A6" s="95" t="s">
        <v>567</v>
      </c>
      <c r="B6" s="113" t="s">
        <v>568</v>
      </c>
      <c r="C6" s="526">
        <v>11.646831000000001</v>
      </c>
      <c r="D6" s="526">
        <v>11.089091</v>
      </c>
      <c r="E6" s="526">
        <v>11.692759000000001</v>
      </c>
      <c r="F6" s="526">
        <v>14.680348</v>
      </c>
      <c r="G6" s="526">
        <v>15.748065453362999</v>
      </c>
      <c r="H6" s="526">
        <v>14.290312997073</v>
      </c>
      <c r="I6" s="526">
        <v>18.181757074653</v>
      </c>
      <c r="J6" s="526">
        <v>19.395276287986999</v>
      </c>
      <c r="K6" s="526">
        <v>19.201671537549998</v>
      </c>
      <c r="L6" s="526">
        <v>21.368781702254001</v>
      </c>
    </row>
    <row r="7" spans="1:12" ht="16.5" customHeight="1" x14ac:dyDescent="0.25">
      <c r="A7" s="203"/>
      <c r="B7" s="202"/>
      <c r="C7" s="527"/>
      <c r="D7" s="527"/>
      <c r="E7" s="527"/>
      <c r="F7" s="527"/>
      <c r="G7" s="528"/>
      <c r="H7" s="527"/>
      <c r="I7" s="527"/>
      <c r="J7" s="527"/>
      <c r="K7" s="203"/>
      <c r="L7" s="203"/>
    </row>
    <row r="8" spans="1:12" ht="16.5" customHeight="1" x14ac:dyDescent="0.25">
      <c r="A8" s="253"/>
      <c r="B8" s="256"/>
      <c r="C8" s="256"/>
      <c r="D8" s="256"/>
      <c r="E8" s="256"/>
      <c r="F8" s="253"/>
      <c r="G8" s="253"/>
      <c r="H8" s="253"/>
      <c r="I8" s="253"/>
      <c r="J8" s="256"/>
      <c r="K8" s="292"/>
      <c r="L8" s="292"/>
    </row>
    <row r="9" spans="1:12" ht="16.5" customHeight="1" x14ac:dyDescent="0.25">
      <c r="A9" s="241" t="s">
        <v>359</v>
      </c>
      <c r="B9" s="293"/>
      <c r="C9" s="293"/>
      <c r="D9" s="293"/>
      <c r="E9" s="293"/>
      <c r="F9" s="293"/>
      <c r="G9" s="241"/>
      <c r="H9" s="241"/>
      <c r="I9" s="241"/>
      <c r="J9" s="293"/>
      <c r="K9" s="296"/>
      <c r="L9" s="221"/>
    </row>
    <row r="10" spans="1:12" ht="16.5" customHeight="1" x14ac:dyDescent="0.25">
      <c r="A10" s="221" t="s">
        <v>402</v>
      </c>
      <c r="B10" s="111"/>
      <c r="C10" s="296"/>
      <c r="D10" s="296"/>
      <c r="E10" s="296"/>
      <c r="F10" s="221"/>
      <c r="G10" s="221"/>
      <c r="H10" s="221"/>
      <c r="I10" s="221"/>
      <c r="J10" s="296"/>
      <c r="K10" s="296"/>
      <c r="L10" s="221"/>
    </row>
    <row r="11" spans="1:12" ht="16.5" customHeight="1" x14ac:dyDescent="0.25">
      <c r="A11" s="250" t="s">
        <v>403</v>
      </c>
      <c r="B11" s="277"/>
      <c r="C11" s="297"/>
      <c r="D11" s="297"/>
      <c r="E11" s="297"/>
      <c r="F11" s="250"/>
      <c r="G11" s="250"/>
      <c r="H11" s="250"/>
      <c r="I11" s="250"/>
      <c r="J11" s="297"/>
      <c r="K11" s="297"/>
      <c r="L11" s="297"/>
    </row>
    <row r="12" spans="1:12" ht="16.5" customHeight="1" x14ac:dyDescent="0.25"/>
  </sheetData>
  <pageMargins left="0.7" right="0.7" top="0.75" bottom="0.75" header="0" footer="0"/>
  <pageSetup paperSize="9" scale="64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D93FF-AF4C-4F0B-829F-F12DC17868CA}">
  <sheetPr>
    <tabColor rgb="FF00B050"/>
  </sheetPr>
  <dimension ref="A1:I18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33" style="304" customWidth="1"/>
    <col min="2" max="3" width="26.28515625" style="304" customWidth="1"/>
    <col min="4" max="4" width="12.140625" style="304" customWidth="1"/>
    <col min="5" max="5" width="22.28515625" style="304" customWidth="1"/>
    <col min="6" max="6" width="22.5703125" style="304" customWidth="1"/>
    <col min="7" max="7" width="21.85546875" style="304" customWidth="1"/>
    <col min="8" max="8" width="15.28515625" style="304" customWidth="1"/>
    <col min="9" max="9" width="11.5703125" style="304" customWidth="1"/>
    <col min="10" max="16384" width="14.42578125" style="304"/>
  </cols>
  <sheetData>
    <row r="1" spans="1:9" ht="16.5" customHeight="1" x14ac:dyDescent="0.25">
      <c r="A1" s="62" t="s">
        <v>569</v>
      </c>
      <c r="B1" s="302"/>
      <c r="C1" s="302"/>
      <c r="D1" s="303"/>
      <c r="E1" s="303"/>
      <c r="F1" s="303"/>
      <c r="G1" s="303"/>
      <c r="H1" s="303"/>
      <c r="I1" s="303"/>
    </row>
    <row r="2" spans="1:9" ht="16.5" customHeight="1" x14ac:dyDescent="0.25">
      <c r="A2" s="47" t="s">
        <v>570</v>
      </c>
      <c r="B2" s="302"/>
      <c r="C2" s="302"/>
      <c r="D2" s="303"/>
      <c r="E2" s="303"/>
      <c r="F2" s="303"/>
      <c r="G2" s="303"/>
      <c r="H2" s="303"/>
      <c r="I2" s="303"/>
    </row>
    <row r="3" spans="1:9" ht="16.5" customHeight="1" x14ac:dyDescent="0.25">
      <c r="A3" s="303"/>
      <c r="B3" s="302"/>
      <c r="C3" s="302"/>
      <c r="D3" s="303"/>
      <c r="E3" s="303"/>
      <c r="F3" s="303"/>
      <c r="G3" s="303"/>
      <c r="H3" s="303"/>
      <c r="I3" s="303"/>
    </row>
    <row r="4" spans="1:9" ht="16.5" customHeight="1" x14ac:dyDescent="0.25">
      <c r="A4" s="122" t="s">
        <v>406</v>
      </c>
      <c r="B4" s="49" t="s">
        <v>571</v>
      </c>
      <c r="C4" s="49" t="s">
        <v>175</v>
      </c>
      <c r="D4" s="303"/>
      <c r="I4" s="303"/>
    </row>
    <row r="5" spans="1:9" ht="16.5" customHeight="1" x14ac:dyDescent="0.25">
      <c r="A5" s="133" t="s">
        <v>572</v>
      </c>
      <c r="B5" s="307" t="s">
        <v>573</v>
      </c>
      <c r="C5" s="307" t="s">
        <v>175</v>
      </c>
      <c r="D5" s="303"/>
      <c r="E5" s="303"/>
      <c r="I5" s="303"/>
    </row>
    <row r="6" spans="1:9" ht="16.5" customHeight="1" x14ac:dyDescent="0.25">
      <c r="A6" s="133" t="s">
        <v>574</v>
      </c>
      <c r="B6" s="307"/>
      <c r="C6" s="307"/>
      <c r="D6" s="303"/>
      <c r="E6" s="303"/>
      <c r="I6" s="303"/>
    </row>
    <row r="7" spans="1:9" ht="16.5" customHeight="1" x14ac:dyDescent="0.25">
      <c r="A7" s="133" t="s">
        <v>211</v>
      </c>
      <c r="B7" s="529">
        <v>1705.45894793</v>
      </c>
      <c r="C7" s="308">
        <f>B7/$B$12</f>
        <v>0.97277106373538802</v>
      </c>
      <c r="D7" s="303"/>
      <c r="E7" s="303"/>
      <c r="I7" s="303"/>
    </row>
    <row r="8" spans="1:9" ht="16.5" customHeight="1" x14ac:dyDescent="0.25">
      <c r="A8" s="133" t="s">
        <v>409</v>
      </c>
      <c r="B8" s="529">
        <v>47.190235919999999</v>
      </c>
      <c r="C8" s="308">
        <f>B8/$B$12</f>
        <v>2.6916681899344364E-2</v>
      </c>
      <c r="D8" s="303"/>
      <c r="E8" s="303"/>
      <c r="I8" s="303"/>
    </row>
    <row r="9" spans="1:9" ht="16.5" customHeight="1" x14ac:dyDescent="0.25">
      <c r="A9" s="133" t="s">
        <v>247</v>
      </c>
      <c r="B9" s="529">
        <v>0.38250000000000001</v>
      </c>
      <c r="C9" s="530">
        <f>B9/$B$12</f>
        <v>2.1817290432607823E-4</v>
      </c>
      <c r="D9" s="303"/>
      <c r="E9" s="303"/>
      <c r="I9" s="303"/>
    </row>
    <row r="10" spans="1:9" ht="16.5" customHeight="1" x14ac:dyDescent="0.25">
      <c r="A10" s="133" t="s">
        <v>333</v>
      </c>
      <c r="B10" s="529">
        <v>0.16494330000000446</v>
      </c>
      <c r="C10" s="530">
        <f>B10/$B$12</f>
        <v>9.4081460941512657E-5</v>
      </c>
      <c r="D10" s="303"/>
      <c r="E10" s="303"/>
      <c r="I10" s="303"/>
    </row>
    <row r="11" spans="1:9" ht="16.5" customHeight="1" x14ac:dyDescent="0.25">
      <c r="A11" s="133" t="s">
        <v>574</v>
      </c>
      <c r="B11" s="529"/>
      <c r="C11" s="530"/>
      <c r="D11" s="303"/>
      <c r="E11" s="303"/>
      <c r="I11" s="303"/>
    </row>
    <row r="12" spans="1:9" ht="16.5" customHeight="1" x14ac:dyDescent="0.25">
      <c r="A12" s="313" t="s">
        <v>178</v>
      </c>
      <c r="B12" s="531">
        <f>SUM(B7:B10)</f>
        <v>1753.19662715</v>
      </c>
      <c r="C12" s="532">
        <f>SUM(C7:C10)</f>
        <v>1</v>
      </c>
      <c r="D12" s="303"/>
      <c r="E12" s="303"/>
      <c r="I12" s="303"/>
    </row>
    <row r="13" spans="1:9" ht="16.5" customHeight="1" x14ac:dyDescent="0.25">
      <c r="A13" s="533"/>
      <c r="B13" s="534"/>
      <c r="C13" s="535"/>
      <c r="D13" s="303"/>
      <c r="H13" s="303"/>
      <c r="I13" s="303"/>
    </row>
    <row r="14" spans="1:9" ht="16.5" customHeight="1" x14ac:dyDescent="0.25">
      <c r="A14" s="303"/>
      <c r="B14" s="302"/>
      <c r="C14" s="302"/>
      <c r="D14" s="303"/>
      <c r="E14" s="303"/>
      <c r="F14" s="303"/>
      <c r="G14" s="303"/>
      <c r="H14" s="303"/>
      <c r="I14" s="303"/>
    </row>
    <row r="15" spans="1:9" ht="16.5" customHeight="1" x14ac:dyDescent="0.25">
      <c r="A15" s="164" t="s">
        <v>401</v>
      </c>
      <c r="B15" s="536"/>
      <c r="C15" s="536"/>
      <c r="D15" s="302"/>
      <c r="E15" s="303"/>
      <c r="F15" s="303"/>
      <c r="G15" s="303"/>
      <c r="H15" s="303"/>
      <c r="I15" s="303"/>
    </row>
    <row r="16" spans="1:9" ht="16.5" customHeight="1" x14ac:dyDescent="0.25">
      <c r="A16" s="59" t="s">
        <v>575</v>
      </c>
      <c r="B16" s="537"/>
      <c r="C16" s="537"/>
      <c r="D16" s="302"/>
      <c r="E16" s="303"/>
      <c r="F16" s="303"/>
      <c r="G16" s="303"/>
      <c r="H16" s="303"/>
      <c r="I16" s="303"/>
    </row>
    <row r="17" spans="1:9" ht="16.5" customHeight="1" x14ac:dyDescent="0.25">
      <c r="A17" s="60" t="s">
        <v>576</v>
      </c>
      <c r="B17" s="61"/>
      <c r="C17" s="61"/>
      <c r="D17" s="302"/>
      <c r="E17" s="303"/>
      <c r="F17" s="303"/>
      <c r="G17" s="303"/>
      <c r="H17" s="303"/>
      <c r="I17" s="303"/>
    </row>
    <row r="18" spans="1:9" ht="16.5" customHeight="1" x14ac:dyDescent="0.25">
      <c r="A18" s="303"/>
      <c r="B18" s="302"/>
      <c r="C18" s="302"/>
      <c r="D18" s="303"/>
      <c r="E18" s="303"/>
      <c r="F18" s="303"/>
      <c r="G18" s="303"/>
      <c r="H18" s="303"/>
      <c r="I18" s="303"/>
    </row>
  </sheetData>
  <pageMargins left="0.7" right="0.7" top="0.75" bottom="0.75" header="0" footer="0"/>
  <pageSetup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626A-44B0-4FBA-9791-21A6BA9AC50D}">
  <sheetPr>
    <tabColor rgb="FF0082B0"/>
  </sheetPr>
  <dimension ref="A1:L43"/>
  <sheetViews>
    <sheetView showGridLines="0" view="pageBreakPreview" zoomScaleNormal="100" zoomScaleSheetLayoutView="100" workbookViewId="0"/>
  </sheetViews>
  <sheetFormatPr baseColWidth="10" defaultColWidth="14.42578125" defaultRowHeight="12.75" x14ac:dyDescent="0.2"/>
  <cols>
    <col min="1" max="1" width="19.42578125" style="71" customWidth="1"/>
    <col min="2" max="11" width="8.7109375" style="71" customWidth="1"/>
    <col min="12" max="12" width="2.42578125" style="71" customWidth="1"/>
    <col min="13" max="16384" width="14.42578125" style="71"/>
  </cols>
  <sheetData>
    <row r="1" spans="1:12" ht="16.5" customHeight="1" x14ac:dyDescent="0.2">
      <c r="A1" s="70" t="s">
        <v>577</v>
      </c>
      <c r="B1" s="113"/>
      <c r="C1" s="113"/>
      <c r="D1" s="113"/>
      <c r="E1" s="113"/>
      <c r="F1" s="91"/>
      <c r="G1" s="91"/>
      <c r="H1" s="91"/>
      <c r="I1" s="91"/>
      <c r="J1" s="91"/>
      <c r="K1" s="91"/>
    </row>
    <row r="2" spans="1:12" ht="16.5" customHeight="1" x14ac:dyDescent="0.2">
      <c r="A2" s="72" t="s">
        <v>578</v>
      </c>
      <c r="B2" s="113"/>
      <c r="C2" s="113"/>
      <c r="D2" s="113"/>
      <c r="E2" s="113"/>
      <c r="F2" s="91"/>
      <c r="G2" s="91"/>
      <c r="H2" s="91"/>
      <c r="I2" s="91"/>
      <c r="J2" s="91"/>
      <c r="K2" s="91"/>
    </row>
    <row r="3" spans="1:12" ht="16.5" customHeight="1" x14ac:dyDescent="0.2">
      <c r="A3" s="91"/>
      <c r="B3" s="113"/>
      <c r="C3" s="113"/>
      <c r="D3" s="113"/>
      <c r="E3" s="113"/>
      <c r="F3" s="91"/>
      <c r="G3" s="91"/>
      <c r="H3" s="91"/>
      <c r="I3" s="517"/>
      <c r="J3" s="91"/>
      <c r="K3" s="91"/>
    </row>
    <row r="4" spans="1:12" ht="16.5" customHeight="1" x14ac:dyDescent="0.2">
      <c r="A4" s="206" t="s">
        <v>329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07">
        <v>2023</v>
      </c>
      <c r="K4" s="207" t="s">
        <v>330</v>
      </c>
    </row>
    <row r="5" spans="1:12" ht="16.5" customHeight="1" x14ac:dyDescent="0.2">
      <c r="A5" s="73" t="s">
        <v>178</v>
      </c>
      <c r="B5" s="280">
        <f t="shared" ref="B5:K5" si="0">SUM(B7:B17)</f>
        <v>289010.72977919999</v>
      </c>
      <c r="C5" s="280">
        <f t="shared" si="0"/>
        <v>287661.00476139999</v>
      </c>
      <c r="D5" s="280">
        <f t="shared" si="0"/>
        <v>312780.36356610002</v>
      </c>
      <c r="E5" s="280">
        <f t="shared" si="0"/>
        <v>318341.34450840001</v>
      </c>
      <c r="F5" s="280">
        <f t="shared" si="0"/>
        <v>295752.16839999997</v>
      </c>
      <c r="G5" s="280">
        <f t="shared" si="0"/>
        <v>263508.5810295</v>
      </c>
      <c r="H5" s="280">
        <f t="shared" si="0"/>
        <v>304672.26770099998</v>
      </c>
      <c r="I5" s="280">
        <f t="shared" si="0"/>
        <v>307001.35991300002</v>
      </c>
      <c r="J5" s="280">
        <f t="shared" si="0"/>
        <v>305000</v>
      </c>
      <c r="K5" s="280">
        <f t="shared" si="0"/>
        <v>300000</v>
      </c>
      <c r="L5" s="159"/>
    </row>
    <row r="6" spans="1:12" ht="16.5" customHeight="1" x14ac:dyDescent="0.2">
      <c r="L6" s="159"/>
    </row>
    <row r="7" spans="1:12" ht="16.5" customHeight="1" x14ac:dyDescent="0.2">
      <c r="A7" s="91" t="s">
        <v>211</v>
      </c>
      <c r="B7" s="538">
        <v>110000</v>
      </c>
      <c r="C7" s="538">
        <v>92000</v>
      </c>
      <c r="D7" s="538">
        <v>93000</v>
      </c>
      <c r="E7" s="538">
        <v>90000</v>
      </c>
      <c r="F7" s="539">
        <v>84500</v>
      </c>
      <c r="G7" s="539">
        <v>84000</v>
      </c>
      <c r="H7" s="539">
        <v>90000</v>
      </c>
      <c r="I7" s="539">
        <v>71000</v>
      </c>
      <c r="J7" s="540">
        <v>70000</v>
      </c>
      <c r="K7" s="538">
        <v>69000</v>
      </c>
      <c r="L7" s="541"/>
    </row>
    <row r="8" spans="1:12" ht="16.5" customHeight="1" x14ac:dyDescent="0.2">
      <c r="A8" s="91" t="s">
        <v>219</v>
      </c>
      <c r="B8" s="538">
        <v>52000</v>
      </c>
      <c r="C8" s="538">
        <v>52000</v>
      </c>
      <c r="D8" s="538">
        <v>83000</v>
      </c>
      <c r="E8" s="538">
        <v>85000</v>
      </c>
      <c r="F8" s="539">
        <v>77500</v>
      </c>
      <c r="G8" s="539">
        <v>53000</v>
      </c>
      <c r="H8" s="539">
        <v>70000</v>
      </c>
      <c r="I8" s="539">
        <v>70000</v>
      </c>
      <c r="J8" s="540">
        <v>69000</v>
      </c>
      <c r="K8" s="538">
        <v>50000</v>
      </c>
      <c r="L8" s="541"/>
    </row>
    <row r="9" spans="1:12" ht="16.5" customHeight="1" x14ac:dyDescent="0.2">
      <c r="A9" s="91" t="s">
        <v>239</v>
      </c>
      <c r="B9" s="538">
        <v>34300</v>
      </c>
      <c r="C9" s="538">
        <v>54000</v>
      </c>
      <c r="D9" s="538">
        <v>47000</v>
      </c>
      <c r="E9" s="538">
        <v>54600</v>
      </c>
      <c r="F9" s="539">
        <v>42000</v>
      </c>
      <c r="G9" s="539">
        <v>29000</v>
      </c>
      <c r="H9" s="539">
        <v>36900</v>
      </c>
      <c r="I9" s="539">
        <v>47000</v>
      </c>
      <c r="J9" s="540">
        <v>34000</v>
      </c>
      <c r="K9" s="538">
        <v>34000</v>
      </c>
      <c r="L9" s="541"/>
    </row>
    <row r="10" spans="1:12" ht="16.5" customHeight="1" x14ac:dyDescent="0.2">
      <c r="A10" s="214" t="s">
        <v>214</v>
      </c>
      <c r="B10" s="542">
        <v>19510.729779199999</v>
      </c>
      <c r="C10" s="543">
        <v>18789.004761400003</v>
      </c>
      <c r="D10" s="543">
        <v>17790.363566100001</v>
      </c>
      <c r="E10" s="543">
        <v>18601.344508400001</v>
      </c>
      <c r="F10" s="543">
        <v>19853.168399999999</v>
      </c>
      <c r="G10" s="543">
        <v>20646.581029499997</v>
      </c>
      <c r="H10" s="543">
        <v>26995.267700999993</v>
      </c>
      <c r="I10" s="543">
        <v>28231.359913000004</v>
      </c>
      <c r="J10" s="544">
        <v>26230.046980000003</v>
      </c>
      <c r="K10" s="542">
        <v>32317.234400000005</v>
      </c>
      <c r="L10" s="541"/>
    </row>
    <row r="11" spans="1:12" ht="16.5" customHeight="1" x14ac:dyDescent="0.2">
      <c r="A11" s="91" t="s">
        <v>231</v>
      </c>
      <c r="B11" s="538">
        <v>25000</v>
      </c>
      <c r="C11" s="538">
        <v>25000</v>
      </c>
      <c r="D11" s="538">
        <v>18000</v>
      </c>
      <c r="E11" s="538">
        <v>17100</v>
      </c>
      <c r="F11" s="539">
        <v>14000</v>
      </c>
      <c r="G11" s="539">
        <v>16900</v>
      </c>
      <c r="H11" s="539">
        <v>15517</v>
      </c>
      <c r="I11" s="539">
        <v>17000</v>
      </c>
      <c r="J11" s="540">
        <v>29300</v>
      </c>
      <c r="K11" s="538">
        <v>29000</v>
      </c>
      <c r="L11" s="541"/>
    </row>
    <row r="12" spans="1:12" ht="16.5" customHeight="1" x14ac:dyDescent="0.2">
      <c r="A12" s="91" t="s">
        <v>212</v>
      </c>
      <c r="B12" s="538">
        <v>6400</v>
      </c>
      <c r="C12" s="538">
        <v>5500</v>
      </c>
      <c r="D12" s="538">
        <v>9500</v>
      </c>
      <c r="E12" s="538">
        <v>7400</v>
      </c>
      <c r="F12" s="539">
        <v>12200</v>
      </c>
      <c r="G12" s="539">
        <v>17300</v>
      </c>
      <c r="H12" s="539">
        <v>16700</v>
      </c>
      <c r="I12" s="539">
        <v>18600</v>
      </c>
      <c r="J12" s="540">
        <v>20000</v>
      </c>
      <c r="K12" s="538">
        <v>25000</v>
      </c>
    </row>
    <row r="13" spans="1:12" ht="16.5" customHeight="1" x14ac:dyDescent="0.2">
      <c r="A13" s="91" t="s">
        <v>222</v>
      </c>
      <c r="B13" s="538">
        <v>20000</v>
      </c>
      <c r="C13" s="538">
        <v>17000</v>
      </c>
      <c r="D13" s="538">
        <v>18500</v>
      </c>
      <c r="E13" s="538">
        <v>16900</v>
      </c>
      <c r="F13" s="539">
        <v>17000</v>
      </c>
      <c r="G13" s="539">
        <v>14700</v>
      </c>
      <c r="H13" s="539">
        <v>19628</v>
      </c>
      <c r="I13" s="539">
        <v>17600</v>
      </c>
      <c r="J13" s="540">
        <v>18700</v>
      </c>
      <c r="K13" s="538">
        <v>21000</v>
      </c>
    </row>
    <row r="14" spans="1:12" ht="16.5" customHeight="1" x14ac:dyDescent="0.2">
      <c r="A14" s="91" t="s">
        <v>215</v>
      </c>
      <c r="B14" s="538">
        <v>7000</v>
      </c>
      <c r="C14" s="538">
        <v>6640</v>
      </c>
      <c r="D14" s="538">
        <v>7200</v>
      </c>
      <c r="E14" s="538">
        <v>6870</v>
      </c>
      <c r="F14" s="539">
        <v>7740</v>
      </c>
      <c r="G14" s="539">
        <v>8120</v>
      </c>
      <c r="H14" s="539">
        <v>8772</v>
      </c>
      <c r="I14" s="539">
        <v>9000</v>
      </c>
      <c r="J14" s="540">
        <v>9850</v>
      </c>
      <c r="K14" s="538">
        <v>9900</v>
      </c>
    </row>
    <row r="15" spans="1:12" ht="16.5" customHeight="1" x14ac:dyDescent="0.2">
      <c r="A15" s="91" t="s">
        <v>241</v>
      </c>
      <c r="B15" s="538">
        <v>2500</v>
      </c>
      <c r="C15" s="538">
        <v>2290</v>
      </c>
      <c r="D15" s="538">
        <v>5960</v>
      </c>
      <c r="E15" s="538">
        <v>7800</v>
      </c>
      <c r="F15" s="539">
        <v>5800</v>
      </c>
      <c r="G15" s="539">
        <v>5000</v>
      </c>
      <c r="H15" s="539">
        <v>1600</v>
      </c>
      <c r="I15" s="539">
        <v>7000</v>
      </c>
      <c r="J15" s="540">
        <v>7000</v>
      </c>
      <c r="K15" s="538">
        <v>7000</v>
      </c>
    </row>
    <row r="16" spans="1:12" ht="16.5" customHeight="1" x14ac:dyDescent="0.2">
      <c r="A16" s="91" t="s">
        <v>243</v>
      </c>
      <c r="B16" s="538">
        <v>5400</v>
      </c>
      <c r="C16" s="545">
        <v>5400</v>
      </c>
      <c r="D16" s="538">
        <v>4560</v>
      </c>
      <c r="E16" s="538">
        <v>5000</v>
      </c>
      <c r="F16" s="539">
        <v>5500</v>
      </c>
      <c r="G16" s="539">
        <v>4900</v>
      </c>
      <c r="H16" s="539">
        <v>5400</v>
      </c>
      <c r="I16" s="539">
        <v>5200</v>
      </c>
      <c r="J16" s="540">
        <v>7600</v>
      </c>
      <c r="K16" s="538">
        <v>6700</v>
      </c>
    </row>
    <row r="17" spans="1:12" ht="16.5" customHeight="1" x14ac:dyDescent="0.2">
      <c r="A17" s="91" t="s">
        <v>333</v>
      </c>
      <c r="B17" s="538">
        <v>6900</v>
      </c>
      <c r="C17" s="538">
        <v>9042</v>
      </c>
      <c r="D17" s="538">
        <v>8270</v>
      </c>
      <c r="E17" s="538">
        <v>9070</v>
      </c>
      <c r="F17" s="538">
        <v>9659</v>
      </c>
      <c r="G17" s="539">
        <v>9942</v>
      </c>
      <c r="H17" s="539">
        <v>13160</v>
      </c>
      <c r="I17" s="539">
        <v>16370</v>
      </c>
      <c r="J17" s="540">
        <v>13319.953020000015</v>
      </c>
      <c r="K17" s="538">
        <v>16082.765599999984</v>
      </c>
    </row>
    <row r="18" spans="1:12" x14ac:dyDescent="0.2">
      <c r="A18" s="91"/>
      <c r="B18" s="281"/>
      <c r="C18" s="281"/>
      <c r="D18" s="281"/>
      <c r="E18" s="281"/>
      <c r="F18" s="281"/>
      <c r="G18" s="281"/>
      <c r="H18" s="281"/>
      <c r="I18" s="281"/>
      <c r="J18" s="546"/>
      <c r="K18" s="113"/>
    </row>
    <row r="19" spans="1:12" ht="13.5" x14ac:dyDescent="0.25">
      <c r="A19" s="851" t="s">
        <v>334</v>
      </c>
      <c r="B19" s="852"/>
      <c r="C19" s="852"/>
      <c r="D19" s="852"/>
      <c r="E19" s="852"/>
      <c r="F19" s="852"/>
      <c r="G19" s="852"/>
      <c r="H19" s="852"/>
      <c r="I19" s="852"/>
      <c r="J19" s="547"/>
      <c r="K19" s="547"/>
      <c r="L19" s="548"/>
    </row>
    <row r="20" spans="1:12" ht="15" customHeight="1" x14ac:dyDescent="0.25">
      <c r="A20" s="221" t="s">
        <v>260</v>
      </c>
      <c r="B20" s="222"/>
      <c r="C20" s="222"/>
      <c r="D20" s="222"/>
      <c r="E20" s="222"/>
      <c r="F20" s="222"/>
      <c r="G20" s="222"/>
      <c r="H20" s="222"/>
      <c r="I20" s="222"/>
      <c r="J20" s="521"/>
      <c r="K20" s="521"/>
    </row>
    <row r="21" spans="1:12" ht="26.25" customHeight="1" x14ac:dyDescent="0.2">
      <c r="A21" s="848" t="s">
        <v>335</v>
      </c>
      <c r="B21" s="848"/>
      <c r="C21" s="848"/>
      <c r="D21" s="848"/>
      <c r="E21" s="848"/>
      <c r="F21" s="848"/>
      <c r="G21" s="848"/>
      <c r="H21" s="848"/>
      <c r="I21" s="848"/>
      <c r="J21" s="848"/>
      <c r="K21" s="848"/>
    </row>
    <row r="22" spans="1:12" x14ac:dyDescent="0.2">
      <c r="A22" s="91"/>
      <c r="B22" s="91"/>
      <c r="C22" s="91"/>
      <c r="D22" s="91"/>
      <c r="E22" s="91"/>
      <c r="F22" s="91"/>
      <c r="G22" s="91"/>
      <c r="H22" s="91"/>
      <c r="I22" s="109"/>
      <c r="J22" s="91"/>
      <c r="K22" s="91"/>
    </row>
    <row r="24" spans="1:12" x14ac:dyDescent="0.2">
      <c r="A24" s="91"/>
      <c r="B24" s="281"/>
      <c r="C24" s="281"/>
      <c r="D24" s="281"/>
      <c r="E24" s="281"/>
      <c r="F24" s="281"/>
      <c r="G24" s="281"/>
      <c r="H24" s="281"/>
      <c r="I24" s="281"/>
      <c r="J24" s="281"/>
      <c r="K24" s="281"/>
    </row>
    <row r="25" spans="1:12" ht="15" x14ac:dyDescent="0.25">
      <c r="A25" s="91"/>
      <c r="B25" s="549"/>
      <c r="C25" s="549"/>
      <c r="D25" s="549"/>
      <c r="E25" s="549"/>
      <c r="F25" s="549"/>
      <c r="G25" s="549"/>
      <c r="H25" s="549"/>
      <c r="I25" s="549"/>
      <c r="J25" s="549"/>
      <c r="K25" s="5"/>
    </row>
    <row r="26" spans="1:12" ht="15" x14ac:dyDescent="0.2">
      <c r="A26" s="91"/>
      <c r="B26" s="550"/>
      <c r="C26" s="550"/>
      <c r="D26" s="550"/>
      <c r="E26" s="550"/>
      <c r="F26" s="550"/>
      <c r="G26" s="550"/>
      <c r="H26" s="550"/>
      <c r="I26" s="550"/>
      <c r="J26" s="550"/>
      <c r="K26" s="550"/>
    </row>
    <row r="27" spans="1:12" x14ac:dyDescent="0.2">
      <c r="A27" s="91"/>
      <c r="B27" s="113"/>
      <c r="C27" s="113"/>
      <c r="D27" s="113"/>
      <c r="E27" s="113"/>
      <c r="F27" s="113"/>
      <c r="G27" s="91"/>
      <c r="H27" s="91"/>
      <c r="I27" s="91"/>
      <c r="J27" s="91"/>
      <c r="K27" s="181"/>
    </row>
    <row r="28" spans="1:12" x14ac:dyDescent="0.2">
      <c r="A28" s="91"/>
      <c r="B28" s="281"/>
      <c r="C28" s="281"/>
      <c r="D28" s="281"/>
      <c r="E28" s="281"/>
      <c r="F28" s="281"/>
      <c r="G28" s="540"/>
      <c r="H28" s="540"/>
      <c r="I28" s="540"/>
      <c r="J28" s="540"/>
      <c r="K28" s="540"/>
    </row>
    <row r="29" spans="1:12" x14ac:dyDescent="0.2">
      <c r="A29" s="91"/>
      <c r="B29" s="113"/>
      <c r="C29" s="113"/>
      <c r="D29" s="113"/>
      <c r="E29" s="113"/>
      <c r="F29" s="113"/>
      <c r="G29" s="91"/>
      <c r="H29" s="91"/>
      <c r="I29" s="91"/>
      <c r="J29" s="91"/>
      <c r="K29" s="91"/>
    </row>
    <row r="30" spans="1:12" x14ac:dyDescent="0.2">
      <c r="A30" s="91"/>
      <c r="B30" s="113"/>
      <c r="C30" s="113"/>
      <c r="D30" s="113"/>
      <c r="E30" s="113"/>
      <c r="F30" s="113"/>
      <c r="G30" s="91"/>
      <c r="H30" s="91"/>
      <c r="I30" s="91"/>
      <c r="J30" s="91"/>
      <c r="K30" s="91"/>
    </row>
    <row r="31" spans="1:12" x14ac:dyDescent="0.2">
      <c r="A31" s="91"/>
      <c r="B31" s="113"/>
      <c r="C31" s="113"/>
      <c r="D31" s="113"/>
      <c r="E31" s="113"/>
      <c r="F31" s="113"/>
      <c r="G31" s="91"/>
      <c r="H31" s="91"/>
      <c r="I31" s="91"/>
      <c r="J31" s="91"/>
      <c r="K31" s="91"/>
    </row>
    <row r="32" spans="1:12" x14ac:dyDescent="0.2">
      <c r="A32" s="91"/>
      <c r="B32" s="113"/>
      <c r="C32" s="113"/>
      <c r="D32" s="113"/>
      <c r="E32" s="113"/>
      <c r="F32" s="113"/>
      <c r="G32" s="91"/>
      <c r="H32" s="91"/>
      <c r="I32" s="91"/>
      <c r="J32" s="91"/>
      <c r="K32" s="91"/>
    </row>
    <row r="33" spans="1:11" x14ac:dyDescent="0.2">
      <c r="A33" s="91"/>
      <c r="B33" s="113"/>
      <c r="C33" s="113"/>
      <c r="D33" s="113"/>
      <c r="E33" s="113"/>
      <c r="F33" s="113"/>
      <c r="G33" s="91"/>
      <c r="H33" s="91"/>
      <c r="I33" s="91"/>
      <c r="J33" s="91"/>
      <c r="K33" s="91"/>
    </row>
    <row r="34" spans="1:11" x14ac:dyDescent="0.2">
      <c r="A34" s="91"/>
      <c r="B34" s="113"/>
      <c r="C34" s="113"/>
      <c r="D34" s="113"/>
      <c r="E34" s="113"/>
      <c r="F34" s="113"/>
      <c r="G34" s="91"/>
      <c r="H34" s="91"/>
      <c r="I34" s="91"/>
      <c r="J34" s="91"/>
      <c r="K34" s="91"/>
    </row>
    <row r="35" spans="1:11" x14ac:dyDescent="0.2">
      <c r="A35" s="91"/>
      <c r="B35" s="113"/>
      <c r="C35" s="113"/>
      <c r="D35" s="113"/>
      <c r="E35" s="113"/>
      <c r="F35" s="113"/>
      <c r="G35" s="91"/>
      <c r="H35" s="91"/>
      <c r="I35" s="91"/>
      <c r="J35" s="91"/>
      <c r="K35" s="91"/>
    </row>
    <row r="36" spans="1:11" x14ac:dyDescent="0.2">
      <c r="A36" s="91"/>
      <c r="B36" s="113"/>
      <c r="C36" s="113"/>
      <c r="D36" s="113"/>
      <c r="E36" s="113"/>
      <c r="F36" s="113"/>
      <c r="G36" s="91"/>
      <c r="H36" s="91"/>
      <c r="I36" s="91"/>
      <c r="J36" s="91"/>
      <c r="K36" s="91"/>
    </row>
    <row r="37" spans="1:11" x14ac:dyDescent="0.2">
      <c r="A37" s="91"/>
      <c r="B37" s="113"/>
      <c r="C37" s="113"/>
      <c r="D37" s="113"/>
      <c r="E37" s="113"/>
      <c r="F37" s="113"/>
      <c r="G37" s="91"/>
      <c r="H37" s="91"/>
      <c r="I37" s="91"/>
      <c r="J37" s="91"/>
      <c r="K37" s="91"/>
    </row>
    <row r="38" spans="1:11" x14ac:dyDescent="0.2">
      <c r="A38" s="91"/>
      <c r="B38" s="113"/>
      <c r="C38" s="113"/>
      <c r="D38" s="113"/>
      <c r="E38" s="113"/>
      <c r="F38" s="113"/>
      <c r="G38" s="91"/>
      <c r="H38" s="91"/>
      <c r="I38" s="91"/>
      <c r="J38" s="91"/>
      <c r="K38" s="91"/>
    </row>
    <row r="39" spans="1:11" x14ac:dyDescent="0.2">
      <c r="A39" s="91"/>
      <c r="B39" s="113"/>
      <c r="C39" s="113"/>
      <c r="D39" s="113"/>
      <c r="E39" s="113"/>
      <c r="F39" s="113"/>
      <c r="G39" s="91"/>
      <c r="H39" s="91"/>
      <c r="I39" s="91"/>
      <c r="J39" s="91"/>
      <c r="K39" s="91"/>
    </row>
    <row r="40" spans="1:11" x14ac:dyDescent="0.2">
      <c r="A40" s="91"/>
      <c r="B40" s="113"/>
      <c r="C40" s="113"/>
      <c r="D40" s="113"/>
      <c r="E40" s="113"/>
      <c r="F40" s="113"/>
      <c r="G40" s="91"/>
      <c r="H40" s="91"/>
      <c r="I40" s="91"/>
      <c r="J40" s="91"/>
      <c r="K40" s="91"/>
    </row>
    <row r="41" spans="1:11" x14ac:dyDescent="0.2">
      <c r="A41" s="91"/>
      <c r="B41" s="113"/>
      <c r="C41" s="113"/>
      <c r="D41" s="113"/>
      <c r="E41" s="113"/>
      <c r="F41" s="113"/>
      <c r="G41" s="91"/>
      <c r="H41" s="91"/>
      <c r="I41" s="91"/>
      <c r="J41" s="91"/>
      <c r="K41" s="91"/>
    </row>
    <row r="42" spans="1:11" x14ac:dyDescent="0.2">
      <c r="A42" s="91"/>
      <c r="B42" s="113"/>
      <c r="C42" s="113"/>
      <c r="D42" s="113"/>
      <c r="E42" s="113"/>
      <c r="F42" s="113"/>
      <c r="G42" s="91"/>
      <c r="H42" s="91"/>
      <c r="I42" s="91"/>
      <c r="J42" s="91"/>
      <c r="K42" s="91"/>
    </row>
    <row r="43" spans="1:11" x14ac:dyDescent="0.2">
      <c r="A43" s="91"/>
      <c r="B43" s="113"/>
      <c r="C43" s="113"/>
      <c r="D43" s="113"/>
      <c r="E43" s="113"/>
      <c r="F43" s="113"/>
      <c r="G43" s="91"/>
      <c r="H43" s="91"/>
      <c r="I43" s="91"/>
      <c r="J43" s="91"/>
      <c r="K43" s="91"/>
    </row>
  </sheetData>
  <mergeCells count="2">
    <mergeCell ref="A19:I19"/>
    <mergeCell ref="A21:K21"/>
  </mergeCells>
  <pageMargins left="0.7" right="0.7" top="0.75" bottom="0.75" header="0" footer="0"/>
  <pageSetup paperSize="9" scale="74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6384-78AF-41DD-ACAD-851785C3EAED}">
  <sheetPr>
    <tabColor rgb="FF0082B0"/>
  </sheetPr>
  <dimension ref="A1:K98"/>
  <sheetViews>
    <sheetView showGridLines="0" view="pageBreakPreview" zoomScaleNormal="100" zoomScaleSheetLayoutView="100" workbookViewId="0"/>
  </sheetViews>
  <sheetFormatPr baseColWidth="10" defaultColWidth="14.42578125" defaultRowHeight="15" x14ac:dyDescent="0.25"/>
  <cols>
    <col min="1" max="1" width="25" style="5" customWidth="1"/>
    <col min="2" max="11" width="8.42578125" style="5" customWidth="1"/>
    <col min="12" max="12" width="3.5703125" style="5" customWidth="1"/>
    <col min="13" max="16384" width="14.42578125" style="5"/>
  </cols>
  <sheetData>
    <row r="1" spans="1:11" ht="16.5" customHeight="1" x14ac:dyDescent="0.25">
      <c r="A1" s="70" t="s">
        <v>579</v>
      </c>
      <c r="B1" s="256"/>
      <c r="C1" s="256"/>
      <c r="D1" s="256"/>
      <c r="E1" s="256"/>
      <c r="F1" s="256"/>
      <c r="G1" s="253"/>
      <c r="H1" s="253"/>
      <c r="I1" s="253"/>
      <c r="J1" s="253"/>
    </row>
    <row r="2" spans="1:11" ht="16.5" customHeight="1" x14ac:dyDescent="0.25">
      <c r="A2" s="72" t="s">
        <v>580</v>
      </c>
      <c r="B2" s="256"/>
      <c r="C2" s="256"/>
      <c r="D2" s="256"/>
      <c r="E2" s="256"/>
      <c r="F2" s="256"/>
      <c r="G2" s="253"/>
      <c r="H2" s="253"/>
      <c r="I2" s="253"/>
      <c r="J2" s="253"/>
    </row>
    <row r="3" spans="1:11" ht="16.5" customHeight="1" x14ac:dyDescent="0.25">
      <c r="A3" s="253"/>
      <c r="B3" s="256"/>
      <c r="C3" s="256"/>
      <c r="D3" s="256"/>
      <c r="E3" s="256"/>
      <c r="F3" s="256"/>
      <c r="G3" s="253"/>
      <c r="H3" s="253"/>
      <c r="I3" s="253"/>
      <c r="J3" s="253"/>
    </row>
    <row r="4" spans="1:11" ht="16.5" customHeight="1" x14ac:dyDescent="0.25">
      <c r="A4" s="206" t="s">
        <v>338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07">
        <v>2023</v>
      </c>
      <c r="K4" s="207" t="s">
        <v>330</v>
      </c>
    </row>
    <row r="5" spans="1:11" ht="16.5" customHeight="1" x14ac:dyDescent="0.25">
      <c r="A5" s="73" t="s">
        <v>581</v>
      </c>
      <c r="B5" s="197">
        <f t="shared" ref="B5:J5" si="0">B7</f>
        <v>19510.729779199999</v>
      </c>
      <c r="C5" s="197">
        <f t="shared" si="0"/>
        <v>18789.004761400003</v>
      </c>
      <c r="D5" s="197">
        <f t="shared" si="0"/>
        <v>17790.363566100001</v>
      </c>
      <c r="E5" s="197">
        <f t="shared" si="0"/>
        <v>18601.344508400001</v>
      </c>
      <c r="F5" s="197">
        <f t="shared" si="0"/>
        <v>19853.168399999999</v>
      </c>
      <c r="G5" s="197">
        <f t="shared" si="0"/>
        <v>20646.581029499997</v>
      </c>
      <c r="H5" s="197">
        <f t="shared" si="0"/>
        <v>26995.267700999993</v>
      </c>
      <c r="I5" s="197">
        <f t="shared" si="0"/>
        <v>28231.359913000004</v>
      </c>
      <c r="J5" s="197">
        <f t="shared" si="0"/>
        <v>26230.046980000003</v>
      </c>
      <c r="K5" s="197">
        <f>K7</f>
        <v>32317.234400000005</v>
      </c>
    </row>
    <row r="6" spans="1:11" ht="9" customHeight="1" x14ac:dyDescent="0.25">
      <c r="A6" s="91"/>
      <c r="B6" s="92"/>
      <c r="C6" s="92"/>
      <c r="D6" s="92"/>
      <c r="E6" s="92"/>
      <c r="F6" s="92"/>
      <c r="G6" s="92"/>
      <c r="H6" s="92"/>
      <c r="I6" s="92"/>
      <c r="J6" s="71"/>
      <c r="K6" s="92"/>
    </row>
    <row r="7" spans="1:11" ht="16.5" customHeight="1" x14ac:dyDescent="0.25">
      <c r="A7" s="91" t="s">
        <v>441</v>
      </c>
      <c r="B7" s="92">
        <v>19510.729779199999</v>
      </c>
      <c r="C7" s="92">
        <v>18789.004761400003</v>
      </c>
      <c r="D7" s="92">
        <v>17790.363566100001</v>
      </c>
      <c r="E7" s="92">
        <v>18601.344508400001</v>
      </c>
      <c r="F7" s="92">
        <v>19853.168399999999</v>
      </c>
      <c r="G7" s="92">
        <v>20646.581029499997</v>
      </c>
      <c r="H7" s="92">
        <v>26995.267700999993</v>
      </c>
      <c r="I7" s="92">
        <v>28231.359913000004</v>
      </c>
      <c r="J7" s="92">
        <v>26230.046980000003</v>
      </c>
      <c r="K7" s="92">
        <v>32317.234400000005</v>
      </c>
    </row>
    <row r="8" spans="1:11" ht="16.5" customHeight="1" x14ac:dyDescent="0.25">
      <c r="A8" s="253"/>
      <c r="B8" s="551"/>
      <c r="C8" s="551"/>
      <c r="D8" s="551"/>
      <c r="E8" s="551"/>
      <c r="F8" s="551"/>
      <c r="G8" s="551"/>
      <c r="H8" s="551"/>
      <c r="I8" s="551"/>
      <c r="J8" s="551"/>
      <c r="K8" s="551"/>
    </row>
    <row r="9" spans="1:11" ht="16.5" customHeight="1" x14ac:dyDescent="0.25">
      <c r="A9" s="241" t="s">
        <v>359</v>
      </c>
      <c r="B9" s="552"/>
      <c r="C9" s="552"/>
      <c r="D9" s="552"/>
      <c r="E9" s="552"/>
      <c r="F9" s="552"/>
      <c r="G9" s="552"/>
      <c r="H9" s="553"/>
      <c r="I9" s="553"/>
      <c r="J9" s="552"/>
      <c r="K9" s="552"/>
    </row>
    <row r="10" spans="1:11" ht="16.5" customHeight="1" x14ac:dyDescent="0.25">
      <c r="A10" s="250" t="s">
        <v>582</v>
      </c>
      <c r="B10" s="524"/>
      <c r="C10" s="524"/>
      <c r="D10" s="524"/>
      <c r="E10" s="524"/>
      <c r="F10" s="524"/>
      <c r="G10" s="524"/>
      <c r="H10" s="524"/>
      <c r="I10" s="524"/>
      <c r="J10" s="524"/>
      <c r="K10" s="524"/>
    </row>
    <row r="11" spans="1:11" ht="16.5" customHeight="1" x14ac:dyDescent="0.25">
      <c r="A11" s="290"/>
      <c r="B11" s="290"/>
      <c r="C11" s="290"/>
      <c r="D11" s="290"/>
      <c r="E11" s="290"/>
      <c r="F11" s="290"/>
      <c r="G11" s="290"/>
      <c r="H11" s="290"/>
      <c r="I11" s="290"/>
      <c r="J11" s="290"/>
    </row>
    <row r="12" spans="1:11" x14ac:dyDescent="0.25">
      <c r="A12" s="290"/>
      <c r="B12" s="290"/>
      <c r="C12" s="290"/>
      <c r="D12" s="290"/>
      <c r="E12" s="290"/>
      <c r="F12" s="290"/>
      <c r="G12" s="290"/>
      <c r="H12" s="290"/>
      <c r="I12" s="290"/>
      <c r="J12" s="290"/>
    </row>
    <row r="13" spans="1:11" x14ac:dyDescent="0.25">
      <c r="A13" s="290"/>
    </row>
    <row r="14" spans="1:11" x14ac:dyDescent="0.25">
      <c r="A14" s="290"/>
      <c r="B14" s="549"/>
      <c r="C14" s="549"/>
      <c r="D14" s="549"/>
      <c r="E14" s="549"/>
      <c r="F14" s="549"/>
      <c r="G14" s="549"/>
      <c r="H14" s="549"/>
      <c r="I14" s="549"/>
      <c r="J14" s="549"/>
    </row>
    <row r="15" spans="1:11" x14ac:dyDescent="0.25">
      <c r="A15" s="290"/>
      <c r="B15" s="550"/>
      <c r="C15" s="550"/>
      <c r="D15" s="550"/>
      <c r="E15" s="550"/>
      <c r="F15" s="550"/>
      <c r="G15" s="550"/>
      <c r="H15" s="550"/>
      <c r="I15" s="550"/>
      <c r="J15" s="550"/>
      <c r="K15" s="550"/>
    </row>
    <row r="16" spans="1:11" x14ac:dyDescent="0.25">
      <c r="A16" s="290"/>
      <c r="B16" s="300"/>
      <c r="C16" s="300"/>
      <c r="D16" s="300"/>
      <c r="E16" s="300"/>
      <c r="F16" s="300"/>
      <c r="G16" s="300"/>
      <c r="H16" s="300"/>
      <c r="I16" s="300"/>
      <c r="J16" s="300"/>
    </row>
    <row r="17" spans="1:10" x14ac:dyDescent="0.25">
      <c r="A17" s="290"/>
      <c r="B17" s="290"/>
      <c r="C17" s="290"/>
      <c r="D17" s="290"/>
      <c r="E17" s="290"/>
      <c r="F17" s="290"/>
      <c r="G17" s="290"/>
      <c r="H17" s="290"/>
      <c r="I17" s="290"/>
      <c r="J17" s="290"/>
    </row>
    <row r="18" spans="1:10" x14ac:dyDescent="0.25">
      <c r="A18" s="290"/>
      <c r="B18" s="290"/>
      <c r="C18" s="290"/>
      <c r="D18" s="290"/>
      <c r="E18" s="290"/>
      <c r="F18" s="290"/>
      <c r="G18" s="290"/>
      <c r="H18" s="290"/>
      <c r="I18" s="290"/>
      <c r="J18" s="290"/>
    </row>
    <row r="19" spans="1:10" x14ac:dyDescent="0.25">
      <c r="A19" s="290"/>
      <c r="B19" s="290"/>
      <c r="C19" s="290"/>
      <c r="D19" s="290"/>
      <c r="E19" s="290"/>
      <c r="F19" s="290"/>
      <c r="G19" s="290"/>
      <c r="H19" s="290"/>
      <c r="I19" s="290"/>
      <c r="J19" s="290"/>
    </row>
    <row r="20" spans="1:10" x14ac:dyDescent="0.25">
      <c r="A20" s="290"/>
      <c r="B20" s="290"/>
      <c r="C20" s="290"/>
      <c r="D20" s="290"/>
      <c r="E20" s="290"/>
      <c r="F20" s="290"/>
      <c r="G20" s="290"/>
      <c r="H20" s="290"/>
      <c r="I20" s="290"/>
      <c r="J20" s="290"/>
    </row>
    <row r="21" spans="1:10" x14ac:dyDescent="0.25">
      <c r="A21" s="290"/>
      <c r="B21" s="290"/>
      <c r="C21" s="290"/>
      <c r="D21" s="290"/>
      <c r="E21" s="290"/>
      <c r="F21" s="290"/>
      <c r="G21" s="290"/>
      <c r="H21" s="290"/>
      <c r="I21" s="290"/>
      <c r="J21" s="290"/>
    </row>
    <row r="22" spans="1:10" x14ac:dyDescent="0.25">
      <c r="A22" s="290"/>
      <c r="B22" s="290"/>
      <c r="C22" s="290"/>
      <c r="D22" s="290"/>
      <c r="E22" s="290"/>
      <c r="F22" s="290"/>
      <c r="G22" s="290"/>
      <c r="H22" s="290"/>
      <c r="I22" s="290"/>
      <c r="J22" s="290"/>
    </row>
    <row r="23" spans="1:10" x14ac:dyDescent="0.25">
      <c r="A23" s="290"/>
      <c r="B23" s="290"/>
      <c r="C23" s="290"/>
      <c r="D23" s="290"/>
      <c r="E23" s="290"/>
      <c r="F23" s="290"/>
      <c r="G23" s="290"/>
      <c r="H23" s="290"/>
      <c r="I23" s="290"/>
      <c r="J23" s="290"/>
    </row>
    <row r="24" spans="1:10" x14ac:dyDescent="0.25">
      <c r="A24" s="290"/>
      <c r="B24" s="290"/>
      <c r="C24" s="290"/>
      <c r="D24" s="290"/>
      <c r="E24" s="290"/>
      <c r="F24" s="290"/>
      <c r="G24" s="290"/>
      <c r="H24" s="290"/>
      <c r="I24" s="290"/>
      <c r="J24" s="290"/>
    </row>
    <row r="25" spans="1:10" x14ac:dyDescent="0.25">
      <c r="A25" s="290"/>
      <c r="B25" s="290"/>
      <c r="C25" s="290"/>
      <c r="D25" s="290"/>
      <c r="E25" s="290"/>
      <c r="F25" s="290"/>
      <c r="G25" s="290"/>
      <c r="H25" s="290"/>
      <c r="I25" s="290"/>
      <c r="J25" s="290"/>
    </row>
    <row r="26" spans="1:10" x14ac:dyDescent="0.25">
      <c r="A26" s="290"/>
      <c r="B26" s="290"/>
      <c r="C26" s="290"/>
      <c r="D26" s="290"/>
      <c r="E26" s="290"/>
      <c r="F26" s="290"/>
      <c r="G26" s="290"/>
      <c r="H26" s="290"/>
      <c r="I26" s="290"/>
      <c r="J26" s="290"/>
    </row>
    <row r="27" spans="1:10" x14ac:dyDescent="0.25">
      <c r="A27" s="290"/>
      <c r="B27" s="290"/>
      <c r="C27" s="290"/>
      <c r="D27" s="290"/>
      <c r="E27" s="290"/>
      <c r="F27" s="290"/>
      <c r="G27" s="290"/>
      <c r="H27" s="290"/>
      <c r="I27" s="290"/>
      <c r="J27" s="290"/>
    </row>
    <row r="28" spans="1:10" x14ac:dyDescent="0.25">
      <c r="A28" s="290"/>
      <c r="B28" s="290"/>
      <c r="C28" s="290"/>
      <c r="D28" s="290"/>
      <c r="E28" s="290"/>
      <c r="F28" s="290"/>
      <c r="G28" s="290"/>
      <c r="H28" s="290"/>
      <c r="I28" s="290"/>
      <c r="J28" s="290"/>
    </row>
    <row r="29" spans="1:10" x14ac:dyDescent="0.25">
      <c r="A29" s="290"/>
      <c r="B29" s="290"/>
      <c r="C29" s="290"/>
      <c r="D29" s="290"/>
      <c r="E29" s="290"/>
      <c r="F29" s="290"/>
      <c r="G29" s="290"/>
      <c r="H29" s="290"/>
      <c r="I29" s="290"/>
      <c r="J29" s="290"/>
    </row>
    <row r="30" spans="1:10" x14ac:dyDescent="0.25">
      <c r="A30" s="290"/>
      <c r="B30" s="290"/>
      <c r="C30" s="290"/>
      <c r="D30" s="290"/>
      <c r="E30" s="290"/>
      <c r="F30" s="290"/>
      <c r="G30" s="290"/>
      <c r="H30" s="290"/>
      <c r="I30" s="290"/>
      <c r="J30" s="290"/>
    </row>
    <row r="31" spans="1:10" x14ac:dyDescent="0.25">
      <c r="A31" s="290"/>
      <c r="B31" s="290"/>
      <c r="C31" s="290"/>
      <c r="D31" s="290"/>
      <c r="E31" s="290"/>
      <c r="F31" s="290"/>
      <c r="G31" s="290"/>
      <c r="H31" s="290"/>
      <c r="I31" s="290"/>
      <c r="J31" s="290"/>
    </row>
    <row r="32" spans="1:10" x14ac:dyDescent="0.25">
      <c r="A32" s="290"/>
      <c r="B32" s="290"/>
      <c r="C32" s="290"/>
      <c r="D32" s="290"/>
      <c r="E32" s="290"/>
      <c r="F32" s="290"/>
      <c r="G32" s="290"/>
      <c r="H32" s="290"/>
      <c r="I32" s="290"/>
      <c r="J32" s="290"/>
    </row>
    <row r="33" spans="1:10" x14ac:dyDescent="0.25">
      <c r="A33" s="290"/>
      <c r="B33" s="290"/>
      <c r="C33" s="290"/>
      <c r="D33" s="290"/>
      <c r="E33" s="290"/>
      <c r="F33" s="290"/>
      <c r="G33" s="290"/>
      <c r="H33" s="290"/>
      <c r="I33" s="290"/>
      <c r="J33" s="290"/>
    </row>
    <row r="34" spans="1:10" x14ac:dyDescent="0.25">
      <c r="A34" s="290"/>
      <c r="B34" s="290"/>
      <c r="C34" s="290"/>
      <c r="D34" s="290"/>
      <c r="E34" s="290"/>
      <c r="F34" s="290"/>
      <c r="G34" s="290"/>
      <c r="H34" s="290"/>
      <c r="I34" s="290"/>
      <c r="J34" s="290"/>
    </row>
    <row r="35" spans="1:10" x14ac:dyDescent="0.25">
      <c r="A35" s="290"/>
      <c r="B35" s="290"/>
      <c r="C35" s="290"/>
      <c r="D35" s="290"/>
      <c r="E35" s="290"/>
      <c r="F35" s="290"/>
      <c r="G35" s="290"/>
      <c r="H35" s="290"/>
      <c r="I35" s="290"/>
      <c r="J35" s="290"/>
    </row>
    <row r="36" spans="1:10" x14ac:dyDescent="0.25">
      <c r="A36" s="290"/>
      <c r="B36" s="290"/>
      <c r="C36" s="290"/>
      <c r="D36" s="290"/>
      <c r="E36" s="290"/>
      <c r="F36" s="290"/>
      <c r="G36" s="290"/>
      <c r="H36" s="290"/>
      <c r="I36" s="290"/>
      <c r="J36" s="290"/>
    </row>
    <row r="37" spans="1:10" x14ac:dyDescent="0.25">
      <c r="A37" s="290"/>
      <c r="B37" s="290"/>
      <c r="C37" s="290"/>
      <c r="D37" s="290"/>
      <c r="E37" s="290"/>
      <c r="F37" s="290"/>
      <c r="G37" s="290"/>
      <c r="H37" s="290"/>
      <c r="I37" s="290"/>
      <c r="J37" s="290"/>
    </row>
    <row r="38" spans="1:10" x14ac:dyDescent="0.25">
      <c r="A38" s="290"/>
      <c r="B38" s="290"/>
      <c r="C38" s="290"/>
      <c r="D38" s="290"/>
      <c r="E38" s="290"/>
      <c r="F38" s="290"/>
      <c r="G38" s="290"/>
      <c r="H38" s="290"/>
      <c r="I38" s="290"/>
      <c r="J38" s="290"/>
    </row>
    <row r="39" spans="1:10" x14ac:dyDescent="0.25">
      <c r="A39" s="290"/>
      <c r="B39" s="290"/>
      <c r="C39" s="290"/>
      <c r="D39" s="290"/>
      <c r="E39" s="290"/>
      <c r="F39" s="290"/>
      <c r="G39" s="290"/>
      <c r="H39" s="290"/>
      <c r="I39" s="290"/>
      <c r="J39" s="290"/>
    </row>
    <row r="40" spans="1:10" x14ac:dyDescent="0.25">
      <c r="A40" s="290"/>
      <c r="B40" s="290"/>
      <c r="C40" s="290"/>
      <c r="D40" s="290"/>
      <c r="E40" s="290"/>
      <c r="F40" s="290"/>
      <c r="G40" s="290"/>
      <c r="H40" s="290"/>
      <c r="I40" s="290"/>
      <c r="J40" s="290"/>
    </row>
    <row r="41" spans="1:10" x14ac:dyDescent="0.25">
      <c r="A41" s="290"/>
      <c r="B41" s="290"/>
      <c r="C41" s="290"/>
      <c r="D41" s="290"/>
      <c r="E41" s="290"/>
      <c r="F41" s="290"/>
      <c r="G41" s="290"/>
      <c r="H41" s="290"/>
      <c r="I41" s="290"/>
      <c r="J41" s="290"/>
    </row>
    <row r="42" spans="1:10" x14ac:dyDescent="0.25">
      <c r="A42" s="290"/>
      <c r="B42" s="290"/>
      <c r="C42" s="290"/>
      <c r="D42" s="290"/>
      <c r="E42" s="290"/>
      <c r="F42" s="290"/>
      <c r="G42" s="290"/>
      <c r="H42" s="290"/>
      <c r="I42" s="290"/>
      <c r="J42" s="290"/>
    </row>
    <row r="43" spans="1:10" x14ac:dyDescent="0.25">
      <c r="A43" s="290"/>
      <c r="B43" s="290"/>
      <c r="C43" s="290"/>
      <c r="D43" s="290"/>
      <c r="E43" s="290"/>
      <c r="F43" s="290"/>
      <c r="G43" s="290"/>
      <c r="H43" s="290"/>
      <c r="I43" s="290"/>
      <c r="J43" s="290"/>
    </row>
    <row r="44" spans="1:10" x14ac:dyDescent="0.25">
      <c r="A44" s="290"/>
      <c r="B44" s="290"/>
      <c r="C44" s="290"/>
      <c r="D44" s="290"/>
      <c r="E44" s="290"/>
      <c r="F44" s="290"/>
      <c r="G44" s="290"/>
      <c r="H44" s="290"/>
      <c r="I44" s="290"/>
      <c r="J44" s="290"/>
    </row>
    <row r="45" spans="1:10" x14ac:dyDescent="0.25">
      <c r="A45" s="290"/>
      <c r="B45" s="290"/>
      <c r="C45" s="290"/>
      <c r="D45" s="290"/>
      <c r="E45" s="290"/>
      <c r="F45" s="290"/>
      <c r="G45" s="290"/>
      <c r="H45" s="290"/>
      <c r="I45" s="290"/>
      <c r="J45" s="290"/>
    </row>
    <row r="46" spans="1:10" x14ac:dyDescent="0.25">
      <c r="A46" s="290"/>
      <c r="B46" s="290"/>
      <c r="C46" s="290"/>
      <c r="D46" s="290"/>
      <c r="E46" s="290"/>
      <c r="F46" s="290"/>
      <c r="G46" s="290"/>
      <c r="H46" s="290"/>
      <c r="I46" s="290"/>
      <c r="J46" s="290"/>
    </row>
    <row r="47" spans="1:10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</row>
    <row r="48" spans="1:10" x14ac:dyDescent="0.25">
      <c r="A48" s="290"/>
      <c r="B48" s="290"/>
      <c r="C48" s="290"/>
      <c r="D48" s="290"/>
      <c r="E48" s="290"/>
      <c r="F48" s="290"/>
      <c r="G48" s="290"/>
      <c r="H48" s="290"/>
      <c r="I48" s="290"/>
      <c r="J48" s="290"/>
    </row>
    <row r="49" spans="1:10" x14ac:dyDescent="0.25">
      <c r="A49" s="290"/>
      <c r="B49" s="290"/>
      <c r="C49" s="290"/>
      <c r="D49" s="290"/>
      <c r="E49" s="290"/>
      <c r="F49" s="290"/>
      <c r="G49" s="290"/>
      <c r="H49" s="290"/>
      <c r="I49" s="290"/>
      <c r="J49" s="290"/>
    </row>
    <row r="50" spans="1:10" x14ac:dyDescent="0.25">
      <c r="A50" s="290"/>
      <c r="B50" s="290"/>
      <c r="C50" s="290"/>
      <c r="D50" s="290"/>
      <c r="E50" s="290"/>
      <c r="F50" s="290"/>
      <c r="G50" s="290"/>
      <c r="H50" s="290"/>
      <c r="I50" s="290"/>
      <c r="J50" s="290"/>
    </row>
    <row r="51" spans="1:10" x14ac:dyDescent="0.25">
      <c r="A51" s="290"/>
      <c r="B51" s="290"/>
      <c r="C51" s="290"/>
      <c r="D51" s="290"/>
      <c r="E51" s="290"/>
      <c r="F51" s="290"/>
      <c r="G51" s="290"/>
      <c r="H51" s="290"/>
      <c r="I51" s="290"/>
      <c r="J51" s="290"/>
    </row>
    <row r="52" spans="1:10" x14ac:dyDescent="0.25">
      <c r="A52" s="290"/>
      <c r="B52" s="290"/>
      <c r="C52" s="290"/>
      <c r="D52" s="290"/>
      <c r="E52" s="290"/>
      <c r="F52" s="290"/>
      <c r="G52" s="290"/>
      <c r="H52" s="290"/>
      <c r="I52" s="290"/>
      <c r="J52" s="290"/>
    </row>
    <row r="53" spans="1:10" x14ac:dyDescent="0.25">
      <c r="A53" s="290"/>
      <c r="B53" s="290"/>
      <c r="C53" s="290"/>
      <c r="D53" s="290"/>
      <c r="E53" s="290"/>
      <c r="F53" s="290"/>
      <c r="G53" s="290"/>
      <c r="H53" s="290"/>
      <c r="I53" s="290"/>
      <c r="J53" s="290"/>
    </row>
    <row r="54" spans="1:10" x14ac:dyDescent="0.25">
      <c r="A54" s="290"/>
      <c r="B54" s="290"/>
      <c r="C54" s="290"/>
      <c r="D54" s="290"/>
      <c r="E54" s="290"/>
      <c r="F54" s="290"/>
      <c r="G54" s="290"/>
      <c r="H54" s="290"/>
      <c r="I54" s="290"/>
      <c r="J54" s="290"/>
    </row>
    <row r="55" spans="1:10" x14ac:dyDescent="0.25">
      <c r="A55" s="290"/>
      <c r="B55" s="290"/>
      <c r="C55" s="290"/>
      <c r="D55" s="290"/>
      <c r="E55" s="290"/>
      <c r="F55" s="290"/>
      <c r="G55" s="290"/>
      <c r="H55" s="290"/>
      <c r="I55" s="290"/>
      <c r="J55" s="290"/>
    </row>
    <row r="56" spans="1:10" x14ac:dyDescent="0.25">
      <c r="A56" s="290"/>
      <c r="B56" s="290"/>
      <c r="C56" s="290"/>
      <c r="D56" s="290"/>
      <c r="E56" s="290"/>
      <c r="F56" s="290"/>
      <c r="G56" s="290"/>
      <c r="H56" s="290"/>
      <c r="I56" s="290"/>
      <c r="J56" s="290"/>
    </row>
    <row r="57" spans="1:10" x14ac:dyDescent="0.25">
      <c r="A57" s="290"/>
      <c r="B57" s="290"/>
      <c r="C57" s="290"/>
      <c r="D57" s="290"/>
      <c r="E57" s="290"/>
      <c r="F57" s="290"/>
      <c r="G57" s="290"/>
      <c r="H57" s="290"/>
      <c r="I57" s="290"/>
      <c r="J57" s="290"/>
    </row>
    <row r="58" spans="1:10" x14ac:dyDescent="0.25">
      <c r="A58" s="290"/>
      <c r="B58" s="290"/>
      <c r="C58" s="290"/>
      <c r="D58" s="290"/>
      <c r="E58" s="290"/>
      <c r="F58" s="290"/>
      <c r="G58" s="290"/>
      <c r="H58" s="290"/>
      <c r="I58" s="290"/>
      <c r="J58" s="290"/>
    </row>
    <row r="59" spans="1:10" x14ac:dyDescent="0.25">
      <c r="A59" s="290"/>
      <c r="B59" s="290"/>
      <c r="C59" s="290"/>
      <c r="D59" s="290"/>
      <c r="E59" s="290"/>
      <c r="F59" s="290"/>
      <c r="G59" s="290"/>
      <c r="H59" s="290"/>
      <c r="I59" s="290"/>
      <c r="J59" s="290"/>
    </row>
    <row r="60" spans="1:10" x14ac:dyDescent="0.25">
      <c r="A60" s="290"/>
      <c r="B60" s="290"/>
      <c r="C60" s="290"/>
      <c r="D60" s="290"/>
      <c r="E60" s="290"/>
      <c r="F60" s="290"/>
      <c r="G60" s="290"/>
      <c r="H60" s="290"/>
      <c r="I60" s="290"/>
      <c r="J60" s="290"/>
    </row>
    <row r="61" spans="1:10" x14ac:dyDescent="0.25">
      <c r="A61" s="290"/>
      <c r="B61" s="290"/>
      <c r="C61" s="290"/>
      <c r="D61" s="290"/>
      <c r="E61" s="290"/>
      <c r="F61" s="290"/>
      <c r="G61" s="290"/>
      <c r="H61" s="290"/>
      <c r="I61" s="290"/>
      <c r="J61" s="290"/>
    </row>
    <row r="62" spans="1:10" x14ac:dyDescent="0.25">
      <c r="A62" s="290"/>
      <c r="B62" s="290"/>
      <c r="C62" s="290"/>
      <c r="D62" s="290"/>
      <c r="E62" s="290"/>
      <c r="F62" s="290"/>
      <c r="G62" s="290"/>
      <c r="H62" s="290"/>
      <c r="I62" s="290"/>
      <c r="J62" s="290"/>
    </row>
    <row r="63" spans="1:10" x14ac:dyDescent="0.25">
      <c r="A63" s="290"/>
      <c r="B63" s="290"/>
      <c r="C63" s="290"/>
      <c r="D63" s="290"/>
      <c r="E63" s="290"/>
      <c r="F63" s="290"/>
      <c r="G63" s="290"/>
      <c r="H63" s="290"/>
      <c r="I63" s="290"/>
      <c r="J63" s="290"/>
    </row>
    <row r="64" spans="1:10" x14ac:dyDescent="0.25">
      <c r="A64" s="290"/>
      <c r="B64" s="290"/>
      <c r="C64" s="290"/>
      <c r="D64" s="290"/>
      <c r="E64" s="290"/>
      <c r="F64" s="290"/>
      <c r="G64" s="290"/>
      <c r="H64" s="290"/>
      <c r="I64" s="290"/>
      <c r="J64" s="290"/>
    </row>
    <row r="65" spans="1:10" x14ac:dyDescent="0.25">
      <c r="A65" s="290"/>
      <c r="B65" s="290"/>
      <c r="C65" s="290"/>
      <c r="D65" s="290"/>
      <c r="E65" s="290"/>
      <c r="F65" s="290"/>
      <c r="G65" s="290"/>
      <c r="H65" s="290"/>
      <c r="I65" s="290"/>
      <c r="J65" s="290"/>
    </row>
    <row r="66" spans="1:10" x14ac:dyDescent="0.25">
      <c r="A66" s="290"/>
      <c r="B66" s="290"/>
      <c r="C66" s="290"/>
      <c r="D66" s="290"/>
      <c r="E66" s="290"/>
      <c r="F66" s="290"/>
      <c r="G66" s="290"/>
      <c r="H66" s="290"/>
      <c r="I66" s="290"/>
      <c r="J66" s="290"/>
    </row>
    <row r="67" spans="1:10" x14ac:dyDescent="0.25">
      <c r="A67" s="290"/>
      <c r="B67" s="290"/>
      <c r="C67" s="290"/>
      <c r="D67" s="290"/>
      <c r="E67" s="290"/>
      <c r="F67" s="290"/>
      <c r="G67" s="290"/>
      <c r="H67" s="290"/>
      <c r="I67" s="290"/>
      <c r="J67" s="290"/>
    </row>
    <row r="68" spans="1:10" x14ac:dyDescent="0.25">
      <c r="A68" s="290"/>
      <c r="B68" s="290"/>
      <c r="C68" s="290"/>
      <c r="D68" s="290"/>
      <c r="E68" s="290"/>
      <c r="F68" s="290"/>
      <c r="G68" s="290"/>
      <c r="H68" s="290"/>
      <c r="I68" s="290"/>
      <c r="J68" s="290"/>
    </row>
    <row r="69" spans="1:10" x14ac:dyDescent="0.25">
      <c r="A69" s="290"/>
      <c r="B69" s="290"/>
      <c r="C69" s="290"/>
      <c r="D69" s="290"/>
      <c r="E69" s="290"/>
      <c r="F69" s="290"/>
      <c r="G69" s="290"/>
      <c r="H69" s="290"/>
      <c r="I69" s="290"/>
      <c r="J69" s="290"/>
    </row>
    <row r="70" spans="1:10" x14ac:dyDescent="0.25">
      <c r="A70" s="290"/>
      <c r="B70" s="290"/>
      <c r="C70" s="290"/>
      <c r="D70" s="290"/>
      <c r="E70" s="290"/>
      <c r="F70" s="290"/>
      <c r="G70" s="290"/>
      <c r="H70" s="290"/>
      <c r="I70" s="290"/>
      <c r="J70" s="290"/>
    </row>
    <row r="71" spans="1:10" x14ac:dyDescent="0.25">
      <c r="A71" s="290"/>
      <c r="B71" s="290"/>
      <c r="C71" s="290"/>
      <c r="D71" s="290"/>
      <c r="E71" s="290"/>
      <c r="F71" s="290"/>
      <c r="G71" s="290"/>
      <c r="H71" s="290"/>
      <c r="I71" s="290"/>
      <c r="J71" s="290"/>
    </row>
    <row r="72" spans="1:10" x14ac:dyDescent="0.25">
      <c r="A72" s="290"/>
      <c r="B72" s="290"/>
      <c r="C72" s="290"/>
      <c r="D72" s="290"/>
      <c r="E72" s="290"/>
      <c r="F72" s="290"/>
      <c r="G72" s="290"/>
      <c r="H72" s="290"/>
      <c r="I72" s="290"/>
      <c r="J72" s="290"/>
    </row>
    <row r="73" spans="1:10" x14ac:dyDescent="0.25">
      <c r="A73" s="290"/>
      <c r="B73" s="290"/>
      <c r="C73" s="290"/>
      <c r="D73" s="290"/>
      <c r="E73" s="290"/>
      <c r="F73" s="290"/>
      <c r="G73" s="290"/>
      <c r="H73" s="290"/>
      <c r="I73" s="290"/>
      <c r="J73" s="290"/>
    </row>
    <row r="74" spans="1:10" x14ac:dyDescent="0.25">
      <c r="A74" s="290"/>
      <c r="B74" s="290"/>
      <c r="C74" s="290"/>
      <c r="D74" s="290"/>
      <c r="E74" s="290"/>
      <c r="F74" s="290"/>
      <c r="G74" s="290"/>
      <c r="H74" s="290"/>
      <c r="I74" s="290"/>
      <c r="J74" s="290"/>
    </row>
    <row r="75" spans="1:10" x14ac:dyDescent="0.25">
      <c r="A75" s="290"/>
      <c r="B75" s="290"/>
      <c r="C75" s="290"/>
      <c r="D75" s="290"/>
      <c r="E75" s="290"/>
      <c r="F75" s="290"/>
      <c r="G75" s="290"/>
      <c r="H75" s="290"/>
      <c r="I75" s="290"/>
      <c r="J75" s="290"/>
    </row>
    <row r="76" spans="1:10" x14ac:dyDescent="0.25">
      <c r="A76" s="290"/>
      <c r="B76" s="290"/>
      <c r="C76" s="290"/>
      <c r="D76" s="290"/>
      <c r="E76" s="290"/>
      <c r="F76" s="290"/>
      <c r="G76" s="290"/>
      <c r="H76" s="290"/>
      <c r="I76" s="290"/>
      <c r="J76" s="290"/>
    </row>
    <row r="77" spans="1:10" x14ac:dyDescent="0.25">
      <c r="A77" s="290"/>
      <c r="B77" s="290"/>
      <c r="C77" s="290"/>
      <c r="D77" s="290"/>
      <c r="E77" s="290"/>
      <c r="F77" s="290"/>
      <c r="G77" s="290"/>
      <c r="H77" s="290"/>
      <c r="I77" s="290"/>
      <c r="J77" s="290"/>
    </row>
    <row r="78" spans="1:10" x14ac:dyDescent="0.25">
      <c r="A78" s="290"/>
      <c r="B78" s="290"/>
      <c r="C78" s="290"/>
      <c r="D78" s="290"/>
      <c r="E78" s="290"/>
      <c r="F78" s="290"/>
      <c r="G78" s="290"/>
      <c r="H78" s="290"/>
      <c r="I78" s="290"/>
      <c r="J78" s="290"/>
    </row>
    <row r="79" spans="1:10" x14ac:dyDescent="0.25">
      <c r="A79" s="290"/>
      <c r="B79" s="290"/>
      <c r="C79" s="290"/>
      <c r="D79" s="290"/>
      <c r="E79" s="290"/>
      <c r="F79" s="290"/>
      <c r="G79" s="290"/>
      <c r="H79" s="290"/>
      <c r="I79" s="290"/>
      <c r="J79" s="290"/>
    </row>
    <row r="80" spans="1:10" x14ac:dyDescent="0.25">
      <c r="A80" s="290"/>
      <c r="B80" s="290"/>
      <c r="C80" s="290"/>
      <c r="D80" s="290"/>
      <c r="E80" s="290"/>
      <c r="F80" s="290"/>
      <c r="G80" s="290"/>
      <c r="H80" s="290"/>
      <c r="I80" s="290"/>
      <c r="J80" s="290"/>
    </row>
    <row r="81" spans="1:10" x14ac:dyDescent="0.25">
      <c r="A81" s="290"/>
      <c r="B81" s="290"/>
      <c r="C81" s="290"/>
      <c r="D81" s="290"/>
      <c r="E81" s="290"/>
      <c r="F81" s="290"/>
      <c r="G81" s="290"/>
      <c r="H81" s="290"/>
      <c r="I81" s="290"/>
      <c r="J81" s="290"/>
    </row>
    <row r="82" spans="1:10" x14ac:dyDescent="0.25">
      <c r="A82" s="290"/>
      <c r="B82" s="290"/>
      <c r="C82" s="290"/>
      <c r="D82" s="290"/>
      <c r="E82" s="290"/>
      <c r="F82" s="290"/>
      <c r="G82" s="290"/>
      <c r="H82" s="290"/>
      <c r="I82" s="290"/>
      <c r="J82" s="290"/>
    </row>
    <row r="83" spans="1:10" x14ac:dyDescent="0.25">
      <c r="A83" s="290"/>
      <c r="B83" s="290"/>
      <c r="C83" s="290"/>
      <c r="D83" s="290"/>
      <c r="E83" s="290"/>
      <c r="F83" s="290"/>
      <c r="G83" s="290"/>
      <c r="H83" s="290"/>
      <c r="I83" s="290"/>
      <c r="J83" s="290"/>
    </row>
    <row r="84" spans="1:10" x14ac:dyDescent="0.25">
      <c r="A84" s="290"/>
      <c r="B84" s="290"/>
      <c r="C84" s="290"/>
      <c r="D84" s="290"/>
      <c r="E84" s="290"/>
      <c r="F84" s="290"/>
      <c r="G84" s="290"/>
      <c r="H84" s="290"/>
      <c r="I84" s="290"/>
      <c r="J84" s="290"/>
    </row>
    <row r="85" spans="1:10" x14ac:dyDescent="0.25">
      <c r="A85" s="290"/>
      <c r="B85" s="290"/>
      <c r="C85" s="290"/>
      <c r="D85" s="290"/>
      <c r="E85" s="290"/>
      <c r="F85" s="290"/>
      <c r="G85" s="290"/>
      <c r="H85" s="290"/>
      <c r="I85" s="290"/>
      <c r="J85" s="290"/>
    </row>
    <row r="86" spans="1:10" x14ac:dyDescent="0.25">
      <c r="A86" s="290"/>
      <c r="B86" s="290"/>
      <c r="C86" s="290"/>
      <c r="D86" s="290"/>
      <c r="E86" s="290"/>
      <c r="F86" s="290"/>
      <c r="G86" s="290"/>
      <c r="H86" s="290"/>
      <c r="I86" s="290"/>
      <c r="J86" s="290"/>
    </row>
    <row r="87" spans="1:10" x14ac:dyDescent="0.25">
      <c r="A87" s="290"/>
      <c r="B87" s="290"/>
      <c r="C87" s="290"/>
      <c r="D87" s="290"/>
      <c r="E87" s="290"/>
      <c r="F87" s="290"/>
      <c r="G87" s="290"/>
      <c r="H87" s="290"/>
      <c r="I87" s="290"/>
      <c r="J87" s="290"/>
    </row>
    <row r="88" spans="1:10" x14ac:dyDescent="0.25">
      <c r="A88" s="290"/>
      <c r="B88" s="290"/>
      <c r="C88" s="290"/>
      <c r="D88" s="290"/>
      <c r="E88" s="290"/>
      <c r="F88" s="290"/>
      <c r="G88" s="290"/>
      <c r="H88" s="290"/>
      <c r="I88" s="290"/>
      <c r="J88" s="290"/>
    </row>
    <row r="89" spans="1:10" x14ac:dyDescent="0.25">
      <c r="A89" s="290"/>
      <c r="B89" s="290"/>
      <c r="C89" s="290"/>
      <c r="D89" s="290"/>
      <c r="E89" s="290"/>
      <c r="F89" s="290"/>
      <c r="G89" s="290"/>
      <c r="H89" s="290"/>
      <c r="I89" s="290"/>
      <c r="J89" s="290"/>
    </row>
    <row r="90" spans="1:10" x14ac:dyDescent="0.25">
      <c r="A90" s="290"/>
      <c r="B90" s="290"/>
      <c r="C90" s="290"/>
      <c r="D90" s="290"/>
      <c r="E90" s="290"/>
      <c r="F90" s="290"/>
      <c r="G90" s="290"/>
      <c r="H90" s="290"/>
      <c r="I90" s="290"/>
      <c r="J90" s="290"/>
    </row>
    <row r="91" spans="1:10" x14ac:dyDescent="0.25">
      <c r="A91" s="290"/>
      <c r="B91" s="290"/>
      <c r="C91" s="290"/>
      <c r="D91" s="290"/>
      <c r="E91" s="290"/>
      <c r="F91" s="290"/>
      <c r="G91" s="290"/>
      <c r="H91" s="290"/>
      <c r="I91" s="290"/>
      <c r="J91" s="290"/>
    </row>
    <row r="92" spans="1:10" x14ac:dyDescent="0.25">
      <c r="A92" s="290"/>
      <c r="B92" s="290"/>
      <c r="C92" s="290"/>
      <c r="D92" s="290"/>
      <c r="E92" s="290"/>
      <c r="F92" s="290"/>
      <c r="G92" s="290"/>
      <c r="H92" s="290"/>
      <c r="I92" s="290"/>
      <c r="J92" s="290"/>
    </row>
    <row r="93" spans="1:10" x14ac:dyDescent="0.25">
      <c r="A93" s="290"/>
      <c r="B93" s="290"/>
      <c r="C93" s="290"/>
      <c r="D93" s="290"/>
      <c r="E93" s="290"/>
      <c r="F93" s="290"/>
      <c r="G93" s="290"/>
      <c r="H93" s="290"/>
      <c r="I93" s="290"/>
      <c r="J93" s="290"/>
    </row>
    <row r="94" spans="1:10" x14ac:dyDescent="0.25">
      <c r="A94" s="290"/>
      <c r="B94" s="290"/>
      <c r="C94" s="290"/>
      <c r="D94" s="290"/>
      <c r="E94" s="290"/>
      <c r="F94" s="290"/>
      <c r="G94" s="290"/>
      <c r="H94" s="290"/>
      <c r="I94" s="290"/>
      <c r="J94" s="290"/>
    </row>
    <row r="95" spans="1:10" x14ac:dyDescent="0.25">
      <c r="A95" s="290"/>
      <c r="B95" s="290"/>
      <c r="C95" s="290"/>
      <c r="D95" s="290"/>
      <c r="E95" s="290"/>
      <c r="F95" s="290"/>
      <c r="G95" s="290"/>
      <c r="H95" s="290"/>
      <c r="I95" s="290"/>
      <c r="J95" s="290"/>
    </row>
    <row r="96" spans="1:10" x14ac:dyDescent="0.25">
      <c r="A96" s="290"/>
      <c r="B96" s="290"/>
      <c r="C96" s="290"/>
      <c r="D96" s="290"/>
      <c r="E96" s="290"/>
      <c r="F96" s="290"/>
      <c r="G96" s="290"/>
      <c r="H96" s="290"/>
      <c r="I96" s="290"/>
      <c r="J96" s="290"/>
    </row>
    <row r="97" spans="1:10" x14ac:dyDescent="0.25">
      <c r="A97" s="290"/>
      <c r="B97" s="290"/>
      <c r="C97" s="290"/>
      <c r="D97" s="290"/>
      <c r="E97" s="290"/>
      <c r="F97" s="290"/>
      <c r="G97" s="290"/>
      <c r="H97" s="290"/>
      <c r="I97" s="290"/>
      <c r="J97" s="290"/>
    </row>
    <row r="98" spans="1:10" x14ac:dyDescent="0.25">
      <c r="A98" s="290"/>
      <c r="B98" s="290"/>
      <c r="C98" s="290"/>
      <c r="D98" s="290"/>
      <c r="E98" s="290"/>
      <c r="F98" s="290"/>
      <c r="G98" s="290"/>
      <c r="H98" s="290"/>
      <c r="I98" s="290"/>
      <c r="J98" s="290"/>
    </row>
  </sheetData>
  <pageMargins left="0.7" right="0.7" top="0.75" bottom="0.75" header="0" footer="0"/>
  <pageSetup orientation="landscape" r:id="rId1"/>
  <rowBreaks count="1" manualBreakCount="1">
    <brk id="11" max="10" man="1"/>
  </rowBreak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E0B1-417D-4E8D-952C-50436DAFDDE9}">
  <sheetPr>
    <tabColor rgb="FF0082B0"/>
  </sheetPr>
  <dimension ref="A1:M12"/>
  <sheetViews>
    <sheetView showGridLines="0" view="pageBreakPreview" zoomScaleNormal="100" zoomScaleSheetLayoutView="100" workbookViewId="0"/>
  </sheetViews>
  <sheetFormatPr baseColWidth="10" defaultColWidth="14.42578125" defaultRowHeight="15" x14ac:dyDescent="0.25"/>
  <cols>
    <col min="1" max="1" width="21" style="290" customWidth="1"/>
    <col min="2" max="2" width="9.28515625" style="290" customWidth="1"/>
    <col min="3" max="12" width="8.7109375" style="290" customWidth="1"/>
    <col min="13" max="13" width="3.140625" style="290" customWidth="1"/>
    <col min="14" max="16384" width="14.42578125" style="290"/>
  </cols>
  <sheetData>
    <row r="1" spans="1:13" ht="16.5" customHeight="1" x14ac:dyDescent="0.25">
      <c r="A1" s="70" t="s">
        <v>583</v>
      </c>
      <c r="B1" s="385"/>
      <c r="C1" s="385"/>
      <c r="D1" s="385"/>
      <c r="E1" s="385"/>
      <c r="F1" s="256"/>
      <c r="G1" s="253"/>
      <c r="H1" s="253"/>
      <c r="I1" s="253"/>
      <c r="J1" s="256"/>
      <c r="K1" s="256"/>
      <c r="L1" s="253"/>
    </row>
    <row r="2" spans="1:13" ht="16.5" customHeight="1" x14ac:dyDescent="0.25">
      <c r="A2" s="72" t="s">
        <v>584</v>
      </c>
      <c r="B2" s="385"/>
      <c r="C2" s="385"/>
      <c r="D2" s="385"/>
      <c r="E2" s="385"/>
      <c r="F2" s="256"/>
      <c r="G2" s="253"/>
      <c r="H2" s="253"/>
      <c r="I2" s="253"/>
      <c r="J2" s="256"/>
      <c r="K2" s="256"/>
      <c r="L2" s="253"/>
    </row>
    <row r="3" spans="1:13" ht="16.5" customHeight="1" x14ac:dyDescent="0.25">
      <c r="A3" s="253"/>
      <c r="B3" s="256"/>
      <c r="C3" s="256"/>
      <c r="D3" s="256"/>
      <c r="E3" s="256"/>
      <c r="F3" s="256"/>
      <c r="G3" s="253"/>
      <c r="H3" s="253"/>
      <c r="I3" s="253"/>
      <c r="J3" s="256"/>
      <c r="K3" s="256"/>
      <c r="L3" s="253"/>
    </row>
    <row r="4" spans="1:13" ht="16.5" customHeight="1" x14ac:dyDescent="0.25">
      <c r="A4" s="206" t="s">
        <v>585</v>
      </c>
      <c r="B4" s="386"/>
      <c r="C4" s="207">
        <v>2015</v>
      </c>
      <c r="D4" s="207">
        <v>2016</v>
      </c>
      <c r="E4" s="207">
        <v>2017</v>
      </c>
      <c r="F4" s="207">
        <v>2018</v>
      </c>
      <c r="G4" s="207">
        <v>2019</v>
      </c>
      <c r="H4" s="207">
        <v>2020</v>
      </c>
      <c r="I4" s="207">
        <v>2021</v>
      </c>
      <c r="J4" s="207">
        <v>2022</v>
      </c>
      <c r="K4" s="207">
        <v>2023</v>
      </c>
      <c r="L4" s="207" t="s">
        <v>330</v>
      </c>
    </row>
    <row r="5" spans="1:13" ht="16.5" customHeight="1" x14ac:dyDescent="0.25">
      <c r="A5" s="95" t="s">
        <v>566</v>
      </c>
      <c r="B5" s="113" t="s">
        <v>398</v>
      </c>
      <c r="C5" s="526">
        <v>341.68532335183198</v>
      </c>
      <c r="D5" s="526">
        <v>344.26223521111098</v>
      </c>
      <c r="E5" s="526">
        <v>370.47611971466898</v>
      </c>
      <c r="F5" s="526">
        <v>351.76617733195502</v>
      </c>
      <c r="G5" s="526">
        <v>382.3144423</v>
      </c>
      <c r="H5" s="526">
        <v>366.66639351200001</v>
      </c>
      <c r="I5" s="526">
        <v>885.89957017999996</v>
      </c>
      <c r="J5" s="526">
        <v>782.91723198</v>
      </c>
      <c r="K5" s="526">
        <v>653.63367914000105</v>
      </c>
      <c r="L5" s="526">
        <v>893.96496980999996</v>
      </c>
      <c r="M5" s="554"/>
    </row>
    <row r="6" spans="1:13" ht="16.5" customHeight="1" x14ac:dyDescent="0.25">
      <c r="A6" s="95" t="s">
        <v>567</v>
      </c>
      <c r="B6" s="113" t="s">
        <v>586</v>
      </c>
      <c r="C6" s="526">
        <v>20.811199999999999</v>
      </c>
      <c r="D6" s="526">
        <v>18.915343</v>
      </c>
      <c r="E6" s="526">
        <v>18.107502</v>
      </c>
      <c r="F6" s="526">
        <v>17.110648999999999</v>
      </c>
      <c r="G6" s="526">
        <v>20.077339641999998</v>
      </c>
      <c r="H6" s="526">
        <v>20.095348600000001</v>
      </c>
      <c r="I6" s="526">
        <v>25.548352000000001</v>
      </c>
      <c r="J6" s="526">
        <v>26.684910299999999</v>
      </c>
      <c r="K6" s="526">
        <v>24.921071228999999</v>
      </c>
      <c r="L6" s="526">
        <v>29.395888362000001</v>
      </c>
      <c r="M6" s="554"/>
    </row>
    <row r="7" spans="1:13" ht="16.5" customHeight="1" x14ac:dyDescent="0.25">
      <c r="A7" s="253"/>
      <c r="B7" s="256"/>
      <c r="C7" s="256"/>
      <c r="D7" s="256"/>
      <c r="E7" s="256"/>
      <c r="F7" s="256"/>
      <c r="G7" s="253"/>
      <c r="H7" s="253"/>
      <c r="I7" s="253"/>
      <c r="J7" s="256"/>
      <c r="K7" s="256"/>
      <c r="L7" s="253"/>
    </row>
    <row r="8" spans="1:13" ht="16.5" customHeight="1" x14ac:dyDescent="0.25">
      <c r="A8" s="253"/>
      <c r="B8" s="256"/>
      <c r="C8" s="256"/>
      <c r="D8" s="256"/>
      <c r="E8" s="256"/>
      <c r="F8" s="256"/>
      <c r="G8" s="253"/>
      <c r="H8" s="253"/>
      <c r="I8" s="253"/>
      <c r="J8" s="256"/>
      <c r="K8" s="555"/>
      <c r="L8" s="555"/>
    </row>
    <row r="9" spans="1:13" ht="16.5" customHeight="1" x14ac:dyDescent="0.25">
      <c r="A9" s="241" t="s">
        <v>359</v>
      </c>
      <c r="B9" s="293"/>
      <c r="C9" s="293"/>
      <c r="D9" s="293"/>
      <c r="E9" s="293"/>
      <c r="F9" s="293"/>
      <c r="G9" s="241"/>
      <c r="H9" s="241"/>
      <c r="I9" s="241"/>
      <c r="J9" s="293"/>
      <c r="K9" s="296"/>
      <c r="L9" s="221"/>
    </row>
    <row r="10" spans="1:13" ht="16.5" customHeight="1" x14ac:dyDescent="0.25">
      <c r="A10" s="221" t="s">
        <v>402</v>
      </c>
      <c r="B10" s="111"/>
      <c r="C10" s="296"/>
      <c r="D10" s="296"/>
      <c r="E10" s="296"/>
      <c r="F10" s="296"/>
      <c r="G10" s="221"/>
      <c r="H10" s="221"/>
      <c r="I10" s="221"/>
      <c r="J10" s="111"/>
      <c r="K10" s="111"/>
      <c r="L10" s="221"/>
    </row>
    <row r="11" spans="1:13" ht="16.5" customHeight="1" x14ac:dyDescent="0.25">
      <c r="A11" s="250" t="s">
        <v>403</v>
      </c>
      <c r="B11" s="277"/>
      <c r="C11" s="297"/>
      <c r="D11" s="297"/>
      <c r="E11" s="297"/>
      <c r="F11" s="297"/>
      <c r="G11" s="250"/>
      <c r="H11" s="250"/>
      <c r="I11" s="250"/>
      <c r="J11" s="277"/>
      <c r="K11" s="277"/>
      <c r="L11" s="277"/>
    </row>
    <row r="12" spans="1:13" ht="16.5" customHeight="1" x14ac:dyDescent="0.25">
      <c r="A12" s="253"/>
      <c r="B12" s="256"/>
      <c r="C12" s="256"/>
      <c r="D12" s="256"/>
      <c r="E12" s="256"/>
      <c r="F12" s="256"/>
      <c r="G12" s="253"/>
      <c r="H12" s="253"/>
      <c r="I12" s="253"/>
      <c r="J12" s="256"/>
      <c r="K12" s="256"/>
      <c r="L12" s="253"/>
    </row>
  </sheetData>
  <pageMargins left="0.7" right="0.7" top="0.75" bottom="0.75" header="0" footer="0"/>
  <pageSetup scale="67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7009-7FD5-4211-A313-ED5833A738DB}">
  <sheetPr>
    <tabColor rgb="FF0082B0"/>
  </sheetPr>
  <dimension ref="A1:K25"/>
  <sheetViews>
    <sheetView showGridLines="0" view="pageBreakPreview" zoomScaleNormal="100" zoomScaleSheetLayoutView="100" workbookViewId="0"/>
  </sheetViews>
  <sheetFormatPr baseColWidth="10" defaultColWidth="14.42578125" defaultRowHeight="15" x14ac:dyDescent="0.25"/>
  <cols>
    <col min="1" max="1" width="33" style="304" customWidth="1"/>
    <col min="2" max="3" width="26.28515625" style="304" customWidth="1"/>
    <col min="4" max="4" width="12.85546875" style="304" customWidth="1"/>
    <col min="5" max="5" width="11.5703125" style="304" customWidth="1"/>
    <col min="6" max="6" width="28.7109375" style="304" customWidth="1"/>
    <col min="7" max="7" width="11.5703125" style="304" customWidth="1"/>
    <col min="8" max="8" width="25.7109375" style="304" customWidth="1"/>
    <col min="9" max="10" width="19.85546875" style="304" customWidth="1"/>
    <col min="11" max="11" width="11.5703125" style="304" customWidth="1"/>
    <col min="12" max="16384" width="14.42578125" style="304"/>
  </cols>
  <sheetData>
    <row r="1" spans="1:5" ht="16.5" customHeight="1" x14ac:dyDescent="0.25">
      <c r="A1" s="62" t="s">
        <v>587</v>
      </c>
      <c r="B1" s="302"/>
      <c r="C1" s="302"/>
      <c r="D1" s="556"/>
    </row>
    <row r="2" spans="1:5" ht="16.5" customHeight="1" x14ac:dyDescent="0.25">
      <c r="A2" s="47" t="s">
        <v>588</v>
      </c>
      <c r="B2" s="302"/>
      <c r="C2" s="302"/>
      <c r="D2" s="556"/>
    </row>
    <row r="3" spans="1:5" ht="16.5" customHeight="1" x14ac:dyDescent="0.25">
      <c r="A3" s="303"/>
      <c r="B3" s="302"/>
      <c r="C3" s="302"/>
      <c r="D3" s="556"/>
    </row>
    <row r="4" spans="1:5" ht="16.5" customHeight="1" x14ac:dyDescent="0.25">
      <c r="A4" s="122" t="s">
        <v>406</v>
      </c>
      <c r="B4" s="49" t="s">
        <v>571</v>
      </c>
      <c r="C4" s="49" t="s">
        <v>175</v>
      </c>
      <c r="D4" s="556"/>
    </row>
    <row r="5" spans="1:5" ht="16.5" customHeight="1" x14ac:dyDescent="0.25">
      <c r="A5" s="133" t="s">
        <v>572</v>
      </c>
      <c r="B5" s="307" t="s">
        <v>573</v>
      </c>
      <c r="C5" s="307" t="s">
        <v>175</v>
      </c>
      <c r="D5" s="554"/>
      <c r="E5" s="554"/>
    </row>
    <row r="6" spans="1:5" ht="16.5" customHeight="1" x14ac:dyDescent="0.25">
      <c r="A6" s="133" t="s">
        <v>574</v>
      </c>
      <c r="B6" s="307"/>
      <c r="C6" s="307"/>
      <c r="D6" s="554"/>
      <c r="E6" s="554"/>
    </row>
    <row r="7" spans="1:5" ht="16.5" customHeight="1" x14ac:dyDescent="0.25">
      <c r="A7" s="133" t="s">
        <v>218</v>
      </c>
      <c r="B7" s="529">
        <v>377.21274969000001</v>
      </c>
      <c r="C7" s="308">
        <f>B7/$B$19</f>
        <v>0.41823074829172119</v>
      </c>
      <c r="D7" s="554"/>
      <c r="E7" s="554"/>
    </row>
    <row r="8" spans="1:5" ht="16.5" customHeight="1" x14ac:dyDescent="0.25">
      <c r="A8" s="133" t="s">
        <v>409</v>
      </c>
      <c r="B8" s="529">
        <v>114.06903702</v>
      </c>
      <c r="C8" s="308">
        <f t="shared" ref="C8:C17" si="0">B8/$B$19</f>
        <v>0.12647286908779523</v>
      </c>
      <c r="D8" s="554"/>
      <c r="E8" s="554"/>
    </row>
    <row r="9" spans="1:5" ht="16.5" customHeight="1" x14ac:dyDescent="0.25">
      <c r="A9" s="133" t="s">
        <v>211</v>
      </c>
      <c r="B9" s="529">
        <v>103.20025018999999</v>
      </c>
      <c r="C9" s="308">
        <f t="shared" si="0"/>
        <v>0.11442221371448189</v>
      </c>
      <c r="D9" s="554"/>
      <c r="E9" s="554"/>
    </row>
    <row r="10" spans="1:5" ht="16.5" customHeight="1" x14ac:dyDescent="0.25">
      <c r="A10" s="133" t="s">
        <v>410</v>
      </c>
      <c r="B10" s="557">
        <v>65.994999789999994</v>
      </c>
      <c r="C10" s="308">
        <f t="shared" si="0"/>
        <v>7.3171275807529773E-2</v>
      </c>
      <c r="D10" s="554"/>
      <c r="E10" s="554"/>
    </row>
    <row r="11" spans="1:5" ht="16.5" customHeight="1" x14ac:dyDescent="0.25">
      <c r="A11" s="133" t="s">
        <v>411</v>
      </c>
      <c r="B11" s="557">
        <v>52.747417240000004</v>
      </c>
      <c r="C11" s="308">
        <f t="shared" si="0"/>
        <v>5.8483155197883996E-2</v>
      </c>
      <c r="D11" s="554"/>
      <c r="E11" s="554"/>
    </row>
    <row r="12" spans="1:5" ht="16.5" customHeight="1" x14ac:dyDescent="0.25">
      <c r="A12" s="133" t="s">
        <v>589</v>
      </c>
      <c r="B12" s="557">
        <v>34.055643329999995</v>
      </c>
      <c r="C12" s="308">
        <f t="shared" si="0"/>
        <v>3.7758843531050058E-2</v>
      </c>
      <c r="D12" s="554"/>
      <c r="E12" s="554"/>
    </row>
    <row r="13" spans="1:5" ht="16.5" customHeight="1" x14ac:dyDescent="0.25">
      <c r="A13" s="133" t="s">
        <v>240</v>
      </c>
      <c r="B13" s="557">
        <v>29.321875649999999</v>
      </c>
      <c r="C13" s="308">
        <f t="shared" si="0"/>
        <v>3.2510327406733999E-2</v>
      </c>
      <c r="D13" s="554"/>
      <c r="E13" s="554"/>
    </row>
    <row r="14" spans="1:5" ht="16.5" customHeight="1" x14ac:dyDescent="0.25">
      <c r="A14" s="133" t="s">
        <v>468</v>
      </c>
      <c r="B14" s="557">
        <v>28.421012019999999</v>
      </c>
      <c r="C14" s="308">
        <f t="shared" si="0"/>
        <v>3.1511504142161605E-2</v>
      </c>
      <c r="D14" s="554"/>
      <c r="E14" s="554"/>
    </row>
    <row r="15" spans="1:5" ht="16.5" customHeight="1" x14ac:dyDescent="0.25">
      <c r="A15" s="133" t="s">
        <v>413</v>
      </c>
      <c r="B15" s="557">
        <v>25.492735159999999</v>
      </c>
      <c r="C15" s="308">
        <f t="shared" si="0"/>
        <v>2.8264807355349364E-2</v>
      </c>
      <c r="D15" s="554"/>
      <c r="E15" s="554"/>
    </row>
    <row r="16" spans="1:5" ht="16.5" customHeight="1" x14ac:dyDescent="0.25">
      <c r="A16" s="133" t="s">
        <v>216</v>
      </c>
      <c r="B16" s="557">
        <v>21.030131530000002</v>
      </c>
      <c r="C16" s="308">
        <f t="shared" si="0"/>
        <v>2.3316941576586349E-2</v>
      </c>
      <c r="D16" s="554"/>
      <c r="E16" s="554"/>
    </row>
    <row r="17" spans="1:11" ht="16.5" customHeight="1" x14ac:dyDescent="0.25">
      <c r="A17" s="133" t="s">
        <v>333</v>
      </c>
      <c r="B17" s="557">
        <v>50.379105429999981</v>
      </c>
      <c r="C17" s="308">
        <f t="shared" si="0"/>
        <v>5.5857313888706503E-2</v>
      </c>
      <c r="D17" s="554"/>
      <c r="E17" s="554"/>
    </row>
    <row r="18" spans="1:11" ht="16.5" customHeight="1" x14ac:dyDescent="0.25">
      <c r="A18" s="133" t="s">
        <v>574</v>
      </c>
      <c r="B18" s="558"/>
      <c r="C18" s="559"/>
      <c r="D18" s="554"/>
      <c r="E18" s="554"/>
    </row>
    <row r="19" spans="1:11" ht="16.5" customHeight="1" x14ac:dyDescent="0.25">
      <c r="A19" s="313" t="s">
        <v>178</v>
      </c>
      <c r="B19" s="560">
        <f>SUM(B7:B17)</f>
        <v>901.92495704999999</v>
      </c>
      <c r="C19" s="314">
        <f t="shared" ref="C19" si="1">SUM(C7:C17)</f>
        <v>1</v>
      </c>
      <c r="D19" s="554"/>
      <c r="E19" s="554"/>
    </row>
    <row r="20" spans="1:11" ht="16.5" customHeight="1" x14ac:dyDescent="0.25">
      <c r="A20" s="303"/>
      <c r="B20" s="315"/>
      <c r="C20" s="315"/>
      <c r="D20" s="556"/>
    </row>
    <row r="21" spans="1:11" ht="16.5" customHeight="1" x14ac:dyDescent="0.25">
      <c r="A21" s="303"/>
      <c r="B21" s="302"/>
      <c r="C21" s="302"/>
      <c r="D21" s="556"/>
    </row>
    <row r="22" spans="1:11" ht="16.5" customHeight="1" x14ac:dyDescent="0.25">
      <c r="A22" s="164" t="s">
        <v>401</v>
      </c>
      <c r="B22" s="536"/>
      <c r="C22" s="536"/>
      <c r="D22" s="561"/>
      <c r="E22" s="303"/>
      <c r="F22" s="303"/>
      <c r="G22" s="303"/>
      <c r="H22" s="303"/>
      <c r="I22" s="303"/>
    </row>
    <row r="23" spans="1:11" ht="16.5" customHeight="1" x14ac:dyDescent="0.25">
      <c r="A23" s="59" t="s">
        <v>590</v>
      </c>
      <c r="B23" s="537"/>
      <c r="C23" s="537"/>
      <c r="D23" s="561"/>
      <c r="E23" s="303"/>
      <c r="F23" s="303"/>
      <c r="G23" s="303"/>
      <c r="H23" s="303"/>
      <c r="I23" s="303"/>
      <c r="J23" s="303"/>
      <c r="K23" s="303"/>
    </row>
    <row r="24" spans="1:11" ht="16.5" customHeight="1" x14ac:dyDescent="0.25">
      <c r="A24" s="60" t="s">
        <v>417</v>
      </c>
      <c r="B24" s="61"/>
      <c r="C24" s="562"/>
      <c r="D24" s="561"/>
      <c r="E24" s="303"/>
      <c r="F24" s="303"/>
      <c r="G24" s="303"/>
      <c r="H24" s="303"/>
      <c r="I24" s="303"/>
      <c r="J24" s="303"/>
      <c r="K24" s="303"/>
    </row>
    <row r="25" spans="1:11" ht="16.5" customHeight="1" x14ac:dyDescent="0.25">
      <c r="A25" s="563"/>
      <c r="B25" s="563"/>
      <c r="C25" s="563"/>
      <c r="D25" s="564"/>
    </row>
  </sheetData>
  <pageMargins left="0.7" right="0.7" top="0.75" bottom="0.75" header="0" footer="0"/>
  <pageSetup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F57E4-F483-4484-B6C7-9D5CE6F9A25B}">
  <sheetPr>
    <tabColor rgb="FF7030A0"/>
  </sheetPr>
  <dimension ref="A1:O27"/>
  <sheetViews>
    <sheetView showGridLines="0" view="pageBreakPreview" zoomScaleNormal="100" zoomScaleSheetLayoutView="100" workbookViewId="0"/>
  </sheetViews>
  <sheetFormatPr baseColWidth="10" defaultColWidth="14.42578125" defaultRowHeight="12.75" x14ac:dyDescent="0.2"/>
  <cols>
    <col min="1" max="1" width="21" style="71" customWidth="1"/>
    <col min="2" max="11" width="8.7109375" style="71" customWidth="1"/>
    <col min="12" max="12" width="2.7109375" style="71" customWidth="1"/>
    <col min="13" max="16384" width="14.42578125" style="71"/>
  </cols>
  <sheetData>
    <row r="1" spans="1:15" ht="16.5" customHeight="1" x14ac:dyDescent="0.2">
      <c r="A1" s="70" t="s">
        <v>591</v>
      </c>
      <c r="B1" s="113"/>
      <c r="C1" s="113"/>
      <c r="D1" s="113"/>
      <c r="E1" s="113"/>
      <c r="F1" s="113"/>
      <c r="G1" s="91"/>
      <c r="H1" s="565"/>
      <c r="I1" s="91"/>
      <c r="J1" s="91"/>
    </row>
    <row r="2" spans="1:15" ht="16.5" customHeight="1" x14ac:dyDescent="0.2">
      <c r="A2" s="72" t="s">
        <v>592</v>
      </c>
      <c r="B2" s="113"/>
      <c r="C2" s="113"/>
      <c r="D2" s="113"/>
      <c r="E2" s="113"/>
      <c r="F2" s="113"/>
      <c r="G2" s="91"/>
      <c r="H2" s="91"/>
      <c r="I2" s="91"/>
      <c r="J2" s="91"/>
    </row>
    <row r="3" spans="1:15" ht="16.5" customHeight="1" x14ac:dyDescent="0.2">
      <c r="A3" s="91"/>
      <c r="B3" s="113"/>
      <c r="C3" s="113"/>
      <c r="D3" s="113"/>
      <c r="E3" s="113"/>
      <c r="F3" s="113"/>
      <c r="G3" s="91"/>
      <c r="H3" s="91"/>
      <c r="I3" s="91"/>
      <c r="J3" s="91"/>
    </row>
    <row r="4" spans="1:15" ht="16.5" customHeight="1" x14ac:dyDescent="0.2">
      <c r="A4" s="206" t="s">
        <v>329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07">
        <v>2023</v>
      </c>
      <c r="K4" s="207" t="s">
        <v>330</v>
      </c>
    </row>
    <row r="5" spans="1:15" ht="16.5" customHeight="1" x14ac:dyDescent="0.2">
      <c r="A5" s="73" t="s">
        <v>178</v>
      </c>
      <c r="B5" s="436">
        <f t="shared" ref="B5:K5" si="0">SUM(B7:B17)</f>
        <v>235303.237616</v>
      </c>
      <c r="C5" s="436">
        <f t="shared" si="0"/>
        <v>279156.50500549999</v>
      </c>
      <c r="D5" s="436">
        <f t="shared" si="0"/>
        <v>296631.1252142</v>
      </c>
      <c r="E5" s="436">
        <f t="shared" si="0"/>
        <v>296784.21884151001</v>
      </c>
      <c r="F5" s="436">
        <f t="shared" si="0"/>
        <v>294241.35903957998</v>
      </c>
      <c r="G5" s="436">
        <f t="shared" si="0"/>
        <v>298115.62587906979</v>
      </c>
      <c r="H5" s="436">
        <f t="shared" si="0"/>
        <v>255176.02903675998</v>
      </c>
      <c r="I5" s="436">
        <f t="shared" si="0"/>
        <v>253483.56895176001</v>
      </c>
      <c r="J5" s="436">
        <f t="shared" si="0"/>
        <v>247975.61902923149</v>
      </c>
      <c r="K5" s="436">
        <f t="shared" si="0"/>
        <v>264541.7979000078</v>
      </c>
    </row>
    <row r="6" spans="1:15" ht="16.5" customHeight="1" x14ac:dyDescent="0.2"/>
    <row r="7" spans="1:15" ht="16.5" customHeight="1" x14ac:dyDescent="0.2">
      <c r="A7" s="91" t="s">
        <v>211</v>
      </c>
      <c r="B7" s="146">
        <v>83000</v>
      </c>
      <c r="C7" s="146">
        <v>130000</v>
      </c>
      <c r="D7" s="146">
        <v>130000</v>
      </c>
      <c r="E7" s="146">
        <v>133000</v>
      </c>
      <c r="F7" s="146">
        <v>130000</v>
      </c>
      <c r="G7" s="146">
        <v>120000</v>
      </c>
      <c r="H7" s="146">
        <v>95300</v>
      </c>
      <c r="I7" s="146">
        <v>106000</v>
      </c>
      <c r="J7" s="146">
        <v>96000</v>
      </c>
      <c r="K7" s="146">
        <v>110000</v>
      </c>
    </row>
    <row r="8" spans="1:15" ht="16.5" customHeight="1" x14ac:dyDescent="0.2">
      <c r="A8" s="214" t="s">
        <v>214</v>
      </c>
      <c r="B8" s="566">
        <v>20153.237616000002</v>
      </c>
      <c r="C8" s="566">
        <v>25756.505005499999</v>
      </c>
      <c r="D8" s="566">
        <v>28141.125214200008</v>
      </c>
      <c r="E8" s="566">
        <v>27604.218841510003</v>
      </c>
      <c r="F8" s="566">
        <v>30441.359039579998</v>
      </c>
      <c r="G8" s="566">
        <v>32184.625879069798</v>
      </c>
      <c r="H8" s="566">
        <v>34148.029036759996</v>
      </c>
      <c r="I8" s="566">
        <v>31587.568951759997</v>
      </c>
      <c r="J8" s="566">
        <v>33475.6190292315</v>
      </c>
      <c r="K8" s="566">
        <v>41941.797900007805</v>
      </c>
      <c r="N8" s="548"/>
      <c r="O8" s="408"/>
    </row>
    <row r="9" spans="1:15" ht="16.5" customHeight="1" x14ac:dyDescent="0.2">
      <c r="A9" s="91" t="s">
        <v>210</v>
      </c>
      <c r="B9" s="146">
        <v>52600</v>
      </c>
      <c r="C9" s="146">
        <v>55600</v>
      </c>
      <c r="D9" s="146">
        <v>62500</v>
      </c>
      <c r="E9" s="146">
        <v>60200</v>
      </c>
      <c r="F9" s="146">
        <v>56000</v>
      </c>
      <c r="G9" s="146">
        <v>59400</v>
      </c>
      <c r="H9" s="146">
        <v>49400</v>
      </c>
      <c r="I9" s="146">
        <v>45600</v>
      </c>
      <c r="J9" s="146">
        <v>44100</v>
      </c>
      <c r="K9" s="146">
        <v>38000</v>
      </c>
    </row>
    <row r="10" spans="1:15" ht="16.5" customHeight="1" x14ac:dyDescent="0.2">
      <c r="A10" s="91" t="s">
        <v>218</v>
      </c>
      <c r="B10" s="146">
        <v>47400</v>
      </c>
      <c r="C10" s="146">
        <v>35800</v>
      </c>
      <c r="D10" s="146">
        <v>40700</v>
      </c>
      <c r="E10" s="146">
        <v>41400</v>
      </c>
      <c r="F10" s="146">
        <v>43600</v>
      </c>
      <c r="G10" s="146">
        <v>51100</v>
      </c>
      <c r="H10" s="146">
        <v>41100</v>
      </c>
      <c r="I10" s="146">
        <v>34600</v>
      </c>
      <c r="J10" s="146">
        <v>34000</v>
      </c>
      <c r="K10" s="146">
        <v>33000</v>
      </c>
    </row>
    <row r="11" spans="1:15" ht="16.5" customHeight="1" x14ac:dyDescent="0.2">
      <c r="A11" s="91" t="s">
        <v>221</v>
      </c>
      <c r="B11" s="146">
        <v>11300</v>
      </c>
      <c r="C11" s="146">
        <v>11900</v>
      </c>
      <c r="D11" s="146">
        <v>14000</v>
      </c>
      <c r="E11" s="146">
        <v>15100</v>
      </c>
      <c r="F11" s="146">
        <v>16600</v>
      </c>
      <c r="G11" s="146">
        <v>16600</v>
      </c>
      <c r="H11" s="146">
        <v>16300</v>
      </c>
      <c r="I11" s="146">
        <v>15500</v>
      </c>
      <c r="J11" s="146">
        <v>17500</v>
      </c>
      <c r="K11" s="146">
        <v>17000</v>
      </c>
    </row>
    <row r="12" spans="1:15" ht="16.5" customHeight="1" x14ac:dyDescent="0.2">
      <c r="A12" s="91" t="s">
        <v>251</v>
      </c>
      <c r="B12" s="146">
        <v>7200</v>
      </c>
      <c r="C12" s="146">
        <v>6300</v>
      </c>
      <c r="D12" s="146">
        <v>5800</v>
      </c>
      <c r="E12" s="146">
        <v>5000</v>
      </c>
      <c r="F12" s="146">
        <v>5000</v>
      </c>
      <c r="G12" s="146">
        <v>8700</v>
      </c>
      <c r="H12" s="146">
        <v>7760</v>
      </c>
      <c r="I12" s="146">
        <v>7800</v>
      </c>
      <c r="J12" s="146">
        <v>7600</v>
      </c>
      <c r="K12" s="146">
        <v>8000</v>
      </c>
    </row>
    <row r="13" spans="1:15" ht="16.5" customHeight="1" x14ac:dyDescent="0.2">
      <c r="A13" s="91" t="s">
        <v>220</v>
      </c>
      <c r="B13" s="146" t="s">
        <v>332</v>
      </c>
      <c r="C13" s="146" t="s">
        <v>332</v>
      </c>
      <c r="D13" s="146" t="s">
        <v>332</v>
      </c>
      <c r="E13" s="146" t="s">
        <v>332</v>
      </c>
      <c r="F13" s="146" t="s">
        <v>332</v>
      </c>
      <c r="G13" s="146" t="s">
        <v>332</v>
      </c>
      <c r="H13" s="146" t="s">
        <v>332</v>
      </c>
      <c r="I13" s="146" t="s">
        <v>332</v>
      </c>
      <c r="J13" s="146">
        <v>3730</v>
      </c>
      <c r="K13" s="146">
        <v>3900</v>
      </c>
      <c r="O13" s="548"/>
    </row>
    <row r="14" spans="1:15" ht="16.5" customHeight="1" x14ac:dyDescent="0.2">
      <c r="A14" s="91" t="s">
        <v>252</v>
      </c>
      <c r="B14" s="146">
        <v>2000</v>
      </c>
      <c r="C14" s="146">
        <v>2440</v>
      </c>
      <c r="D14" s="146">
        <v>1800</v>
      </c>
      <c r="E14" s="146">
        <v>1800</v>
      </c>
      <c r="F14" s="146">
        <v>1800</v>
      </c>
      <c r="G14" s="146">
        <v>2890</v>
      </c>
      <c r="H14" s="146">
        <v>2970</v>
      </c>
      <c r="I14" s="146">
        <v>3000</v>
      </c>
      <c r="J14" s="146">
        <v>3160</v>
      </c>
      <c r="K14" s="146">
        <v>3100</v>
      </c>
      <c r="O14" s="548"/>
    </row>
    <row r="15" spans="1:15" ht="16.5" customHeight="1" x14ac:dyDescent="0.2">
      <c r="A15" s="91" t="s">
        <v>242</v>
      </c>
      <c r="B15" s="146">
        <v>3500</v>
      </c>
      <c r="C15" s="146">
        <v>3500</v>
      </c>
      <c r="D15" s="146">
        <v>3500</v>
      </c>
      <c r="E15" s="146">
        <v>3500</v>
      </c>
      <c r="F15" s="146">
        <v>3500</v>
      </c>
      <c r="G15" s="146">
        <v>1400</v>
      </c>
      <c r="H15" s="146">
        <v>3100</v>
      </c>
      <c r="I15" s="146">
        <v>3700</v>
      </c>
      <c r="J15" s="146">
        <v>2500</v>
      </c>
      <c r="K15" s="146">
        <v>3000</v>
      </c>
    </row>
    <row r="16" spans="1:15" ht="16.5" customHeight="1" x14ac:dyDescent="0.2">
      <c r="A16" s="91" t="s">
        <v>213</v>
      </c>
      <c r="B16" s="146">
        <v>4500</v>
      </c>
      <c r="C16" s="146">
        <v>3000</v>
      </c>
      <c r="D16" s="146">
        <v>3100</v>
      </c>
      <c r="E16" s="146">
        <v>2800</v>
      </c>
      <c r="F16" s="146">
        <v>2800</v>
      </c>
      <c r="G16" s="146">
        <v>2700</v>
      </c>
      <c r="H16" s="146">
        <v>1700</v>
      </c>
      <c r="I16" s="146">
        <v>1700</v>
      </c>
      <c r="J16" s="146">
        <v>1700</v>
      </c>
      <c r="K16" s="146">
        <v>1700</v>
      </c>
    </row>
    <row r="17" spans="1:15" ht="16.5" customHeight="1" x14ac:dyDescent="0.2">
      <c r="A17" s="91" t="s">
        <v>333</v>
      </c>
      <c r="B17" s="567">
        <v>3650</v>
      </c>
      <c r="C17" s="567">
        <v>4860</v>
      </c>
      <c r="D17" s="146">
        <v>7090</v>
      </c>
      <c r="E17" s="146">
        <v>6380</v>
      </c>
      <c r="F17" s="146">
        <v>4500</v>
      </c>
      <c r="G17" s="146">
        <v>3141</v>
      </c>
      <c r="H17" s="146">
        <v>3398</v>
      </c>
      <c r="I17" s="146">
        <v>3996</v>
      </c>
      <c r="J17" s="146">
        <v>4210</v>
      </c>
      <c r="K17" s="567">
        <v>4900</v>
      </c>
      <c r="O17" s="408"/>
    </row>
    <row r="18" spans="1:15" x14ac:dyDescent="0.2">
      <c r="A18" s="91"/>
      <c r="B18" s="322"/>
      <c r="C18" s="322"/>
      <c r="D18" s="322"/>
      <c r="E18" s="322"/>
      <c r="F18" s="322"/>
      <c r="G18" s="330"/>
      <c r="H18" s="330"/>
      <c r="I18" s="330"/>
      <c r="J18" s="91"/>
    </row>
    <row r="19" spans="1:15" x14ac:dyDescent="0.2">
      <c r="A19" s="91"/>
      <c r="B19" s="262"/>
      <c r="C19" s="262"/>
      <c r="D19" s="262"/>
      <c r="E19" s="262"/>
      <c r="F19" s="262"/>
      <c r="G19" s="262"/>
      <c r="H19" s="262"/>
      <c r="I19" s="262"/>
      <c r="J19" s="568"/>
    </row>
    <row r="20" spans="1:15" ht="13.5" x14ac:dyDescent="0.25">
      <c r="A20" s="851" t="s">
        <v>334</v>
      </c>
      <c r="B20" s="852"/>
      <c r="C20" s="852"/>
      <c r="D20" s="852"/>
      <c r="E20" s="852"/>
      <c r="F20" s="852"/>
      <c r="G20" s="852"/>
      <c r="H20" s="852"/>
      <c r="I20" s="852"/>
      <c r="J20" s="547"/>
      <c r="K20" s="547"/>
    </row>
    <row r="21" spans="1:15" ht="13.5" x14ac:dyDescent="0.25">
      <c r="A21" s="221" t="s">
        <v>260</v>
      </c>
      <c r="B21" s="222"/>
      <c r="C21" s="222"/>
      <c r="D21" s="222"/>
      <c r="E21" s="222"/>
      <c r="F21" s="222"/>
      <c r="G21" s="222"/>
      <c r="H21" s="222"/>
      <c r="I21" s="222"/>
      <c r="J21" s="569"/>
      <c r="K21" s="221"/>
    </row>
    <row r="22" spans="1:15" ht="28.15" customHeight="1" x14ac:dyDescent="0.2">
      <c r="A22" s="848" t="s">
        <v>335</v>
      </c>
      <c r="B22" s="848"/>
      <c r="C22" s="848"/>
      <c r="D22" s="848"/>
      <c r="E22" s="848"/>
      <c r="F22" s="848"/>
      <c r="G22" s="848"/>
      <c r="H22" s="848"/>
      <c r="I22" s="848"/>
      <c r="J22" s="848"/>
      <c r="K22" s="848"/>
    </row>
    <row r="23" spans="1:15" x14ac:dyDescent="0.2">
      <c r="A23" s="91"/>
      <c r="B23" s="113"/>
      <c r="C23" s="113"/>
      <c r="D23" s="113"/>
      <c r="E23" s="113"/>
      <c r="F23" s="113"/>
      <c r="G23" s="91"/>
      <c r="H23" s="91"/>
      <c r="I23" s="91"/>
      <c r="J23" s="91"/>
    </row>
    <row r="24" spans="1:15" x14ac:dyDescent="0.2">
      <c r="A24" s="113"/>
      <c r="B24" s="113"/>
      <c r="C24" s="113"/>
      <c r="D24" s="113"/>
      <c r="E24" s="113"/>
      <c r="F24" s="113"/>
      <c r="G24" s="91"/>
      <c r="H24" s="91"/>
      <c r="I24" s="91"/>
      <c r="J24" s="91"/>
    </row>
    <row r="25" spans="1:15" x14ac:dyDescent="0.2">
      <c r="A25" s="113"/>
      <c r="B25" s="271"/>
      <c r="C25" s="271"/>
      <c r="D25" s="271"/>
      <c r="E25" s="271"/>
      <c r="F25" s="271"/>
      <c r="G25" s="271"/>
      <c r="H25" s="570"/>
      <c r="I25" s="570"/>
      <c r="J25" s="570"/>
      <c r="K25" s="570"/>
    </row>
    <row r="27" spans="1:15" x14ac:dyDescent="0.2">
      <c r="B27" s="408"/>
      <c r="C27" s="408"/>
      <c r="D27" s="571"/>
      <c r="E27" s="571"/>
      <c r="F27" s="571"/>
      <c r="G27" s="571"/>
      <c r="H27" s="571"/>
      <c r="I27" s="571"/>
      <c r="J27" s="408"/>
    </row>
  </sheetData>
  <mergeCells count="2">
    <mergeCell ref="A20:I20"/>
    <mergeCell ref="A22:K22"/>
  </mergeCells>
  <pageMargins left="0.7" right="0.7" top="0.75" bottom="0.75" header="0" footer="0"/>
  <pageSetup scale="9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2BC8-5EDE-44DF-9F27-AB2ACD000576}">
  <sheetPr>
    <tabColor rgb="FF7030A0"/>
  </sheetPr>
  <dimension ref="A1:M54"/>
  <sheetViews>
    <sheetView showGridLines="0" view="pageBreakPreview" zoomScaleNormal="100" zoomScaleSheetLayoutView="100" workbookViewId="0"/>
  </sheetViews>
  <sheetFormatPr baseColWidth="10" defaultColWidth="14.42578125" defaultRowHeight="15" x14ac:dyDescent="0.25"/>
  <cols>
    <col min="1" max="1" width="51.140625" style="5" customWidth="1"/>
    <col min="2" max="11" width="8.7109375" style="5" customWidth="1"/>
    <col min="12" max="12" width="2.28515625" style="5" customWidth="1"/>
    <col min="13" max="16384" width="14.42578125" style="5"/>
  </cols>
  <sheetData>
    <row r="1" spans="1:13" ht="16.5" customHeight="1" x14ac:dyDescent="0.25">
      <c r="A1" s="70" t="s">
        <v>593</v>
      </c>
      <c r="B1" s="254"/>
      <c r="C1" s="254"/>
      <c r="D1" s="254"/>
      <c r="E1" s="254"/>
      <c r="F1" s="254"/>
      <c r="G1" s="254"/>
      <c r="H1" s="254"/>
      <c r="I1" s="254"/>
      <c r="J1" s="254"/>
      <c r="K1" s="290"/>
    </row>
    <row r="2" spans="1:13" ht="16.5" customHeight="1" x14ac:dyDescent="0.25">
      <c r="A2" s="72" t="s">
        <v>594</v>
      </c>
      <c r="B2" s="254"/>
      <c r="C2" s="254"/>
      <c r="D2" s="254"/>
      <c r="E2" s="254"/>
      <c r="F2" s="254"/>
      <c r="G2" s="572"/>
      <c r="H2" s="254"/>
      <c r="I2" s="254"/>
      <c r="J2" s="254"/>
      <c r="K2" s="290"/>
    </row>
    <row r="3" spans="1:13" ht="16.5" customHeight="1" x14ac:dyDescent="0.25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90"/>
    </row>
    <row r="4" spans="1:13" ht="16.5" customHeight="1" x14ac:dyDescent="0.25">
      <c r="A4" s="206" t="s">
        <v>338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07">
        <v>2023</v>
      </c>
      <c r="K4" s="207" t="s">
        <v>330</v>
      </c>
    </row>
    <row r="5" spans="1:13" ht="16.5" customHeight="1" x14ac:dyDescent="0.25">
      <c r="A5" s="73" t="s">
        <v>178</v>
      </c>
      <c r="B5" s="436">
        <f t="shared" ref="B5:K5" si="0">SUM(B7:B13)</f>
        <v>20153.237616000002</v>
      </c>
      <c r="C5" s="436">
        <f t="shared" si="0"/>
        <v>25756.505005499999</v>
      </c>
      <c r="D5" s="436">
        <f t="shared" si="0"/>
        <v>28141.125214200008</v>
      </c>
      <c r="E5" s="436">
        <f t="shared" si="0"/>
        <v>27604.218841510003</v>
      </c>
      <c r="F5" s="436">
        <f t="shared" si="0"/>
        <v>30441.359039579998</v>
      </c>
      <c r="G5" s="436">
        <f t="shared" si="0"/>
        <v>32184.625879069798</v>
      </c>
      <c r="H5" s="436">
        <f t="shared" si="0"/>
        <v>34148.029036759996</v>
      </c>
      <c r="I5" s="436">
        <f t="shared" si="0"/>
        <v>31587.568951759997</v>
      </c>
      <c r="J5" s="436">
        <f t="shared" si="0"/>
        <v>33475.6190292315</v>
      </c>
      <c r="K5" s="436">
        <f t="shared" si="0"/>
        <v>41941.797900007805</v>
      </c>
      <c r="L5" s="454"/>
    </row>
    <row r="6" spans="1:13" ht="16.5" customHeight="1" x14ac:dyDescent="0.25">
      <c r="A6" s="91"/>
      <c r="B6" s="437"/>
      <c r="C6" s="437"/>
      <c r="D6" s="437"/>
      <c r="E6" s="437"/>
      <c r="F6" s="437"/>
      <c r="G6" s="437"/>
      <c r="H6" s="437"/>
      <c r="I6" s="437"/>
      <c r="J6" s="437"/>
      <c r="K6" s="437"/>
    </row>
    <row r="7" spans="1:13" ht="16.5" customHeight="1" x14ac:dyDescent="0.25">
      <c r="A7" s="181" t="s">
        <v>595</v>
      </c>
      <c r="B7" s="92">
        <v>12368.381531000001</v>
      </c>
      <c r="C7" s="92">
        <v>10250.232153999998</v>
      </c>
      <c r="D7" s="92">
        <v>7930.5396180000007</v>
      </c>
      <c r="E7" s="92">
        <v>7258.0504279999986</v>
      </c>
      <c r="F7" s="92">
        <v>10562.564838999999</v>
      </c>
      <c r="G7" s="92">
        <v>14243.886724800001</v>
      </c>
      <c r="H7" s="92">
        <v>14831.577505799996</v>
      </c>
      <c r="I7" s="92">
        <v>11306.458068999998</v>
      </c>
      <c r="J7" s="92">
        <v>10055.339772000001</v>
      </c>
      <c r="K7" s="92">
        <v>13386.342076100002</v>
      </c>
      <c r="L7" s="573"/>
      <c r="M7" s="454"/>
    </row>
    <row r="8" spans="1:13" ht="16.5" customHeight="1" x14ac:dyDescent="0.25">
      <c r="A8" s="181" t="s">
        <v>596</v>
      </c>
      <c r="B8" s="92">
        <v>3332.4695369999999</v>
      </c>
      <c r="C8" s="92">
        <v>9579.6235539999998</v>
      </c>
      <c r="D8" s="92">
        <v>12513.412187000002</v>
      </c>
      <c r="E8" s="92">
        <v>12609.442735000001</v>
      </c>
      <c r="F8" s="92">
        <v>13007.358958999999</v>
      </c>
      <c r="G8" s="92">
        <v>8843.6012456499993</v>
      </c>
      <c r="H8" s="92">
        <v>9445.6096013899987</v>
      </c>
      <c r="I8" s="92">
        <v>10668.505540000002</v>
      </c>
      <c r="J8" s="92">
        <v>9974.1883754999999</v>
      </c>
      <c r="K8" s="92">
        <v>9146.2542271999991</v>
      </c>
      <c r="L8" s="573"/>
      <c r="M8" s="454"/>
    </row>
    <row r="9" spans="1:13" ht="16.5" customHeight="1" x14ac:dyDescent="0.25">
      <c r="A9" s="181" t="s">
        <v>597</v>
      </c>
      <c r="B9" s="92">
        <v>2018.1846000000003</v>
      </c>
      <c r="C9" s="92">
        <v>4667.4817225000015</v>
      </c>
      <c r="D9" s="92">
        <v>3967.8989012000002</v>
      </c>
      <c r="E9" s="92">
        <v>4198.5706170000003</v>
      </c>
      <c r="F9" s="92">
        <v>3532.0812219999998</v>
      </c>
      <c r="G9" s="92">
        <v>3583.7549327000002</v>
      </c>
      <c r="H9" s="92">
        <v>2233.9159014000002</v>
      </c>
      <c r="I9" s="92">
        <v>3109.3226047999997</v>
      </c>
      <c r="J9" s="92">
        <v>3500.0428766999999</v>
      </c>
      <c r="K9" s="92">
        <v>8209.0211422000011</v>
      </c>
      <c r="L9" s="573"/>
      <c r="M9" s="454"/>
    </row>
    <row r="10" spans="1:13" ht="16.5" customHeight="1" x14ac:dyDescent="0.25">
      <c r="A10" s="181" t="s">
        <v>598</v>
      </c>
      <c r="B10" s="92">
        <v>0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3384.2628437415005</v>
      </c>
      <c r="K10" s="92">
        <v>5667.5781050777996</v>
      </c>
      <c r="M10" s="454"/>
    </row>
    <row r="11" spans="1:13" ht="16.5" customHeight="1" x14ac:dyDescent="0.25">
      <c r="A11" s="181" t="s">
        <v>599</v>
      </c>
      <c r="B11" s="92">
        <v>0</v>
      </c>
      <c r="C11" s="92">
        <v>0</v>
      </c>
      <c r="D11" s="92">
        <v>1084.814873</v>
      </c>
      <c r="E11" s="92">
        <v>1961.3250539999997</v>
      </c>
      <c r="F11" s="92">
        <v>1782.8201119999999</v>
      </c>
      <c r="G11" s="92">
        <v>3167.2684220000006</v>
      </c>
      <c r="H11" s="92">
        <v>5097.8957</v>
      </c>
      <c r="I11" s="92">
        <v>3532.4996510000001</v>
      </c>
      <c r="J11" s="92">
        <v>3809.6312239999997</v>
      </c>
      <c r="K11" s="92">
        <v>3132.1309080000001</v>
      </c>
      <c r="L11" s="573"/>
      <c r="M11" s="454"/>
    </row>
    <row r="12" spans="1:13" ht="16.5" customHeight="1" x14ac:dyDescent="0.25">
      <c r="A12" s="181" t="s">
        <v>600</v>
      </c>
      <c r="B12" s="92">
        <v>0</v>
      </c>
      <c r="C12" s="92">
        <v>161.89056500000001</v>
      </c>
      <c r="D12" s="92">
        <v>454.32649500000002</v>
      </c>
      <c r="E12" s="92">
        <v>904.37532771000008</v>
      </c>
      <c r="F12" s="92">
        <v>1272.2996042799998</v>
      </c>
      <c r="G12" s="92">
        <v>1203.6194799198001</v>
      </c>
      <c r="H12" s="92">
        <v>1145.8780231699998</v>
      </c>
      <c r="I12" s="92">
        <v>1379.2104229600002</v>
      </c>
      <c r="J12" s="92">
        <v>1565.6334372899998</v>
      </c>
      <c r="K12" s="92">
        <v>1323.4440794299996</v>
      </c>
      <c r="M12" s="454"/>
    </row>
    <row r="13" spans="1:13" ht="16.5" customHeight="1" x14ac:dyDescent="0.25">
      <c r="A13" s="181" t="s">
        <v>601</v>
      </c>
      <c r="B13" s="92">
        <v>2434.2019480000004</v>
      </c>
      <c r="C13" s="92">
        <v>1097.27701</v>
      </c>
      <c r="D13" s="92">
        <v>2190.1331400000004</v>
      </c>
      <c r="E13" s="92">
        <v>672.45467980000012</v>
      </c>
      <c r="F13" s="92">
        <v>284.23430330000002</v>
      </c>
      <c r="G13" s="92">
        <v>1142.4950740000002</v>
      </c>
      <c r="H13" s="92">
        <v>1393.1523050000001</v>
      </c>
      <c r="I13" s="92">
        <v>1591.572664</v>
      </c>
      <c r="J13" s="92">
        <v>1186.5205000000001</v>
      </c>
      <c r="K13" s="92">
        <v>1077.027362</v>
      </c>
      <c r="M13" s="454"/>
    </row>
    <row r="14" spans="1:13" ht="16.5" customHeight="1" x14ac:dyDescent="0.25">
      <c r="A14" s="71"/>
      <c r="B14" s="548"/>
      <c r="C14" s="548"/>
      <c r="D14" s="548"/>
      <c r="E14" s="548"/>
      <c r="F14" s="548"/>
      <c r="G14" s="548"/>
      <c r="H14" s="548"/>
      <c r="I14" s="548"/>
      <c r="J14" s="548"/>
      <c r="K14" s="548"/>
    </row>
    <row r="15" spans="1:13" ht="16.5" customHeight="1" x14ac:dyDescent="0.25">
      <c r="A15" s="253"/>
      <c r="B15" s="551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3" ht="16.5" customHeight="1" x14ac:dyDescent="0.25">
      <c r="A16" s="241" t="s">
        <v>359</v>
      </c>
      <c r="B16" s="552"/>
      <c r="C16" s="552"/>
      <c r="D16" s="552"/>
      <c r="E16" s="552"/>
      <c r="F16" s="552"/>
      <c r="G16" s="552"/>
      <c r="H16" s="553"/>
      <c r="I16" s="553"/>
      <c r="J16" s="552"/>
      <c r="K16" s="552"/>
    </row>
    <row r="17" spans="1:12" ht="16.5" customHeight="1" x14ac:dyDescent="0.25">
      <c r="A17" s="250" t="s">
        <v>582</v>
      </c>
      <c r="B17" s="524"/>
      <c r="C17" s="524"/>
      <c r="D17" s="524"/>
      <c r="E17" s="524"/>
      <c r="F17" s="524"/>
      <c r="G17" s="524"/>
      <c r="H17" s="524"/>
      <c r="I17" s="524"/>
      <c r="J17" s="524"/>
      <c r="K17" s="524"/>
    </row>
    <row r="18" spans="1:12" ht="16.5" customHeight="1" x14ac:dyDescent="0.25">
      <c r="A18" s="290"/>
      <c r="B18" s="290"/>
      <c r="C18" s="290"/>
      <c r="D18" s="290"/>
      <c r="E18" s="290"/>
      <c r="F18" s="290"/>
      <c r="G18" s="290"/>
      <c r="H18" s="290"/>
      <c r="I18" s="290"/>
      <c r="J18" s="290"/>
      <c r="K18" s="290"/>
    </row>
    <row r="19" spans="1:12" x14ac:dyDescent="0.25">
      <c r="A19" s="290"/>
      <c r="B19" s="290"/>
      <c r="C19" s="290"/>
      <c r="D19" s="290"/>
      <c r="E19" s="290"/>
      <c r="F19" s="290"/>
      <c r="G19" s="290"/>
      <c r="H19" s="290"/>
      <c r="I19" s="290"/>
      <c r="J19" s="290"/>
      <c r="K19" s="290"/>
    </row>
    <row r="20" spans="1:12" x14ac:dyDescent="0.25">
      <c r="A20" s="290"/>
      <c r="B20" s="290"/>
      <c r="C20" s="290"/>
      <c r="D20" s="290"/>
      <c r="E20" s="290"/>
      <c r="F20" s="290"/>
      <c r="G20" s="290"/>
      <c r="H20" s="290"/>
      <c r="I20" s="290"/>
      <c r="J20" s="290"/>
      <c r="K20" s="290"/>
    </row>
    <row r="21" spans="1:12" x14ac:dyDescent="0.25">
      <c r="A21" s="290"/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574"/>
    </row>
    <row r="22" spans="1:12" x14ac:dyDescent="0.25">
      <c r="A22" s="290"/>
      <c r="B22" s="290"/>
      <c r="C22" s="290"/>
      <c r="D22" s="290"/>
      <c r="E22" s="290"/>
      <c r="F22" s="290"/>
      <c r="G22" s="290"/>
      <c r="H22" s="290"/>
      <c r="I22" s="290"/>
      <c r="J22" s="290"/>
      <c r="K22" s="290"/>
    </row>
    <row r="23" spans="1:12" x14ac:dyDescent="0.25">
      <c r="A23" s="290"/>
      <c r="B23" s="290"/>
      <c r="C23" s="290"/>
      <c r="D23" s="290"/>
      <c r="E23" s="290"/>
      <c r="F23" s="290"/>
      <c r="G23" s="290"/>
      <c r="H23" s="290"/>
      <c r="I23" s="290"/>
      <c r="J23" s="290"/>
      <c r="K23" s="290"/>
    </row>
    <row r="24" spans="1:12" x14ac:dyDescent="0.25">
      <c r="A24" s="290"/>
      <c r="B24" s="290"/>
      <c r="C24" s="290"/>
      <c r="D24" s="290"/>
      <c r="E24" s="290"/>
      <c r="F24" s="290"/>
      <c r="G24" s="290"/>
      <c r="H24" s="290"/>
      <c r="I24" s="290"/>
      <c r="J24" s="290"/>
      <c r="K24" s="290"/>
    </row>
    <row r="25" spans="1:12" x14ac:dyDescent="0.25">
      <c r="A25" s="290"/>
      <c r="B25" s="290"/>
      <c r="C25" s="290"/>
      <c r="D25" s="290"/>
      <c r="E25" s="290"/>
      <c r="F25" s="290"/>
      <c r="G25" s="290"/>
      <c r="H25" s="290"/>
      <c r="I25" s="290"/>
      <c r="J25" s="290"/>
      <c r="K25" s="290"/>
    </row>
    <row r="26" spans="1:12" x14ac:dyDescent="0.25">
      <c r="A26" s="290"/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2" x14ac:dyDescent="0.25">
      <c r="A27" s="290"/>
      <c r="B27" s="290"/>
      <c r="C27" s="290"/>
      <c r="D27" s="290"/>
      <c r="E27" s="290"/>
      <c r="F27" s="290"/>
      <c r="G27" s="290"/>
      <c r="H27" s="290"/>
      <c r="I27" s="290"/>
      <c r="J27" s="290"/>
      <c r="K27" s="290"/>
    </row>
    <row r="28" spans="1:12" x14ac:dyDescent="0.25">
      <c r="A28" s="290"/>
      <c r="B28" s="290"/>
      <c r="C28" s="290"/>
      <c r="D28" s="290"/>
      <c r="E28" s="290"/>
      <c r="F28" s="290"/>
      <c r="G28" s="290"/>
      <c r="H28" s="290"/>
      <c r="I28" s="290"/>
      <c r="J28" s="290"/>
      <c r="K28" s="290"/>
    </row>
    <row r="29" spans="1:12" x14ac:dyDescent="0.25">
      <c r="A29" s="290"/>
      <c r="B29" s="290"/>
      <c r="C29" s="290"/>
      <c r="D29" s="290"/>
      <c r="E29" s="290"/>
      <c r="F29" s="290"/>
      <c r="G29" s="290"/>
      <c r="H29" s="290"/>
      <c r="I29" s="290"/>
      <c r="J29" s="290"/>
      <c r="K29" s="290"/>
    </row>
    <row r="30" spans="1:12" x14ac:dyDescent="0.25">
      <c r="A30" s="290"/>
      <c r="B30" s="290"/>
      <c r="C30" s="290"/>
      <c r="D30" s="290"/>
      <c r="E30" s="290"/>
      <c r="F30" s="290"/>
      <c r="G30" s="290"/>
      <c r="H30" s="290"/>
      <c r="I30" s="290"/>
      <c r="J30" s="290"/>
      <c r="K30" s="290"/>
    </row>
    <row r="31" spans="1:12" x14ac:dyDescent="0.25">
      <c r="A31" s="290"/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2" x14ac:dyDescent="0.25">
      <c r="A32" s="290"/>
      <c r="B32" s="290"/>
      <c r="C32" s="290"/>
      <c r="D32" s="290"/>
      <c r="E32" s="290"/>
      <c r="F32" s="290"/>
      <c r="G32" s="290"/>
      <c r="H32" s="290"/>
      <c r="I32" s="290"/>
      <c r="J32" s="290"/>
      <c r="K32" s="290"/>
    </row>
    <row r="33" spans="1:11" x14ac:dyDescent="0.25">
      <c r="A33" s="290"/>
      <c r="B33" s="290"/>
      <c r="C33" s="290"/>
      <c r="D33" s="290"/>
      <c r="E33" s="290"/>
      <c r="F33" s="290"/>
      <c r="G33" s="290"/>
      <c r="H33" s="290"/>
      <c r="I33" s="290"/>
      <c r="J33" s="290"/>
      <c r="K33" s="290"/>
    </row>
    <row r="34" spans="1:11" x14ac:dyDescent="0.25">
      <c r="A34" s="290"/>
      <c r="B34" s="290"/>
      <c r="C34" s="290"/>
      <c r="D34" s="290"/>
      <c r="E34" s="290"/>
      <c r="F34" s="290"/>
      <c r="G34" s="290"/>
      <c r="H34" s="290"/>
      <c r="I34" s="290"/>
      <c r="J34" s="290"/>
      <c r="K34" s="290"/>
    </row>
    <row r="35" spans="1:11" x14ac:dyDescent="0.25">
      <c r="A35" s="290"/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spans="1:11" x14ac:dyDescent="0.25">
      <c r="A36" s="290"/>
      <c r="B36" s="290"/>
      <c r="C36" s="290"/>
      <c r="D36" s="290"/>
      <c r="E36" s="290"/>
      <c r="F36" s="290"/>
      <c r="G36" s="290"/>
      <c r="H36" s="290"/>
      <c r="I36" s="290"/>
      <c r="J36" s="290"/>
      <c r="K36" s="290"/>
    </row>
    <row r="37" spans="1:11" x14ac:dyDescent="0.25">
      <c r="A37" s="290"/>
      <c r="B37" s="290"/>
      <c r="C37" s="290"/>
      <c r="D37" s="290"/>
      <c r="E37" s="290"/>
      <c r="F37" s="290"/>
      <c r="G37" s="290"/>
      <c r="H37" s="290"/>
      <c r="I37" s="290"/>
      <c r="J37" s="290"/>
      <c r="K37" s="290"/>
    </row>
    <row r="38" spans="1:11" x14ac:dyDescent="0.25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</row>
    <row r="39" spans="1:11" x14ac:dyDescent="0.25">
      <c r="A39" s="290"/>
      <c r="B39" s="290"/>
      <c r="C39" s="290"/>
      <c r="D39" s="290"/>
      <c r="E39" s="290"/>
      <c r="F39" s="290"/>
      <c r="G39" s="290"/>
      <c r="H39" s="290"/>
      <c r="I39" s="290"/>
      <c r="J39" s="290"/>
      <c r="K39" s="290"/>
    </row>
    <row r="40" spans="1:11" x14ac:dyDescent="0.25">
      <c r="A40" s="290"/>
      <c r="B40" s="290"/>
      <c r="C40" s="290"/>
      <c r="D40" s="290"/>
      <c r="E40" s="290"/>
      <c r="F40" s="290"/>
      <c r="G40" s="290"/>
      <c r="H40" s="290"/>
      <c r="I40" s="290"/>
      <c r="J40" s="290"/>
      <c r="K40" s="290"/>
    </row>
    <row r="41" spans="1:11" x14ac:dyDescent="0.25">
      <c r="A41" s="290"/>
      <c r="B41" s="290"/>
      <c r="C41" s="290"/>
      <c r="D41" s="290"/>
      <c r="E41" s="290"/>
      <c r="F41" s="290"/>
      <c r="G41" s="290"/>
      <c r="H41" s="290"/>
      <c r="I41" s="290"/>
      <c r="J41" s="290"/>
      <c r="K41" s="290"/>
    </row>
    <row r="42" spans="1:11" x14ac:dyDescent="0.25">
      <c r="A42" s="290"/>
      <c r="B42" s="290"/>
      <c r="C42" s="290"/>
      <c r="D42" s="290"/>
      <c r="E42" s="290"/>
      <c r="F42" s="290"/>
      <c r="G42" s="290"/>
      <c r="H42" s="290"/>
      <c r="I42" s="290"/>
      <c r="J42" s="290"/>
      <c r="K42" s="290"/>
    </row>
    <row r="43" spans="1:11" x14ac:dyDescent="0.25">
      <c r="A43" s="290"/>
      <c r="B43" s="290"/>
      <c r="C43" s="290"/>
      <c r="D43" s="290"/>
      <c r="E43" s="290"/>
      <c r="F43" s="290"/>
      <c r="G43" s="290"/>
      <c r="H43" s="290"/>
      <c r="I43" s="290"/>
      <c r="J43" s="290"/>
      <c r="K43" s="290"/>
    </row>
    <row r="44" spans="1:11" x14ac:dyDescent="0.25">
      <c r="A44" s="290"/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x14ac:dyDescent="0.25">
      <c r="A45" s="290"/>
      <c r="B45" s="290"/>
      <c r="C45" s="290"/>
      <c r="D45" s="290"/>
      <c r="E45" s="290"/>
      <c r="F45" s="290"/>
      <c r="G45" s="290"/>
      <c r="H45" s="290"/>
      <c r="I45" s="290"/>
      <c r="J45" s="290"/>
      <c r="K45" s="290"/>
    </row>
    <row r="46" spans="1:11" x14ac:dyDescent="0.25">
      <c r="A46" s="290"/>
      <c r="B46" s="290"/>
      <c r="C46" s="290"/>
      <c r="D46" s="290"/>
      <c r="E46" s="290"/>
      <c r="F46" s="290"/>
      <c r="G46" s="290"/>
      <c r="H46" s="290"/>
      <c r="I46" s="290"/>
      <c r="J46" s="290"/>
      <c r="K46" s="290"/>
    </row>
    <row r="47" spans="1:11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</row>
    <row r="48" spans="1:11" x14ac:dyDescent="0.25">
      <c r="A48" s="290"/>
      <c r="B48" s="290"/>
      <c r="C48" s="290"/>
      <c r="D48" s="290"/>
      <c r="E48" s="290"/>
      <c r="F48" s="290"/>
      <c r="G48" s="290"/>
      <c r="H48" s="290"/>
      <c r="I48" s="290"/>
      <c r="J48" s="290"/>
      <c r="K48" s="290"/>
    </row>
    <row r="49" spans="1:11" x14ac:dyDescent="0.25">
      <c r="A49" s="290"/>
      <c r="B49" s="290"/>
      <c r="C49" s="290"/>
      <c r="D49" s="290"/>
      <c r="E49" s="290"/>
      <c r="F49" s="290"/>
      <c r="G49" s="290"/>
      <c r="H49" s="290"/>
      <c r="I49" s="290"/>
      <c r="J49" s="290"/>
      <c r="K49" s="290"/>
    </row>
    <row r="50" spans="1:11" x14ac:dyDescent="0.25">
      <c r="A50" s="290"/>
      <c r="B50" s="290"/>
      <c r="C50" s="290"/>
      <c r="D50" s="290"/>
      <c r="E50" s="290"/>
      <c r="F50" s="290"/>
      <c r="G50" s="290"/>
      <c r="H50" s="290"/>
      <c r="I50" s="290"/>
      <c r="J50" s="290"/>
      <c r="K50" s="290"/>
    </row>
    <row r="51" spans="1:11" x14ac:dyDescent="0.25">
      <c r="A51" s="290"/>
      <c r="B51" s="290"/>
      <c r="C51" s="290"/>
      <c r="D51" s="290"/>
      <c r="E51" s="290"/>
      <c r="F51" s="290"/>
      <c r="G51" s="290"/>
      <c r="H51" s="290"/>
      <c r="I51" s="290"/>
      <c r="J51" s="290"/>
      <c r="K51" s="290"/>
    </row>
    <row r="52" spans="1:11" x14ac:dyDescent="0.25">
      <c r="A52" s="290"/>
      <c r="B52" s="290"/>
      <c r="C52" s="290"/>
      <c r="D52" s="290"/>
      <c r="E52" s="290"/>
      <c r="F52" s="290"/>
      <c r="G52" s="290"/>
      <c r="H52" s="290"/>
      <c r="I52" s="290"/>
      <c r="J52" s="290"/>
      <c r="K52" s="290"/>
    </row>
    <row r="53" spans="1:11" x14ac:dyDescent="0.25">
      <c r="A53" s="290"/>
      <c r="B53" s="290"/>
      <c r="C53" s="290"/>
      <c r="D53" s="290"/>
      <c r="E53" s="290"/>
      <c r="F53" s="290"/>
      <c r="G53" s="290"/>
      <c r="H53" s="290"/>
      <c r="I53" s="290"/>
      <c r="J53" s="290"/>
      <c r="K53" s="290"/>
    </row>
    <row r="54" spans="1:11" x14ac:dyDescent="0.25">
      <c r="A54" s="290"/>
      <c r="B54" s="290"/>
      <c r="C54" s="290"/>
      <c r="D54" s="290"/>
      <c r="E54" s="290"/>
      <c r="F54" s="290"/>
      <c r="G54" s="290"/>
      <c r="H54" s="290"/>
      <c r="I54" s="290"/>
      <c r="J54" s="290"/>
      <c r="K54" s="290"/>
    </row>
  </sheetData>
  <pageMargins left="0.7" right="0.7" top="0.75" bottom="0.75" header="0" footer="0"/>
  <pageSetup scale="84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8084A-A6E9-4F44-AD4F-6984CEA8B170}">
  <sheetPr>
    <tabColor rgb="FF7030A0"/>
  </sheetPr>
  <dimension ref="A1:L18"/>
  <sheetViews>
    <sheetView showGridLines="0" view="pageBreakPreview" zoomScaleNormal="100" zoomScaleSheetLayoutView="100" workbookViewId="0"/>
  </sheetViews>
  <sheetFormatPr baseColWidth="10" defaultColWidth="14.42578125" defaultRowHeight="15" x14ac:dyDescent="0.25"/>
  <cols>
    <col min="1" max="1" width="25.85546875" style="5" customWidth="1"/>
    <col min="2" max="11" width="9.7109375" style="5" customWidth="1"/>
    <col min="12" max="12" width="2.42578125" style="5" customWidth="1"/>
    <col min="13" max="16384" width="14.42578125" style="5"/>
  </cols>
  <sheetData>
    <row r="1" spans="1:12" ht="16.5" customHeight="1" x14ac:dyDescent="0.25">
      <c r="A1" s="70" t="s">
        <v>602</v>
      </c>
      <c r="B1" s="254"/>
      <c r="C1" s="254"/>
      <c r="D1" s="254"/>
      <c r="E1" s="254"/>
      <c r="F1" s="254"/>
      <c r="G1" s="254"/>
      <c r="H1" s="254"/>
      <c r="I1" s="254"/>
      <c r="J1" s="254"/>
      <c r="K1" s="253"/>
    </row>
    <row r="2" spans="1:12" ht="16.5" customHeight="1" x14ac:dyDescent="0.25">
      <c r="A2" s="72" t="s">
        <v>603</v>
      </c>
      <c r="B2" s="254"/>
      <c r="C2" s="254"/>
      <c r="D2" s="254"/>
      <c r="E2" s="254"/>
      <c r="F2" s="254"/>
      <c r="G2" s="254"/>
      <c r="H2" s="254"/>
      <c r="I2" s="254"/>
      <c r="J2" s="254"/>
      <c r="K2" s="253"/>
    </row>
    <row r="3" spans="1:12" ht="16.5" customHeight="1" x14ac:dyDescent="0.25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3"/>
    </row>
    <row r="4" spans="1:12" ht="16.5" customHeight="1" x14ac:dyDescent="0.25">
      <c r="A4" s="206" t="s">
        <v>375</v>
      </c>
      <c r="B4" s="207">
        <v>2015</v>
      </c>
      <c r="C4" s="207">
        <v>2016</v>
      </c>
      <c r="D4" s="207">
        <v>2017</v>
      </c>
      <c r="E4" s="207">
        <v>2018</v>
      </c>
      <c r="F4" s="207">
        <v>2019</v>
      </c>
      <c r="G4" s="207">
        <v>2020</v>
      </c>
      <c r="H4" s="207">
        <v>2021</v>
      </c>
      <c r="I4" s="207">
        <v>2022</v>
      </c>
      <c r="J4" s="207">
        <v>2023</v>
      </c>
      <c r="K4" s="207" t="s">
        <v>330</v>
      </c>
    </row>
    <row r="5" spans="1:12" ht="16.5" customHeight="1" x14ac:dyDescent="0.25">
      <c r="A5" s="73" t="s">
        <v>178</v>
      </c>
      <c r="B5" s="436">
        <f t="shared" ref="B5:K5" si="0">SUM(B7:B13)</f>
        <v>20153.237616000002</v>
      </c>
      <c r="C5" s="436">
        <f t="shared" si="0"/>
        <v>25756.505005500003</v>
      </c>
      <c r="D5" s="436">
        <f t="shared" si="0"/>
        <v>28141.125214200001</v>
      </c>
      <c r="E5" s="436">
        <f t="shared" si="0"/>
        <v>27604.218841510003</v>
      </c>
      <c r="F5" s="436">
        <f t="shared" si="0"/>
        <v>30441.359039579998</v>
      </c>
      <c r="G5" s="436">
        <f t="shared" si="0"/>
        <v>32184.625879069798</v>
      </c>
      <c r="H5" s="436">
        <f t="shared" si="0"/>
        <v>34148.029036760003</v>
      </c>
      <c r="I5" s="436">
        <f t="shared" si="0"/>
        <v>31587.568951760004</v>
      </c>
      <c r="J5" s="436">
        <f t="shared" si="0"/>
        <v>33475.6190292315</v>
      </c>
      <c r="K5" s="436">
        <f t="shared" si="0"/>
        <v>41941.797900007805</v>
      </c>
    </row>
    <row r="6" spans="1:12" ht="16.5" customHeight="1" x14ac:dyDescent="0.25">
      <c r="A6" s="91"/>
      <c r="B6" s="437"/>
      <c r="C6" s="437"/>
      <c r="D6" s="437"/>
      <c r="E6" s="437"/>
      <c r="F6" s="437"/>
      <c r="G6" s="437"/>
      <c r="H6" s="437"/>
      <c r="I6" s="437"/>
      <c r="J6" s="437"/>
      <c r="K6" s="437"/>
    </row>
    <row r="7" spans="1:12" ht="16.5" customHeight="1" x14ac:dyDescent="0.25">
      <c r="A7" s="181" t="s">
        <v>308</v>
      </c>
      <c r="B7" s="92">
        <v>4444.5584229999995</v>
      </c>
      <c r="C7" s="92">
        <v>3925.827053</v>
      </c>
      <c r="D7" s="92">
        <v>3746.4261129999995</v>
      </c>
      <c r="E7" s="92">
        <v>3098.8079729999999</v>
      </c>
      <c r="F7" s="92">
        <v>3285.5837310000002</v>
      </c>
      <c r="G7" s="92">
        <v>4224.7644029999992</v>
      </c>
      <c r="H7" s="92">
        <v>4189.9246654999997</v>
      </c>
      <c r="I7" s="92">
        <v>3625.2352951000007</v>
      </c>
      <c r="J7" s="92">
        <v>7127.6507141414995</v>
      </c>
      <c r="K7" s="92">
        <v>10085.970823477799</v>
      </c>
      <c r="L7" s="454"/>
    </row>
    <row r="8" spans="1:12" ht="16.5" customHeight="1" x14ac:dyDescent="0.25">
      <c r="A8" s="181" t="s">
        <v>294</v>
      </c>
      <c r="B8" s="92">
        <v>3332.4695369999999</v>
      </c>
      <c r="C8" s="92">
        <v>9579.6235539999998</v>
      </c>
      <c r="D8" s="92">
        <v>12513.412187000002</v>
      </c>
      <c r="E8" s="92">
        <v>12609.442735000001</v>
      </c>
      <c r="F8" s="92">
        <v>13007.358958999999</v>
      </c>
      <c r="G8" s="92">
        <v>8843.6012456499993</v>
      </c>
      <c r="H8" s="92">
        <v>9445.6096013899987</v>
      </c>
      <c r="I8" s="92">
        <v>10668.505540000002</v>
      </c>
      <c r="J8" s="92">
        <v>9974.1883754999999</v>
      </c>
      <c r="K8" s="92">
        <v>9146.2542271999991</v>
      </c>
      <c r="L8" s="454"/>
    </row>
    <row r="9" spans="1:12" ht="16.5" customHeight="1" x14ac:dyDescent="0.25">
      <c r="A9" s="181" t="s">
        <v>300</v>
      </c>
      <c r="B9" s="92">
        <v>7923.8231079999996</v>
      </c>
      <c r="C9" s="92">
        <v>6324.4051010000003</v>
      </c>
      <c r="D9" s="92">
        <v>4184.1135050000003</v>
      </c>
      <c r="E9" s="92">
        <v>4159.2424550000005</v>
      </c>
      <c r="F9" s="92">
        <v>7276.9811079999981</v>
      </c>
      <c r="G9" s="92">
        <v>10019.1223218</v>
      </c>
      <c r="H9" s="92">
        <v>10641.652840300001</v>
      </c>
      <c r="I9" s="92">
        <v>7681.2227739000009</v>
      </c>
      <c r="J9" s="92">
        <v>6311.9519016000004</v>
      </c>
      <c r="K9" s="92">
        <v>8967.9493577000012</v>
      </c>
      <c r="L9" s="454"/>
    </row>
    <row r="10" spans="1:12" ht="16.5" customHeight="1" x14ac:dyDescent="0.25">
      <c r="A10" s="181" t="s">
        <v>296</v>
      </c>
      <c r="B10" s="92">
        <v>2018.1846000000003</v>
      </c>
      <c r="C10" s="92">
        <v>4667.4817225000015</v>
      </c>
      <c r="D10" s="92">
        <v>3967.8989012000002</v>
      </c>
      <c r="E10" s="92">
        <v>4198.5706170000003</v>
      </c>
      <c r="F10" s="92">
        <v>3532.0812219999998</v>
      </c>
      <c r="G10" s="92">
        <v>3583.7549327000002</v>
      </c>
      <c r="H10" s="92">
        <v>2233.9159014000002</v>
      </c>
      <c r="I10" s="92">
        <v>3109.3226047999997</v>
      </c>
      <c r="J10" s="92">
        <v>3500.0428766999999</v>
      </c>
      <c r="K10" s="92">
        <v>8209.0211422000011</v>
      </c>
    </row>
    <row r="11" spans="1:12" ht="16.5" customHeight="1" x14ac:dyDescent="0.25">
      <c r="A11" s="181" t="s">
        <v>298</v>
      </c>
      <c r="B11" s="92">
        <v>0</v>
      </c>
      <c r="C11" s="92">
        <v>0</v>
      </c>
      <c r="D11" s="92">
        <v>1084.814873</v>
      </c>
      <c r="E11" s="92">
        <v>1961.3250539999997</v>
      </c>
      <c r="F11" s="92">
        <v>1782.8201119999999</v>
      </c>
      <c r="G11" s="92">
        <v>3167.2684220000006</v>
      </c>
      <c r="H11" s="92">
        <v>5097.8957</v>
      </c>
      <c r="I11" s="92">
        <v>3532.4996510000001</v>
      </c>
      <c r="J11" s="92">
        <v>3809.6312239999997</v>
      </c>
      <c r="K11" s="92">
        <v>3132.1309080000001</v>
      </c>
      <c r="L11" s="454"/>
    </row>
    <row r="12" spans="1:12" ht="16.5" customHeight="1" x14ac:dyDescent="0.25">
      <c r="A12" s="181" t="s">
        <v>299</v>
      </c>
      <c r="B12" s="92">
        <v>0</v>
      </c>
      <c r="C12" s="92">
        <v>161.89056500000001</v>
      </c>
      <c r="D12" s="92">
        <v>454.32649500000002</v>
      </c>
      <c r="E12" s="92">
        <v>904.37532771000008</v>
      </c>
      <c r="F12" s="92">
        <v>1272.2996042799998</v>
      </c>
      <c r="G12" s="92">
        <v>1203.6194799198001</v>
      </c>
      <c r="H12" s="92">
        <v>1145.8780231699998</v>
      </c>
      <c r="I12" s="92">
        <v>1379.2104229600002</v>
      </c>
      <c r="J12" s="92">
        <v>1565.6334372899998</v>
      </c>
      <c r="K12" s="92">
        <v>1323.4440794299996</v>
      </c>
    </row>
    <row r="13" spans="1:12" ht="16.5" customHeight="1" x14ac:dyDescent="0.25">
      <c r="A13" s="181" t="s">
        <v>297</v>
      </c>
      <c r="B13" s="92">
        <v>2434.2019480000004</v>
      </c>
      <c r="C13" s="92">
        <v>1097.27701</v>
      </c>
      <c r="D13" s="92">
        <v>2190.1331400000004</v>
      </c>
      <c r="E13" s="92">
        <v>672.45467980000012</v>
      </c>
      <c r="F13" s="92">
        <v>284.23430330000002</v>
      </c>
      <c r="G13" s="92">
        <v>1142.4950740000002</v>
      </c>
      <c r="H13" s="92">
        <v>1393.1523050000001</v>
      </c>
      <c r="I13" s="92">
        <v>1591.572664</v>
      </c>
      <c r="J13" s="92">
        <v>1186.5205000000001</v>
      </c>
      <c r="K13" s="92">
        <v>1077.027362</v>
      </c>
    </row>
    <row r="14" spans="1:12" ht="16.5" customHeight="1" x14ac:dyDescent="0.25"/>
    <row r="15" spans="1:12" ht="16.5" customHeight="1" x14ac:dyDescent="0.25">
      <c r="A15" s="253"/>
      <c r="B15" s="254"/>
      <c r="C15" s="254"/>
      <c r="D15" s="254"/>
      <c r="E15" s="254"/>
      <c r="F15" s="254"/>
      <c r="G15" s="254"/>
      <c r="H15" s="254"/>
      <c r="I15" s="254"/>
      <c r="J15" s="254"/>
      <c r="K15" s="254"/>
    </row>
    <row r="16" spans="1:12" ht="16.5" customHeight="1" x14ac:dyDescent="0.25">
      <c r="A16" s="241" t="s">
        <v>359</v>
      </c>
      <c r="B16" s="552"/>
      <c r="C16" s="552"/>
      <c r="D16" s="552"/>
      <c r="E16" s="552"/>
      <c r="F16" s="552"/>
      <c r="G16" s="553"/>
      <c r="H16" s="553"/>
      <c r="I16" s="552"/>
      <c r="J16" s="552"/>
      <c r="K16" s="552"/>
    </row>
    <row r="17" spans="1:11" ht="16.5" customHeight="1" x14ac:dyDescent="0.25">
      <c r="A17" s="250" t="s">
        <v>582</v>
      </c>
      <c r="B17" s="524"/>
      <c r="C17" s="524"/>
      <c r="D17" s="524"/>
      <c r="E17" s="524"/>
      <c r="F17" s="524"/>
      <c r="G17" s="524"/>
      <c r="H17" s="524"/>
      <c r="I17" s="524"/>
      <c r="J17" s="524"/>
      <c r="K17" s="524"/>
    </row>
    <row r="18" spans="1:11" ht="16.5" customHeight="1" x14ac:dyDescent="0.25">
      <c r="A18" s="254"/>
      <c r="B18" s="254"/>
      <c r="C18" s="254"/>
      <c r="D18" s="254"/>
      <c r="E18" s="254"/>
      <c r="F18" s="254"/>
      <c r="G18" s="254"/>
      <c r="H18" s="254"/>
      <c r="I18" s="254"/>
      <c r="J18" s="254"/>
      <c r="K18" s="254"/>
    </row>
  </sheetData>
  <pageMargins left="0.7" right="0.7" top="0.75" bottom="0.75" header="0" footer="0"/>
  <pageSetup scale="94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701D6-29D5-4C09-A808-5ED5395815A7}">
  <sheetPr>
    <tabColor rgb="FF7030A0"/>
  </sheetPr>
  <dimension ref="A1:M12"/>
  <sheetViews>
    <sheetView showGridLines="0" view="pageBreakPreview" zoomScaleNormal="100" zoomScaleSheetLayoutView="100" workbookViewId="0"/>
  </sheetViews>
  <sheetFormatPr baseColWidth="10" defaultColWidth="14.42578125" defaultRowHeight="15" x14ac:dyDescent="0.25"/>
  <cols>
    <col min="1" max="1" width="21" style="290" customWidth="1"/>
    <col min="2" max="2" width="11.28515625" style="290" customWidth="1"/>
    <col min="3" max="12" width="7.7109375" style="290" customWidth="1"/>
    <col min="13" max="13" width="3.28515625" style="290" customWidth="1"/>
    <col min="14" max="16384" width="14.42578125" style="290"/>
  </cols>
  <sheetData>
    <row r="1" spans="1:13" ht="16.5" customHeight="1" x14ac:dyDescent="0.25">
      <c r="A1" s="70" t="s">
        <v>604</v>
      </c>
      <c r="B1" s="256"/>
      <c r="C1" s="256"/>
      <c r="D1" s="256"/>
      <c r="E1" s="256"/>
      <c r="F1" s="256"/>
      <c r="G1" s="253"/>
      <c r="H1" s="253"/>
      <c r="I1" s="253"/>
      <c r="J1" s="256"/>
      <c r="K1" s="256"/>
      <c r="L1" s="253"/>
    </row>
    <row r="2" spans="1:13" ht="16.5" customHeight="1" x14ac:dyDescent="0.25">
      <c r="A2" s="72" t="s">
        <v>605</v>
      </c>
      <c r="B2" s="256"/>
      <c r="C2" s="256"/>
      <c r="D2" s="256"/>
      <c r="E2" s="256"/>
      <c r="F2" s="256"/>
      <c r="G2" s="253"/>
      <c r="H2" s="253"/>
      <c r="I2" s="253"/>
      <c r="J2" s="256"/>
      <c r="K2" s="256"/>
      <c r="L2" s="253"/>
    </row>
    <row r="3" spans="1:13" ht="16.5" customHeight="1" x14ac:dyDescent="0.25">
      <c r="A3" s="253"/>
      <c r="B3" s="256"/>
      <c r="C3" s="256"/>
      <c r="D3" s="256"/>
      <c r="E3" s="256"/>
      <c r="F3" s="256"/>
      <c r="G3" s="253"/>
      <c r="H3" s="253"/>
      <c r="I3" s="253"/>
      <c r="J3" s="256"/>
      <c r="K3" s="256"/>
      <c r="L3" s="253"/>
    </row>
    <row r="4" spans="1:13" ht="16.5" customHeight="1" x14ac:dyDescent="0.25">
      <c r="A4" s="206" t="s">
        <v>606</v>
      </c>
      <c r="B4" s="386"/>
      <c r="C4" s="207">
        <v>2015</v>
      </c>
      <c r="D4" s="207">
        <v>2016</v>
      </c>
      <c r="E4" s="207">
        <v>2017</v>
      </c>
      <c r="F4" s="207">
        <v>2018</v>
      </c>
      <c r="G4" s="207">
        <v>2019</v>
      </c>
      <c r="H4" s="207">
        <v>2020</v>
      </c>
      <c r="I4" s="207">
        <v>2021</v>
      </c>
      <c r="J4" s="207">
        <v>2022</v>
      </c>
      <c r="K4" s="207">
        <v>2023</v>
      </c>
      <c r="L4" s="207" t="s">
        <v>330</v>
      </c>
    </row>
    <row r="5" spans="1:13" ht="16.5" customHeight="1" x14ac:dyDescent="0.25">
      <c r="A5" s="95" t="s">
        <v>566</v>
      </c>
      <c r="B5" s="113" t="s">
        <v>398</v>
      </c>
      <c r="C5" s="526">
        <v>219.63469285986599</v>
      </c>
      <c r="D5" s="526">
        <v>272.67154160154502</v>
      </c>
      <c r="E5" s="526">
        <v>367.85685112577198</v>
      </c>
      <c r="F5" s="526">
        <v>612.49525971191497</v>
      </c>
      <c r="G5" s="526">
        <v>655.93619109028896</v>
      </c>
      <c r="H5" s="526">
        <v>478.49304627782902</v>
      </c>
      <c r="I5" s="526">
        <v>1045.2800694006501</v>
      </c>
      <c r="J5" s="526">
        <v>1149.5748933149</v>
      </c>
      <c r="K5" s="526">
        <v>1659.9803423534599</v>
      </c>
      <c r="L5" s="526">
        <v>1599.18441369893</v>
      </c>
    </row>
    <row r="6" spans="1:13" ht="16.5" customHeight="1" x14ac:dyDescent="0.25">
      <c r="A6" s="95" t="s">
        <v>567</v>
      </c>
      <c r="B6" s="113" t="s">
        <v>586</v>
      </c>
      <c r="C6" s="526">
        <v>17.764907390686901</v>
      </c>
      <c r="D6" s="526">
        <v>24.500516022025099</v>
      </c>
      <c r="E6" s="526">
        <v>25.423540350680799</v>
      </c>
      <c r="F6" s="526">
        <v>27.171357639812101</v>
      </c>
      <c r="G6" s="526">
        <v>30.339354856170601</v>
      </c>
      <c r="H6" s="526">
        <v>29.568652286041502</v>
      </c>
      <c r="I6" s="526">
        <v>32.597042292064103</v>
      </c>
      <c r="J6" s="526">
        <v>29.481467272762799</v>
      </c>
      <c r="K6" s="526">
        <v>36.871184451801099</v>
      </c>
      <c r="L6" s="526">
        <v>39.608610993492597</v>
      </c>
    </row>
    <row r="7" spans="1:13" ht="16.5" customHeight="1" x14ac:dyDescent="0.25">
      <c r="A7" s="253"/>
      <c r="B7" s="256"/>
      <c r="C7" s="256"/>
      <c r="D7" s="256"/>
      <c r="E7" s="256"/>
      <c r="F7" s="256"/>
      <c r="G7" s="253"/>
      <c r="H7" s="253"/>
      <c r="I7" s="253"/>
      <c r="J7" s="256"/>
      <c r="K7" s="253"/>
      <c r="L7" s="253"/>
    </row>
    <row r="8" spans="1:13" ht="16.5" customHeight="1" x14ac:dyDescent="0.25">
      <c r="A8" s="253"/>
      <c r="B8" s="256"/>
      <c r="C8" s="256"/>
      <c r="D8" s="256"/>
      <c r="E8" s="256"/>
      <c r="F8" s="256"/>
      <c r="G8" s="253"/>
      <c r="H8" s="253"/>
      <c r="I8" s="253"/>
      <c r="J8" s="256"/>
      <c r="K8" s="555"/>
      <c r="L8" s="555"/>
    </row>
    <row r="9" spans="1:13" ht="16.5" customHeight="1" x14ac:dyDescent="0.25">
      <c r="A9" s="241" t="s">
        <v>359</v>
      </c>
      <c r="B9" s="293"/>
      <c r="C9" s="293"/>
      <c r="D9" s="293"/>
      <c r="E9" s="293"/>
      <c r="F9" s="293"/>
      <c r="G9" s="241"/>
      <c r="H9" s="241"/>
      <c r="I9" s="241"/>
      <c r="J9" s="293"/>
      <c r="K9" s="296"/>
      <c r="L9" s="221"/>
      <c r="M9" s="575"/>
    </row>
    <row r="10" spans="1:13" ht="16.5" customHeight="1" x14ac:dyDescent="0.25">
      <c r="A10" s="221" t="s">
        <v>402</v>
      </c>
      <c r="B10" s="111"/>
      <c r="C10" s="296"/>
      <c r="D10" s="296"/>
      <c r="E10" s="296"/>
      <c r="F10" s="296"/>
      <c r="G10" s="221"/>
      <c r="H10" s="221"/>
      <c r="I10" s="221"/>
      <c r="J10" s="111"/>
      <c r="K10" s="111"/>
      <c r="L10" s="221"/>
      <c r="M10" s="575"/>
    </row>
    <row r="11" spans="1:13" ht="16.5" customHeight="1" x14ac:dyDescent="0.25">
      <c r="A11" s="250" t="s">
        <v>403</v>
      </c>
      <c r="B11" s="277"/>
      <c r="C11" s="297"/>
      <c r="D11" s="297"/>
      <c r="E11" s="297"/>
      <c r="F11" s="297"/>
      <c r="G11" s="250"/>
      <c r="H11" s="250"/>
      <c r="I11" s="250"/>
      <c r="J11" s="277"/>
      <c r="K11" s="277"/>
      <c r="L11" s="277"/>
      <c r="M11" s="575"/>
    </row>
    <row r="12" spans="1:13" ht="16.5" customHeight="1" x14ac:dyDescent="0.25">
      <c r="A12" s="253"/>
      <c r="B12" s="256"/>
      <c r="C12" s="256"/>
      <c r="D12" s="256"/>
      <c r="E12" s="256"/>
      <c r="F12" s="256"/>
      <c r="G12" s="253"/>
      <c r="H12" s="253"/>
      <c r="I12" s="253"/>
      <c r="J12" s="256"/>
      <c r="K12" s="256"/>
      <c r="L12" s="253"/>
    </row>
  </sheetData>
  <pageMargins left="0.7" right="0.7" top="0.75" bottom="0.75" header="0" footer="0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1820-BBA8-49FA-848A-217B6E07B097}">
  <sheetPr>
    <tabColor rgb="FF002060"/>
  </sheetPr>
  <dimension ref="A1:K28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3.28515625" style="20" customWidth="1"/>
    <col min="2" max="2" width="58.140625" style="20" customWidth="1"/>
    <col min="3" max="3" width="8.28515625" style="20" customWidth="1"/>
    <col min="4" max="5" width="11.5703125" style="20" customWidth="1"/>
    <col min="6" max="6" width="2.7109375" style="20" customWidth="1"/>
    <col min="7" max="11" width="11.5703125" style="20" customWidth="1"/>
    <col min="12" max="16384" width="14.42578125" style="20"/>
  </cols>
  <sheetData>
    <row r="1" spans="1:11" ht="15" customHeight="1" x14ac:dyDescent="0.25">
      <c r="A1" s="17" t="s">
        <v>781</v>
      </c>
      <c r="B1" s="18"/>
      <c r="C1" s="18"/>
      <c r="D1" s="19"/>
      <c r="E1" s="792">
        <v>128521560</v>
      </c>
      <c r="F1" s="19"/>
      <c r="G1" s="19"/>
      <c r="H1" s="19"/>
      <c r="I1" s="19"/>
      <c r="J1" s="19"/>
      <c r="K1" s="19"/>
    </row>
    <row r="2" spans="1:11" ht="15" customHeight="1" x14ac:dyDescent="0.25">
      <c r="A2" s="21" t="s">
        <v>782</v>
      </c>
      <c r="B2" s="18"/>
      <c r="C2" s="18"/>
      <c r="D2" s="19"/>
      <c r="E2" s="19"/>
      <c r="F2" s="19"/>
      <c r="G2" s="19"/>
      <c r="H2" s="19"/>
      <c r="I2" s="19"/>
      <c r="J2" s="19"/>
      <c r="K2" s="19"/>
    </row>
    <row r="3" spans="1:11" ht="15" customHeight="1" x14ac:dyDescent="0.25">
      <c r="A3" s="19"/>
      <c r="B3" s="18"/>
      <c r="C3" s="18"/>
      <c r="D3" s="19"/>
      <c r="E3" s="19"/>
      <c r="F3" s="19"/>
      <c r="G3" s="19"/>
      <c r="H3" s="19"/>
      <c r="I3" s="19"/>
      <c r="J3" s="19"/>
      <c r="K3" s="19"/>
    </row>
    <row r="4" spans="1:11" ht="15" customHeight="1" x14ac:dyDescent="0.25">
      <c r="A4" s="24"/>
      <c r="B4" s="24" t="s">
        <v>783</v>
      </c>
      <c r="C4" s="24" t="s">
        <v>784</v>
      </c>
      <c r="D4" s="793" t="s">
        <v>785</v>
      </c>
      <c r="E4" s="24" t="s">
        <v>761</v>
      </c>
      <c r="F4" s="18"/>
      <c r="G4" s="18"/>
      <c r="H4" s="18"/>
      <c r="I4" s="18"/>
      <c r="J4" s="18"/>
      <c r="K4" s="18"/>
    </row>
    <row r="5" spans="1:11" ht="15" customHeight="1" x14ac:dyDescent="0.25">
      <c r="A5" s="27"/>
      <c r="B5" s="27"/>
      <c r="C5" s="27"/>
      <c r="D5" s="27"/>
      <c r="E5" s="27"/>
      <c r="F5" s="18"/>
      <c r="G5" s="18"/>
      <c r="H5" s="18"/>
      <c r="I5" s="18"/>
      <c r="J5" s="18"/>
      <c r="K5" s="18"/>
    </row>
    <row r="6" spans="1:11" ht="15" customHeight="1" x14ac:dyDescent="0.25">
      <c r="A6" s="32">
        <v>1</v>
      </c>
      <c r="B6" s="794" t="s">
        <v>786</v>
      </c>
      <c r="C6" s="795">
        <v>28</v>
      </c>
      <c r="D6" s="796">
        <v>10731228.036699999</v>
      </c>
      <c r="E6" s="29">
        <f>D6/$E$1</f>
        <v>8.3497492846336438E-2</v>
      </c>
      <c r="F6" s="19"/>
      <c r="G6" s="19"/>
      <c r="H6" s="19"/>
      <c r="I6" s="19"/>
      <c r="J6" s="19"/>
      <c r="K6" s="19"/>
    </row>
    <row r="7" spans="1:11" ht="15" customHeight="1" x14ac:dyDescent="0.25">
      <c r="A7" s="32">
        <v>2</v>
      </c>
      <c r="B7" s="794" t="s">
        <v>787</v>
      </c>
      <c r="C7" s="795">
        <v>21</v>
      </c>
      <c r="D7" s="796">
        <v>8392228.6060000006</v>
      </c>
      <c r="E7" s="29">
        <f t="shared" ref="E7:E22" si="0">D7/$E$1</f>
        <v>6.5298216159218742E-2</v>
      </c>
      <c r="F7" s="19"/>
      <c r="G7" s="19"/>
      <c r="H7" s="19"/>
      <c r="I7" s="19"/>
      <c r="J7" s="19"/>
      <c r="K7" s="19"/>
    </row>
    <row r="8" spans="1:11" ht="15" customHeight="1" x14ac:dyDescent="0.25">
      <c r="A8" s="32">
        <v>3</v>
      </c>
      <c r="B8" s="607" t="s">
        <v>788</v>
      </c>
      <c r="C8" s="795">
        <v>1040</v>
      </c>
      <c r="D8" s="796">
        <v>7632537.1381000048</v>
      </c>
      <c r="E8" s="29">
        <f t="shared" si="0"/>
        <v>5.9387212060762452E-2</v>
      </c>
      <c r="F8" s="19"/>
      <c r="G8" s="19"/>
      <c r="H8" s="19"/>
      <c r="I8" s="19"/>
      <c r="J8" s="19"/>
      <c r="K8" s="19"/>
    </row>
    <row r="9" spans="1:11" ht="15" customHeight="1" x14ac:dyDescent="0.25">
      <c r="A9" s="32">
        <v>4</v>
      </c>
      <c r="B9" s="607" t="s">
        <v>789</v>
      </c>
      <c r="C9" s="795">
        <v>14</v>
      </c>
      <c r="D9" s="796">
        <v>6951686.2819999987</v>
      </c>
      <c r="E9" s="29">
        <f t="shared" si="0"/>
        <v>5.4089650654722828E-2</v>
      </c>
      <c r="F9" s="19"/>
      <c r="G9" s="797"/>
      <c r="H9" s="19"/>
      <c r="I9" s="19"/>
      <c r="J9" s="19"/>
      <c r="K9" s="19"/>
    </row>
    <row r="10" spans="1:11" ht="15" customHeight="1" x14ac:dyDescent="0.25">
      <c r="A10" s="32">
        <v>5</v>
      </c>
      <c r="B10" s="607" t="s">
        <v>790</v>
      </c>
      <c r="C10" s="795">
        <v>188</v>
      </c>
      <c r="D10" s="796">
        <v>4956062.3040000033</v>
      </c>
      <c r="E10" s="29">
        <f t="shared" si="0"/>
        <v>3.8562108209704293E-2</v>
      </c>
      <c r="F10" s="19"/>
      <c r="G10" s="19"/>
      <c r="H10" s="19"/>
      <c r="I10" s="19"/>
      <c r="J10" s="19"/>
      <c r="K10" s="19"/>
    </row>
    <row r="11" spans="1:11" ht="15" customHeight="1" x14ac:dyDescent="0.25">
      <c r="A11" s="32">
        <v>6</v>
      </c>
      <c r="B11" s="607" t="s">
        <v>791</v>
      </c>
      <c r="C11" s="798">
        <v>11</v>
      </c>
      <c r="D11" s="796">
        <v>3596700.7760000001</v>
      </c>
      <c r="E11" s="29">
        <f t="shared" si="0"/>
        <v>2.7985193892760094E-2</v>
      </c>
      <c r="F11" s="19"/>
      <c r="G11" s="19"/>
      <c r="H11" s="19"/>
      <c r="I11" s="19"/>
      <c r="J11" s="19"/>
      <c r="K11" s="19"/>
    </row>
    <row r="12" spans="1:11" ht="15" customHeight="1" x14ac:dyDescent="0.25">
      <c r="A12" s="32">
        <v>7</v>
      </c>
      <c r="B12" s="607" t="s">
        <v>792</v>
      </c>
      <c r="C12" s="798">
        <v>62</v>
      </c>
      <c r="D12" s="796">
        <v>3428718.2740000011</v>
      </c>
      <c r="E12" s="29">
        <f t="shared" si="0"/>
        <v>2.6678156365360032E-2</v>
      </c>
      <c r="F12" s="19"/>
      <c r="G12" s="19"/>
      <c r="H12" s="19"/>
      <c r="I12" s="19"/>
      <c r="J12" s="19"/>
      <c r="K12" s="19"/>
    </row>
    <row r="13" spans="1:11" ht="15" customHeight="1" x14ac:dyDescent="0.25">
      <c r="A13" s="32">
        <v>8</v>
      </c>
      <c r="B13" s="607" t="s">
        <v>793</v>
      </c>
      <c r="C13" s="798">
        <v>6</v>
      </c>
      <c r="D13" s="796">
        <v>3344839.0789999999</v>
      </c>
      <c r="E13" s="29">
        <f t="shared" si="0"/>
        <v>2.602550948650172E-2</v>
      </c>
      <c r="F13" s="19"/>
      <c r="G13" s="19"/>
      <c r="H13" s="19"/>
      <c r="I13" s="19"/>
      <c r="J13" s="19"/>
      <c r="K13" s="19"/>
    </row>
    <row r="14" spans="1:11" ht="15" customHeight="1" x14ac:dyDescent="0.25">
      <c r="A14" s="32">
        <v>9</v>
      </c>
      <c r="B14" s="607" t="s">
        <v>794</v>
      </c>
      <c r="C14" s="798">
        <v>10115</v>
      </c>
      <c r="D14" s="796">
        <v>1806397.3230979368</v>
      </c>
      <c r="E14" s="29">
        <f t="shared" si="0"/>
        <v>1.4055208504300266E-2</v>
      </c>
      <c r="F14" s="19"/>
      <c r="G14" s="19"/>
      <c r="H14" s="19"/>
      <c r="I14" s="19"/>
      <c r="J14" s="19"/>
      <c r="K14" s="19"/>
    </row>
    <row r="15" spans="1:11" ht="15" customHeight="1" x14ac:dyDescent="0.25">
      <c r="A15" s="32">
        <v>10</v>
      </c>
      <c r="B15" s="607" t="s">
        <v>795</v>
      </c>
      <c r="C15" s="795">
        <v>2</v>
      </c>
      <c r="D15" s="796">
        <v>1324262.5959999999</v>
      </c>
      <c r="E15" s="29">
        <f>D15/$E$1</f>
        <v>1.0303816698147766E-2</v>
      </c>
      <c r="F15" s="19"/>
      <c r="G15" s="19"/>
      <c r="H15" s="19"/>
      <c r="I15" s="19"/>
      <c r="J15" s="19"/>
      <c r="K15" s="19"/>
    </row>
    <row r="16" spans="1:11" ht="15" customHeight="1" x14ac:dyDescent="0.25">
      <c r="A16" s="32">
        <v>11</v>
      </c>
      <c r="B16" s="607" t="s">
        <v>796</v>
      </c>
      <c r="C16" s="795">
        <v>207</v>
      </c>
      <c r="D16" s="796">
        <v>536876.87499999977</v>
      </c>
      <c r="E16" s="29">
        <f t="shared" si="0"/>
        <v>4.1773292745590686E-3</v>
      </c>
      <c r="F16" s="19"/>
      <c r="G16" s="19"/>
      <c r="H16" s="19"/>
      <c r="I16" s="19"/>
      <c r="J16" s="19"/>
      <c r="K16" s="19"/>
    </row>
    <row r="17" spans="1:11" ht="15" customHeight="1" x14ac:dyDescent="0.25">
      <c r="A17" s="32">
        <v>12</v>
      </c>
      <c r="B17" s="607" t="s">
        <v>797</v>
      </c>
      <c r="C17" s="795">
        <v>45</v>
      </c>
      <c r="D17" s="796">
        <v>378200</v>
      </c>
      <c r="E17" s="29">
        <f t="shared" si="0"/>
        <v>2.9426969296046514E-3</v>
      </c>
      <c r="F17" s="19"/>
      <c r="G17" s="19"/>
      <c r="H17" s="19"/>
      <c r="I17" s="19"/>
      <c r="J17" s="19"/>
      <c r="K17" s="19"/>
    </row>
    <row r="18" spans="1:11" ht="15" customHeight="1" x14ac:dyDescent="0.25">
      <c r="A18" s="32">
        <v>13</v>
      </c>
      <c r="B18" s="607" t="s">
        <v>798</v>
      </c>
      <c r="C18" s="795">
        <v>84</v>
      </c>
      <c r="D18" s="796">
        <v>111412.61289999998</v>
      </c>
      <c r="E18" s="29">
        <f t="shared" si="0"/>
        <v>8.6687877815986658E-4</v>
      </c>
      <c r="F18" s="19"/>
      <c r="G18" s="19"/>
      <c r="H18" s="19"/>
      <c r="I18" s="19"/>
      <c r="J18" s="19"/>
      <c r="K18" s="19"/>
    </row>
    <row r="19" spans="1:11" ht="15" customHeight="1" x14ac:dyDescent="0.25">
      <c r="A19" s="32">
        <v>14</v>
      </c>
      <c r="B19" s="607" t="s">
        <v>799</v>
      </c>
      <c r="C19" s="795">
        <v>6</v>
      </c>
      <c r="D19" s="796">
        <v>108625.9764</v>
      </c>
      <c r="E19" s="29">
        <f t="shared" si="0"/>
        <v>8.4519652889367353E-4</v>
      </c>
      <c r="F19" s="19"/>
      <c r="G19" s="19"/>
      <c r="H19" s="19"/>
      <c r="I19" s="19"/>
      <c r="J19" s="19"/>
      <c r="K19" s="19"/>
    </row>
    <row r="20" spans="1:11" ht="15" customHeight="1" x14ac:dyDescent="0.25">
      <c r="A20" s="32">
        <v>15</v>
      </c>
      <c r="B20" s="607" t="s">
        <v>800</v>
      </c>
      <c r="C20" s="795">
        <v>3</v>
      </c>
      <c r="D20" s="796">
        <v>22324.190500000001</v>
      </c>
      <c r="E20" s="29">
        <f t="shared" si="0"/>
        <v>1.7369996520428169E-4</v>
      </c>
      <c r="F20" s="19"/>
      <c r="G20" s="19"/>
      <c r="H20" s="19"/>
      <c r="I20" s="19"/>
      <c r="J20" s="19"/>
      <c r="K20" s="19"/>
    </row>
    <row r="21" spans="1:11" ht="15" customHeight="1" x14ac:dyDescent="0.25">
      <c r="A21" s="32">
        <v>16</v>
      </c>
      <c r="B21" s="607" t="s">
        <v>801</v>
      </c>
      <c r="C21" s="795">
        <v>156</v>
      </c>
      <c r="D21" s="796">
        <v>20941.576999999997</v>
      </c>
      <c r="E21" s="29">
        <f t="shared" si="0"/>
        <v>1.629421320438376E-4</v>
      </c>
      <c r="F21" s="19"/>
      <c r="G21" s="19"/>
      <c r="H21" s="19"/>
      <c r="I21" s="19"/>
      <c r="J21" s="19"/>
      <c r="K21" s="19"/>
    </row>
    <row r="22" spans="1:11" ht="15" customHeight="1" x14ac:dyDescent="0.25">
      <c r="A22" s="32">
        <v>17</v>
      </c>
      <c r="B22" s="607" t="s">
        <v>802</v>
      </c>
      <c r="C22" s="795">
        <v>2</v>
      </c>
      <c r="D22" s="796">
        <v>5191.6973999999991</v>
      </c>
      <c r="E22" s="799">
        <f t="shared" si="0"/>
        <v>4.0395536748853651E-5</v>
      </c>
      <c r="F22" s="19"/>
      <c r="G22" s="19"/>
      <c r="H22" s="19"/>
      <c r="I22" s="19"/>
      <c r="J22" s="19"/>
      <c r="K22" s="19"/>
    </row>
    <row r="23" spans="1:11" ht="15" customHeight="1" x14ac:dyDescent="0.25">
      <c r="A23" s="32">
        <v>18</v>
      </c>
      <c r="B23" s="607" t="s">
        <v>803</v>
      </c>
      <c r="C23" s="795">
        <v>53</v>
      </c>
      <c r="D23" s="796">
        <v>4749.47</v>
      </c>
      <c r="E23" s="799">
        <f>D23/$E$1</f>
        <v>3.6954655701346923E-5</v>
      </c>
      <c r="F23" s="19"/>
      <c r="G23" s="19"/>
      <c r="H23" s="19"/>
      <c r="I23" s="19"/>
      <c r="J23" s="19"/>
      <c r="K23" s="19"/>
    </row>
    <row r="24" spans="1:11" ht="15" customHeight="1" x14ac:dyDescent="0.25">
      <c r="A24" s="27"/>
      <c r="B24" s="607"/>
      <c r="C24" s="795"/>
      <c r="D24" s="796"/>
      <c r="E24" s="799"/>
      <c r="F24" s="19"/>
      <c r="G24" s="19"/>
      <c r="H24" s="19"/>
      <c r="I24" s="19"/>
      <c r="J24" s="19"/>
      <c r="K24" s="19"/>
    </row>
    <row r="25" spans="1:11" ht="15" customHeight="1" x14ac:dyDescent="0.25">
      <c r="A25" s="609" t="s">
        <v>178</v>
      </c>
      <c r="B25" s="800"/>
      <c r="C25" s="801">
        <f>SUM(C6:C23)</f>
        <v>12043</v>
      </c>
      <c r="D25" s="801">
        <f>SUM(D6:D23)</f>
        <v>53352982.814097956</v>
      </c>
      <c r="E25" s="802">
        <f>SUM(E6:E23)</f>
        <v>0.41512865867873022</v>
      </c>
      <c r="F25" s="19"/>
      <c r="G25" s="19"/>
      <c r="H25" s="19"/>
      <c r="I25" s="19"/>
      <c r="J25" s="19"/>
      <c r="K25" s="19"/>
    </row>
    <row r="26" spans="1:11" ht="15" customHeight="1" x14ac:dyDescent="0.25">
      <c r="A26" s="19"/>
      <c r="B26" s="18"/>
      <c r="C26" s="18"/>
      <c r="D26" s="19"/>
      <c r="E26" s="19"/>
      <c r="F26" s="19"/>
      <c r="G26" s="19"/>
      <c r="H26" s="19"/>
      <c r="I26" s="19"/>
      <c r="J26" s="19"/>
      <c r="K26" s="19"/>
    </row>
    <row r="27" spans="1:11" ht="15" customHeight="1" x14ac:dyDescent="0.25">
      <c r="A27" s="36" t="s">
        <v>179</v>
      </c>
      <c r="B27" s="803"/>
      <c r="C27" s="803"/>
      <c r="D27" s="618"/>
      <c r="E27" s="618"/>
      <c r="F27" s="19"/>
      <c r="G27" s="19"/>
      <c r="H27" s="19"/>
      <c r="I27" s="19"/>
      <c r="J27" s="19"/>
      <c r="K27" s="19"/>
    </row>
    <row r="28" spans="1:11" ht="15" customHeight="1" x14ac:dyDescent="0.25">
      <c r="A28" s="38" t="s">
        <v>180</v>
      </c>
      <c r="B28" s="804"/>
      <c r="C28" s="804"/>
      <c r="D28" s="38"/>
      <c r="E28" s="38"/>
      <c r="F28" s="19"/>
      <c r="G28" s="19"/>
      <c r="H28" s="19"/>
      <c r="I28" s="19"/>
      <c r="J28" s="19"/>
      <c r="K28" s="19"/>
    </row>
  </sheetData>
  <pageMargins left="0.7" right="0.7" top="0.75" bottom="0.75" header="0" footer="0"/>
  <pageSetup paperSize="9" scale="84" orientation="portrait" r:id="rId1"/>
  <colBreaks count="1" manualBreakCount="1">
    <brk id="6" max="1048575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AC26-FC77-4FCF-AD57-76568D5FFC3F}">
  <sheetPr>
    <tabColor rgb="FF7030A0"/>
  </sheetPr>
  <dimension ref="A1:AH20"/>
  <sheetViews>
    <sheetView view="pageBreakPreview" zoomScaleNormal="100" zoomScaleSheetLayoutView="100" workbookViewId="0"/>
  </sheetViews>
  <sheetFormatPr baseColWidth="10" defaultColWidth="14.42578125" defaultRowHeight="15" x14ac:dyDescent="0.25"/>
  <cols>
    <col min="1" max="1" width="33" style="304" customWidth="1"/>
    <col min="2" max="3" width="26.28515625" style="304" customWidth="1"/>
    <col min="4" max="4" width="16.28515625" style="304" customWidth="1"/>
    <col min="5" max="34" width="11.5703125" style="304" customWidth="1"/>
    <col min="35" max="16384" width="14.42578125" style="304"/>
  </cols>
  <sheetData>
    <row r="1" spans="1:34" ht="16.5" customHeight="1" x14ac:dyDescent="0.25">
      <c r="A1" s="62" t="s">
        <v>607</v>
      </c>
      <c r="B1" s="302"/>
      <c r="C1" s="302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</row>
    <row r="2" spans="1:34" ht="16.5" customHeight="1" x14ac:dyDescent="0.25">
      <c r="A2" s="47" t="s">
        <v>608</v>
      </c>
      <c r="B2" s="302"/>
      <c r="C2" s="302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</row>
    <row r="3" spans="1:34" ht="16.5" customHeight="1" x14ac:dyDescent="0.25">
      <c r="A3" s="303"/>
      <c r="B3" s="302"/>
      <c r="C3" s="302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</row>
    <row r="4" spans="1:34" ht="16.5" customHeight="1" x14ac:dyDescent="0.25">
      <c r="A4" s="122" t="s">
        <v>406</v>
      </c>
      <c r="B4" s="49" t="s">
        <v>571</v>
      </c>
      <c r="C4" s="49" t="s">
        <v>175</v>
      </c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</row>
    <row r="5" spans="1:34" ht="16.5" customHeight="1" x14ac:dyDescent="0.25">
      <c r="A5" s="305" t="s">
        <v>572</v>
      </c>
      <c r="B5" s="306" t="s">
        <v>573</v>
      </c>
      <c r="C5" s="306" t="s">
        <v>175</v>
      </c>
      <c r="D5" s="576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4" ht="16.5" customHeight="1" x14ac:dyDescent="0.25">
      <c r="A6" s="133" t="s">
        <v>574</v>
      </c>
      <c r="B6" s="307"/>
      <c r="C6" s="307"/>
      <c r="D6" s="576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4" ht="16.5" customHeight="1" x14ac:dyDescent="0.25">
      <c r="A7" s="133" t="s">
        <v>210</v>
      </c>
      <c r="B7" s="529">
        <v>722.53961439</v>
      </c>
      <c r="C7" s="308">
        <f>B7/$B$14</f>
        <v>0.42829935305701605</v>
      </c>
      <c r="D7" s="576"/>
      <c r="E7" s="577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</row>
    <row r="8" spans="1:34" ht="16.5" customHeight="1" x14ac:dyDescent="0.25">
      <c r="A8" s="138" t="s">
        <v>218</v>
      </c>
      <c r="B8" s="578">
        <v>422.17354432999997</v>
      </c>
      <c r="C8" s="310">
        <f t="shared" ref="C8:C12" si="0">B8/$B$14</f>
        <v>0.25025154650791004</v>
      </c>
      <c r="D8" s="576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</row>
    <row r="9" spans="1:34" ht="16.5" customHeight="1" x14ac:dyDescent="0.25">
      <c r="A9" s="138" t="s">
        <v>211</v>
      </c>
      <c r="B9" s="578">
        <v>389.05594307000001</v>
      </c>
      <c r="C9" s="310">
        <f t="shared" si="0"/>
        <v>0.23062044682566885</v>
      </c>
      <c r="D9" s="576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</row>
    <row r="10" spans="1:34" ht="16.5" customHeight="1" x14ac:dyDescent="0.25">
      <c r="A10" s="138" t="s">
        <v>589</v>
      </c>
      <c r="B10" s="579">
        <v>84.194700189999992</v>
      </c>
      <c r="C10" s="310">
        <f t="shared" si="0"/>
        <v>4.990803950957115E-2</v>
      </c>
      <c r="D10" s="576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</row>
    <row r="11" spans="1:34" ht="16.5" customHeight="1" x14ac:dyDescent="0.25">
      <c r="A11" s="138" t="s">
        <v>410</v>
      </c>
      <c r="B11" s="579">
        <v>52.980021139999998</v>
      </c>
      <c r="C11" s="310">
        <f>B11/$B$14</f>
        <v>3.1404933829636515E-2</v>
      </c>
      <c r="D11" s="576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</row>
    <row r="12" spans="1:34" ht="16.5" customHeight="1" x14ac:dyDescent="0.25">
      <c r="A12" s="138" t="s">
        <v>333</v>
      </c>
      <c r="B12" s="579">
        <v>16.052921640000022</v>
      </c>
      <c r="C12" s="310">
        <f t="shared" si="0"/>
        <v>9.5156802701974307E-3</v>
      </c>
      <c r="D12" s="576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</row>
    <row r="13" spans="1:34" ht="16.5" customHeight="1" x14ac:dyDescent="0.25">
      <c r="A13" s="133"/>
      <c r="B13" s="558"/>
      <c r="C13" s="580"/>
      <c r="D13" s="576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</row>
    <row r="14" spans="1:34" ht="16.5" customHeight="1" x14ac:dyDescent="0.25">
      <c r="A14" s="313" t="s">
        <v>178</v>
      </c>
      <c r="B14" s="560">
        <f>SUM(B7:B12)</f>
        <v>1686.99674476</v>
      </c>
      <c r="C14" s="581">
        <f>SUM(C7:C12)</f>
        <v>1</v>
      </c>
      <c r="D14" s="576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</row>
    <row r="15" spans="1:34" ht="16.5" customHeight="1" x14ac:dyDescent="0.25">
      <c r="A15" s="303"/>
      <c r="B15" s="582"/>
      <c r="C15" s="302"/>
      <c r="D15" s="576"/>
      <c r="E15" s="58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</row>
    <row r="16" spans="1:34" ht="16.5" customHeight="1" x14ac:dyDescent="0.25">
      <c r="A16" s="303"/>
      <c r="B16" s="302"/>
      <c r="C16" s="302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</row>
    <row r="17" spans="1:34" ht="16.5" customHeight="1" x14ac:dyDescent="0.25">
      <c r="A17" s="164" t="s">
        <v>401</v>
      </c>
      <c r="B17" s="536"/>
      <c r="C17" s="536"/>
      <c r="D17" s="584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</row>
    <row r="18" spans="1:34" ht="16.5" customHeight="1" x14ac:dyDescent="0.25">
      <c r="A18" s="59" t="s">
        <v>590</v>
      </c>
      <c r="B18" s="537"/>
      <c r="C18" s="537"/>
      <c r="D18" s="584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</row>
    <row r="19" spans="1:34" ht="16.5" customHeight="1" x14ac:dyDescent="0.25">
      <c r="A19" s="60" t="s">
        <v>417</v>
      </c>
      <c r="B19" s="61"/>
      <c r="C19" s="61"/>
      <c r="D19" s="584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</row>
    <row r="20" spans="1:34" ht="16.5" customHeight="1" x14ac:dyDescent="0.25">
      <c r="A20" s="303"/>
      <c r="B20" s="302"/>
      <c r="C20" s="302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</row>
  </sheetData>
  <pageMargins left="0.7" right="0.7" top="0.75" bottom="0.75" header="0.3" footer="0.3"/>
  <pageSetup paperSize="9" scale="85" orientation="portrait" verticalDpi="599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780F-F2B7-4E56-BCEC-0C2A782E73F6}">
  <sheetPr>
    <tabColor rgb="FF996633"/>
  </sheetPr>
  <dimension ref="A1:AC45"/>
  <sheetViews>
    <sheetView showGridLines="0" view="pageBreakPreview" zoomScaleNormal="90" zoomScaleSheetLayoutView="100" workbookViewId="0"/>
  </sheetViews>
  <sheetFormatPr baseColWidth="10" defaultColWidth="14.42578125" defaultRowHeight="15" x14ac:dyDescent="0.25"/>
  <cols>
    <col min="1" max="1" width="26.140625" style="5" customWidth="1"/>
    <col min="2" max="11" width="11.7109375" style="5" customWidth="1"/>
    <col min="12" max="12" width="3.7109375" style="5" customWidth="1"/>
    <col min="13" max="29" width="11.5703125" style="5" customWidth="1"/>
    <col min="30" max="16384" width="14.42578125" style="5"/>
  </cols>
  <sheetData>
    <row r="1" spans="1:29" ht="16.5" customHeight="1" x14ac:dyDescent="0.25">
      <c r="A1" s="70" t="s">
        <v>841</v>
      </c>
      <c r="B1" s="254"/>
      <c r="C1" s="254"/>
      <c r="D1" s="254"/>
      <c r="E1" s="254"/>
      <c r="F1" s="254"/>
      <c r="G1" s="254"/>
      <c r="H1" s="254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</row>
    <row r="2" spans="1:29" ht="16.5" customHeight="1" x14ac:dyDescent="0.25">
      <c r="A2" s="72" t="s">
        <v>842</v>
      </c>
      <c r="B2" s="254"/>
      <c r="C2" s="254"/>
      <c r="D2" s="254"/>
      <c r="E2" s="254"/>
      <c r="F2" s="254"/>
      <c r="G2" s="254"/>
      <c r="H2" s="290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</row>
    <row r="3" spans="1:29" ht="16.5" customHeight="1" x14ac:dyDescent="0.25">
      <c r="A3" s="253"/>
      <c r="B3" s="254"/>
      <c r="C3" s="254"/>
      <c r="D3" s="254"/>
      <c r="E3" s="254"/>
      <c r="F3" s="254"/>
      <c r="G3" s="254"/>
      <c r="H3" s="856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</row>
    <row r="4" spans="1:29" ht="16.5" customHeight="1" x14ac:dyDescent="0.25">
      <c r="A4" s="206" t="s">
        <v>183</v>
      </c>
      <c r="B4" s="386">
        <v>2015</v>
      </c>
      <c r="C4" s="386">
        <v>2016</v>
      </c>
      <c r="D4" s="386">
        <v>2017</v>
      </c>
      <c r="E4" s="386">
        <v>2018</v>
      </c>
      <c r="F4" s="386">
        <v>2019</v>
      </c>
      <c r="G4" s="386">
        <v>2020</v>
      </c>
      <c r="H4" s="386">
        <v>2021</v>
      </c>
      <c r="I4" s="386">
        <v>2022</v>
      </c>
      <c r="J4" s="386">
        <v>2023</v>
      </c>
      <c r="K4" s="386" t="s">
        <v>330</v>
      </c>
      <c r="L4" s="857"/>
      <c r="M4" s="857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</row>
    <row r="5" spans="1:29" ht="16.5" customHeight="1" x14ac:dyDescent="0.25">
      <c r="A5" s="91" t="s">
        <v>843</v>
      </c>
      <c r="B5" s="281">
        <v>24725068.047899999</v>
      </c>
      <c r="C5" s="281">
        <v>18819643.792000003</v>
      </c>
      <c r="D5" s="281">
        <v>21279310.337999988</v>
      </c>
      <c r="E5" s="281">
        <v>30509948.65900002</v>
      </c>
      <c r="F5" s="281">
        <v>16364805.217000006</v>
      </c>
      <c r="G5" s="281">
        <v>20567797.574806996</v>
      </c>
      <c r="H5" s="92">
        <v>29697392.313002001</v>
      </c>
      <c r="I5" s="858">
        <v>33785785.692999981</v>
      </c>
      <c r="J5" s="858">
        <v>38239624.611000001</v>
      </c>
      <c r="K5" s="858">
        <v>24387239.535000004</v>
      </c>
      <c r="L5" s="859"/>
      <c r="M5" s="860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</row>
    <row r="6" spans="1:29" ht="16.5" customHeight="1" x14ac:dyDescent="0.25">
      <c r="A6" s="91" t="s">
        <v>844</v>
      </c>
      <c r="B6" s="281">
        <v>11161636</v>
      </c>
      <c r="C6" s="281">
        <v>10561111</v>
      </c>
      <c r="D6" s="281">
        <v>8450379.0199999996</v>
      </c>
      <c r="E6" s="281">
        <v>10308276</v>
      </c>
      <c r="F6" s="281">
        <v>11091501.800000001</v>
      </c>
      <c r="G6" s="281">
        <v>8594180.1400000006</v>
      </c>
      <c r="H6" s="92">
        <v>10776136.01</v>
      </c>
      <c r="I6" s="858">
        <v>10954831.189999998</v>
      </c>
      <c r="J6" s="858">
        <v>11920187.149999999</v>
      </c>
      <c r="K6" s="858">
        <v>13396651.270000003</v>
      </c>
      <c r="L6" s="859"/>
      <c r="M6" s="857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</row>
    <row r="7" spans="1:29" ht="16.5" customHeight="1" x14ac:dyDescent="0.25">
      <c r="A7" s="91" t="s">
        <v>845</v>
      </c>
      <c r="B7" s="281">
        <v>7239749.563000001</v>
      </c>
      <c r="C7" s="281">
        <v>5689566.7779999971</v>
      </c>
      <c r="D7" s="281">
        <v>8830204.2480000034</v>
      </c>
      <c r="E7" s="281">
        <v>8405592.1959999949</v>
      </c>
      <c r="F7" s="281">
        <v>6264806.8779999996</v>
      </c>
      <c r="G7" s="281">
        <v>3338826.1799999997</v>
      </c>
      <c r="H7" s="92">
        <v>4662307.4200000009</v>
      </c>
      <c r="I7" s="858">
        <v>5535228.2859999994</v>
      </c>
      <c r="J7" s="858">
        <v>5535053.5399999935</v>
      </c>
      <c r="K7" s="858">
        <v>6371180.4800000004</v>
      </c>
      <c r="L7" s="857"/>
      <c r="M7" s="857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</row>
    <row r="8" spans="1:29" ht="16.5" customHeight="1" x14ac:dyDescent="0.25">
      <c r="A8" s="91" t="s">
        <v>846</v>
      </c>
      <c r="B8" s="281">
        <v>1883743.5239999997</v>
      </c>
      <c r="C8" s="281">
        <v>1700665.6699999995</v>
      </c>
      <c r="D8" s="281">
        <v>1559171.7756000003</v>
      </c>
      <c r="E8" s="281">
        <v>1625371.4390000002</v>
      </c>
      <c r="F8" s="281">
        <v>2163657.4969999995</v>
      </c>
      <c r="G8" s="281">
        <v>930108.13900000008</v>
      </c>
      <c r="H8" s="92">
        <v>1487367.949999999</v>
      </c>
      <c r="I8" s="858">
        <v>1692777.7933999996</v>
      </c>
      <c r="J8" s="858">
        <v>2209345.3760000002</v>
      </c>
      <c r="K8" s="858">
        <v>2831968.4330000011</v>
      </c>
      <c r="L8" s="857"/>
      <c r="M8" s="859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</row>
    <row r="9" spans="1:29" ht="16.5" customHeight="1" x14ac:dyDescent="0.25">
      <c r="A9" s="91" t="s">
        <v>847</v>
      </c>
      <c r="B9" s="281">
        <v>1587264.68</v>
      </c>
      <c r="C9" s="281">
        <v>2149980.8399999994</v>
      </c>
      <c r="D9" s="281">
        <v>1944617.2549999999</v>
      </c>
      <c r="E9" s="281">
        <v>2157729.3150000004</v>
      </c>
      <c r="F9" s="281">
        <v>2005235.2520000008</v>
      </c>
      <c r="G9" s="281">
        <v>1052618.1269999999</v>
      </c>
      <c r="H9" s="92">
        <v>1612759.02</v>
      </c>
      <c r="I9" s="858">
        <v>1897847.1649999998</v>
      </c>
      <c r="J9" s="858">
        <v>1671263.291</v>
      </c>
      <c r="K9" s="858">
        <v>2631185.656</v>
      </c>
      <c r="L9" s="857"/>
      <c r="M9" s="857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</row>
    <row r="10" spans="1:29" ht="16.5" customHeight="1" x14ac:dyDescent="0.25">
      <c r="A10" s="91" t="s">
        <v>848</v>
      </c>
      <c r="B10" s="281">
        <v>1844169.8200000008</v>
      </c>
      <c r="C10" s="281">
        <v>1708521.0500000003</v>
      </c>
      <c r="D10" s="281">
        <v>1868456.73</v>
      </c>
      <c r="E10" s="281">
        <v>1643458.5224999997</v>
      </c>
      <c r="F10" s="281">
        <v>1691694.2999999998</v>
      </c>
      <c r="G10" s="281">
        <v>1273100.56</v>
      </c>
      <c r="H10" s="92">
        <v>2046410.42</v>
      </c>
      <c r="I10" s="858">
        <v>2767699.6600000015</v>
      </c>
      <c r="J10" s="858">
        <v>2054724.2980000011</v>
      </c>
      <c r="K10" s="858">
        <v>2073883.8000000005</v>
      </c>
      <c r="L10" s="857"/>
      <c r="M10" s="857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</row>
    <row r="11" spans="1:29" ht="16.5" customHeight="1" x14ac:dyDescent="0.25">
      <c r="A11" s="91" t="s">
        <v>849</v>
      </c>
      <c r="B11" s="281">
        <v>1420152.8800000001</v>
      </c>
      <c r="C11" s="281">
        <v>1010266.84</v>
      </c>
      <c r="D11" s="281">
        <v>1053820.68</v>
      </c>
      <c r="E11" s="281">
        <v>1186500.8099999996</v>
      </c>
      <c r="F11" s="281">
        <v>1321766.5899999996</v>
      </c>
      <c r="G11" s="281">
        <v>898526.55999999994</v>
      </c>
      <c r="H11" s="92">
        <v>1121521.02</v>
      </c>
      <c r="I11" s="858">
        <v>1373620.169</v>
      </c>
      <c r="J11" s="858">
        <v>1134544.4599999995</v>
      </c>
      <c r="K11" s="858">
        <v>1248233.6949999998</v>
      </c>
      <c r="L11" s="857"/>
      <c r="M11" s="857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</row>
    <row r="12" spans="1:29" ht="16.5" customHeight="1" x14ac:dyDescent="0.25">
      <c r="A12" s="91" t="s">
        <v>850</v>
      </c>
      <c r="B12" s="281">
        <v>1471131</v>
      </c>
      <c r="C12" s="281">
        <v>1450415</v>
      </c>
      <c r="D12" s="281">
        <v>1597281.5</v>
      </c>
      <c r="E12" s="281">
        <v>1509564.007</v>
      </c>
      <c r="F12" s="281">
        <v>1266346.6000000001</v>
      </c>
      <c r="G12" s="281">
        <v>1030597.5</v>
      </c>
      <c r="H12" s="92">
        <v>1175828.3199999998</v>
      </c>
      <c r="I12" s="858">
        <v>1093558.8060000001</v>
      </c>
      <c r="J12" s="858">
        <v>1008623.9</v>
      </c>
      <c r="K12" s="858">
        <v>1051497.9750000001</v>
      </c>
      <c r="L12" s="857"/>
      <c r="M12" s="857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</row>
    <row r="13" spans="1:29" ht="16.5" customHeight="1" x14ac:dyDescent="0.25">
      <c r="A13" s="91" t="s">
        <v>851</v>
      </c>
      <c r="B13" s="281">
        <v>1419778.0060999992</v>
      </c>
      <c r="C13" s="281">
        <v>1368114.293000001</v>
      </c>
      <c r="D13" s="281">
        <v>1380957.1450000005</v>
      </c>
      <c r="E13" s="281">
        <v>1139281.0314999993</v>
      </c>
      <c r="F13" s="281">
        <v>1412764.9827340005</v>
      </c>
      <c r="G13" s="281">
        <v>632990.27863200021</v>
      </c>
      <c r="H13" s="92">
        <v>1446317.7163420001</v>
      </c>
      <c r="I13" s="858">
        <v>1439063.2739369993</v>
      </c>
      <c r="J13" s="858">
        <v>1209116.9441240004</v>
      </c>
      <c r="K13" s="858">
        <v>997689.58800000034</v>
      </c>
      <c r="L13" s="857"/>
      <c r="M13" s="857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</row>
    <row r="14" spans="1:29" ht="16.5" customHeight="1" x14ac:dyDescent="0.25">
      <c r="A14" s="91" t="s">
        <v>852</v>
      </c>
      <c r="B14" s="281">
        <v>443269</v>
      </c>
      <c r="C14" s="281">
        <v>1270556</v>
      </c>
      <c r="D14" s="281">
        <v>922161</v>
      </c>
      <c r="E14" s="281">
        <v>1400340.75</v>
      </c>
      <c r="F14" s="281">
        <v>1628285</v>
      </c>
      <c r="G14" s="281">
        <v>814159.40999999992</v>
      </c>
      <c r="H14" s="92">
        <v>1476551.82</v>
      </c>
      <c r="I14" s="858">
        <v>1774556.45</v>
      </c>
      <c r="J14" s="858">
        <v>937794.80999999994</v>
      </c>
      <c r="K14" s="858">
        <v>947365.05</v>
      </c>
      <c r="L14" s="857"/>
      <c r="M14" s="857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</row>
    <row r="15" spans="1:29" ht="16.5" customHeight="1" x14ac:dyDescent="0.25">
      <c r="A15" s="91" t="s">
        <v>853</v>
      </c>
      <c r="B15" s="281">
        <v>476441.32</v>
      </c>
      <c r="C15" s="281">
        <v>639776.04</v>
      </c>
      <c r="D15" s="281">
        <v>561044.9</v>
      </c>
      <c r="E15" s="281">
        <v>751070.47</v>
      </c>
      <c r="F15" s="281">
        <v>751070</v>
      </c>
      <c r="G15" s="281">
        <v>638001.13000000012</v>
      </c>
      <c r="H15" s="92">
        <v>1067674.1499999999</v>
      </c>
      <c r="I15" s="858">
        <v>1084720.81</v>
      </c>
      <c r="J15" s="858">
        <v>987370.33000000007</v>
      </c>
      <c r="K15" s="858">
        <v>853593.87999999989</v>
      </c>
      <c r="L15" s="857"/>
      <c r="M15" s="861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</row>
    <row r="16" spans="1:29" ht="16.5" customHeight="1" x14ac:dyDescent="0.25">
      <c r="A16" s="91" t="s">
        <v>854</v>
      </c>
      <c r="B16" s="281">
        <v>409616.38299999997</v>
      </c>
      <c r="C16" s="281">
        <v>375735.29500000022</v>
      </c>
      <c r="D16" s="281">
        <v>377145.57900000003</v>
      </c>
      <c r="E16" s="281">
        <v>435254.56400000001</v>
      </c>
      <c r="F16" s="281">
        <v>395653.23999999987</v>
      </c>
      <c r="G16" s="281">
        <v>357645.86000000004</v>
      </c>
      <c r="H16" s="92">
        <v>489655.56999999989</v>
      </c>
      <c r="I16" s="858">
        <v>585946.08200000005</v>
      </c>
      <c r="J16" s="858">
        <v>637973.43499999982</v>
      </c>
      <c r="K16" s="858">
        <v>491263.98</v>
      </c>
      <c r="L16" s="857"/>
      <c r="M16" s="857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</row>
    <row r="17" spans="1:29" ht="16.5" customHeight="1" x14ac:dyDescent="0.25">
      <c r="A17" s="91" t="s">
        <v>855</v>
      </c>
      <c r="B17" s="281">
        <v>578910</v>
      </c>
      <c r="C17" s="281">
        <v>33792.014999999999</v>
      </c>
      <c r="D17" s="281">
        <v>0</v>
      </c>
      <c r="E17" s="281">
        <v>100551.95999999999</v>
      </c>
      <c r="F17" s="281">
        <v>111108.1731</v>
      </c>
      <c r="G17" s="281">
        <v>43645.04</v>
      </c>
      <c r="H17" s="92">
        <v>246362.02000000002</v>
      </c>
      <c r="I17" s="858">
        <v>292986.40521</v>
      </c>
      <c r="J17" s="858">
        <v>259423.92099999997</v>
      </c>
      <c r="K17" s="858">
        <v>386070.15300000005</v>
      </c>
      <c r="L17" s="857"/>
      <c r="M17" s="857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</row>
    <row r="18" spans="1:29" ht="16.5" customHeight="1" x14ac:dyDescent="0.25">
      <c r="A18" s="91" t="s">
        <v>856</v>
      </c>
      <c r="B18" s="281">
        <v>438024.56499999994</v>
      </c>
      <c r="C18" s="281">
        <v>258595.66999999998</v>
      </c>
      <c r="D18" s="281">
        <v>286657.27799999976</v>
      </c>
      <c r="E18" s="281">
        <v>458479.06100299989</v>
      </c>
      <c r="F18" s="281">
        <v>254481.81699999998</v>
      </c>
      <c r="G18" s="281">
        <v>171093.12899999999</v>
      </c>
      <c r="H18" s="92">
        <v>435459.04600000003</v>
      </c>
      <c r="I18" s="858">
        <v>315291.99199999997</v>
      </c>
      <c r="J18" s="858">
        <v>338597.94400000002</v>
      </c>
      <c r="K18" s="858">
        <v>333796.72700000001</v>
      </c>
      <c r="L18" s="857"/>
      <c r="M18" s="857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</row>
    <row r="19" spans="1:29" ht="16.5" customHeight="1" x14ac:dyDescent="0.25">
      <c r="A19" s="91" t="s">
        <v>857</v>
      </c>
      <c r="B19" s="281">
        <v>627625.6389999995</v>
      </c>
      <c r="C19" s="281">
        <v>149294.28000000003</v>
      </c>
      <c r="D19" s="281">
        <v>129905.78999999996</v>
      </c>
      <c r="E19" s="281">
        <v>144454.44999999998</v>
      </c>
      <c r="F19" s="281">
        <v>123878.76569999999</v>
      </c>
      <c r="G19" s="281">
        <v>188803.66999999998</v>
      </c>
      <c r="H19" s="92">
        <v>227153.3459999999</v>
      </c>
      <c r="I19" s="858">
        <v>188393.41000000006</v>
      </c>
      <c r="J19" s="858">
        <v>225178.99999999988</v>
      </c>
      <c r="K19" s="858">
        <v>258614.91999999998</v>
      </c>
      <c r="L19" s="857"/>
      <c r="M19" s="857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</row>
    <row r="20" spans="1:29" ht="16.5" customHeight="1" x14ac:dyDescent="0.25">
      <c r="A20" s="91" t="s">
        <v>858</v>
      </c>
      <c r="B20" s="281">
        <v>120671.515</v>
      </c>
      <c r="C20" s="281">
        <v>107264.54000000002</v>
      </c>
      <c r="D20" s="281">
        <v>96589.984999999986</v>
      </c>
      <c r="E20" s="281">
        <v>96532.145000000004</v>
      </c>
      <c r="F20" s="281">
        <v>91620.955000000016</v>
      </c>
      <c r="G20" s="281">
        <v>85406.18</v>
      </c>
      <c r="H20" s="92">
        <v>94859.974000000002</v>
      </c>
      <c r="I20" s="858">
        <v>104659.55500000001</v>
      </c>
      <c r="J20" s="858">
        <v>98871.694999999992</v>
      </c>
      <c r="K20" s="858">
        <v>83641.989999999991</v>
      </c>
      <c r="L20" s="857"/>
      <c r="M20" s="857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</row>
    <row r="21" spans="1:29" ht="16.5" customHeight="1" x14ac:dyDescent="0.25">
      <c r="A21" s="91" t="s">
        <v>859</v>
      </c>
      <c r="B21" s="281">
        <v>65593</v>
      </c>
      <c r="C21" s="281">
        <v>65554</v>
      </c>
      <c r="D21" s="281">
        <v>51436</v>
      </c>
      <c r="E21" s="281">
        <v>23731</v>
      </c>
      <c r="F21" s="281">
        <v>31459</v>
      </c>
      <c r="G21" s="281">
        <v>30205</v>
      </c>
      <c r="H21" s="92">
        <v>49682</v>
      </c>
      <c r="I21" s="858">
        <v>24040</v>
      </c>
      <c r="J21" s="858">
        <v>68260</v>
      </c>
      <c r="K21" s="858">
        <v>73984.399999999994</v>
      </c>
      <c r="L21" s="857"/>
      <c r="M21" s="857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</row>
    <row r="22" spans="1:29" ht="16.5" customHeight="1" x14ac:dyDescent="0.25">
      <c r="A22" s="91" t="s">
        <v>860</v>
      </c>
      <c r="B22" s="281">
        <v>0</v>
      </c>
      <c r="C22" s="281">
        <v>0</v>
      </c>
      <c r="D22" s="281">
        <v>0</v>
      </c>
      <c r="E22" s="281">
        <v>0</v>
      </c>
      <c r="F22" s="281">
        <v>3650</v>
      </c>
      <c r="G22" s="281">
        <v>3806</v>
      </c>
      <c r="H22" s="92">
        <v>15626</v>
      </c>
      <c r="I22" s="858">
        <v>21268</v>
      </c>
      <c r="J22" s="858">
        <v>975</v>
      </c>
      <c r="K22" s="858">
        <v>70905</v>
      </c>
      <c r="L22" s="857"/>
      <c r="M22" s="857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</row>
    <row r="23" spans="1:29" ht="16.5" customHeight="1" x14ac:dyDescent="0.25">
      <c r="A23" s="91" t="s">
        <v>861</v>
      </c>
      <c r="B23" s="281">
        <v>21340.810999999998</v>
      </c>
      <c r="C23" s="281">
        <v>19410.187999999998</v>
      </c>
      <c r="D23" s="281">
        <v>755.80399999999997</v>
      </c>
      <c r="E23" s="281">
        <v>2383.1580000000004</v>
      </c>
      <c r="F23" s="281">
        <v>46889.991999999998</v>
      </c>
      <c r="G23" s="281">
        <v>25532.444999999996</v>
      </c>
      <c r="H23" s="92">
        <v>56199.277999999998</v>
      </c>
      <c r="I23" s="858">
        <v>22930.624999999996</v>
      </c>
      <c r="J23" s="858">
        <v>24782.81</v>
      </c>
      <c r="K23" s="858">
        <v>42411.065000000002</v>
      </c>
      <c r="L23" s="857"/>
      <c r="M23" s="857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</row>
    <row r="24" spans="1:29" ht="16.5" customHeight="1" x14ac:dyDescent="0.25">
      <c r="A24" s="91" t="s">
        <v>862</v>
      </c>
      <c r="B24" s="281">
        <v>26208.884999999995</v>
      </c>
      <c r="C24" s="281">
        <v>17871.787</v>
      </c>
      <c r="D24" s="281">
        <v>22760.419999999995</v>
      </c>
      <c r="E24" s="281">
        <v>26674.678</v>
      </c>
      <c r="F24" s="281">
        <v>25038.815000000002</v>
      </c>
      <c r="G24" s="281">
        <v>20519.396999999997</v>
      </c>
      <c r="H24" s="92">
        <v>27315.753000000004</v>
      </c>
      <c r="I24" s="858">
        <v>26570.524999999994</v>
      </c>
      <c r="J24" s="858">
        <v>37875.012999999999</v>
      </c>
      <c r="K24" s="858">
        <v>38422.854999999996</v>
      </c>
      <c r="L24" s="857"/>
      <c r="M24" s="857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</row>
    <row r="25" spans="1:29" ht="16.5" customHeight="1" x14ac:dyDescent="0.25">
      <c r="A25" s="91" t="s">
        <v>863</v>
      </c>
      <c r="B25" s="281">
        <v>84853.979999999981</v>
      </c>
      <c r="C25" s="281">
        <v>74634.12999999999</v>
      </c>
      <c r="D25" s="281">
        <v>72997.132999999987</v>
      </c>
      <c r="E25" s="281">
        <v>67757.73000000001</v>
      </c>
      <c r="F25" s="281">
        <v>42566.080000000009</v>
      </c>
      <c r="G25" s="281">
        <v>41058.43</v>
      </c>
      <c r="H25" s="92">
        <v>54615.847999999998</v>
      </c>
      <c r="I25" s="858">
        <v>40009.200999999994</v>
      </c>
      <c r="J25" s="858">
        <v>51120.110200000003</v>
      </c>
      <c r="K25" s="858">
        <v>30862.862000000001</v>
      </c>
      <c r="L25" s="857"/>
      <c r="M25" s="857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</row>
    <row r="26" spans="1:29" ht="16.5" customHeight="1" x14ac:dyDescent="0.25">
      <c r="A26" s="91" t="s">
        <v>864</v>
      </c>
      <c r="B26" s="281">
        <v>13542.21</v>
      </c>
      <c r="C26" s="281">
        <v>11261</v>
      </c>
      <c r="D26" s="281">
        <v>20025.73</v>
      </c>
      <c r="E26" s="281">
        <v>22013</v>
      </c>
      <c r="F26" s="281">
        <v>45770.433799999999</v>
      </c>
      <c r="G26" s="281">
        <v>21277</v>
      </c>
      <c r="H26" s="92">
        <v>35054</v>
      </c>
      <c r="I26" s="858">
        <v>24822</v>
      </c>
      <c r="J26" s="858">
        <v>15466</v>
      </c>
      <c r="K26" s="858">
        <v>29761</v>
      </c>
      <c r="L26" s="857"/>
      <c r="M26" s="857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</row>
    <row r="27" spans="1:29" ht="16.5" customHeight="1" x14ac:dyDescent="0.25">
      <c r="A27" s="91" t="s">
        <v>865</v>
      </c>
      <c r="B27" s="281">
        <v>43250.825000000004</v>
      </c>
      <c r="C27" s="281">
        <v>19097.594999999998</v>
      </c>
      <c r="D27" s="281">
        <v>17700.055999999997</v>
      </c>
      <c r="E27" s="281">
        <v>16003.561</v>
      </c>
      <c r="F27" s="281">
        <v>9208.0730000000021</v>
      </c>
      <c r="G27" s="281">
        <v>12536.02</v>
      </c>
      <c r="H27" s="92">
        <v>13141.602000000001</v>
      </c>
      <c r="I27" s="858">
        <v>14300.159999999994</v>
      </c>
      <c r="J27" s="858">
        <v>11875.584999999999</v>
      </c>
      <c r="K27" s="858">
        <v>11451.745000000001</v>
      </c>
      <c r="L27" s="857"/>
      <c r="M27" s="857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</row>
    <row r="28" spans="1:29" ht="16.5" customHeight="1" x14ac:dyDescent="0.25">
      <c r="A28" s="91" t="s">
        <v>866</v>
      </c>
      <c r="B28" s="281">
        <v>32</v>
      </c>
      <c r="C28" s="281">
        <v>91</v>
      </c>
      <c r="D28" s="281">
        <v>0</v>
      </c>
      <c r="E28" s="281">
        <v>23844.460000000003</v>
      </c>
      <c r="F28" s="281">
        <v>7395.42</v>
      </c>
      <c r="G28" s="281">
        <v>4533</v>
      </c>
      <c r="H28" s="92">
        <v>8505.0649999999987</v>
      </c>
      <c r="I28" s="858">
        <v>7978.9049999999997</v>
      </c>
      <c r="J28" s="858">
        <v>15216.528</v>
      </c>
      <c r="K28" s="858">
        <v>10209.855000000001</v>
      </c>
      <c r="L28" s="857"/>
      <c r="M28" s="857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</row>
    <row r="29" spans="1:29" ht="16.5" customHeight="1" x14ac:dyDescent="0.25">
      <c r="A29" s="91" t="s">
        <v>867</v>
      </c>
      <c r="B29" s="281">
        <v>28407.034999999989</v>
      </c>
      <c r="C29" s="281">
        <v>7952.9</v>
      </c>
      <c r="D29" s="281">
        <v>9182.1200000000008</v>
      </c>
      <c r="E29" s="281">
        <v>15621.405999999999</v>
      </c>
      <c r="F29" s="281">
        <v>16372.529999999999</v>
      </c>
      <c r="G29" s="281">
        <v>5242.3149999999996</v>
      </c>
      <c r="H29" s="92">
        <v>10361.01</v>
      </c>
      <c r="I29" s="858">
        <v>29292.904999999992</v>
      </c>
      <c r="J29" s="858">
        <v>11823.704999999998</v>
      </c>
      <c r="K29" s="858">
        <v>9129.2949999999983</v>
      </c>
      <c r="L29" s="857"/>
      <c r="M29" s="857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</row>
    <row r="30" spans="1:29" ht="16.5" customHeight="1" x14ac:dyDescent="0.25">
      <c r="A30" s="91" t="s">
        <v>868</v>
      </c>
      <c r="B30" s="281">
        <v>26758.049999999996</v>
      </c>
      <c r="C30" s="281">
        <v>11506.590000000002</v>
      </c>
      <c r="D30" s="281">
        <v>19362.82</v>
      </c>
      <c r="E30" s="281">
        <v>20634.16</v>
      </c>
      <c r="F30" s="281">
        <v>18935.410000000003</v>
      </c>
      <c r="G30" s="281">
        <v>17418.125</v>
      </c>
      <c r="H30" s="92">
        <v>23039.014999999999</v>
      </c>
      <c r="I30" s="858">
        <v>23297.920000000002</v>
      </c>
      <c r="J30" s="858">
        <v>16019.320000000003</v>
      </c>
      <c r="K30" s="858">
        <v>8182.41</v>
      </c>
      <c r="L30" s="857"/>
      <c r="M30" s="857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</row>
    <row r="31" spans="1:29" ht="16.5" customHeight="1" x14ac:dyDescent="0.25">
      <c r="A31" s="91" t="s">
        <v>869</v>
      </c>
      <c r="B31" s="281">
        <v>16979.095000000001</v>
      </c>
      <c r="C31" s="281">
        <v>16629.769000000004</v>
      </c>
      <c r="D31" s="281">
        <v>14929.801000000001</v>
      </c>
      <c r="E31" s="281">
        <v>31587.905999999992</v>
      </c>
      <c r="F31" s="281">
        <v>29134.295999999998</v>
      </c>
      <c r="G31" s="281">
        <v>24131.767999999996</v>
      </c>
      <c r="H31" s="92">
        <v>27273.708999999999</v>
      </c>
      <c r="I31" s="858">
        <v>24358.21</v>
      </c>
      <c r="J31" s="858">
        <v>14111.37</v>
      </c>
      <c r="K31" s="858">
        <v>8166</v>
      </c>
      <c r="L31" s="857"/>
      <c r="M31" s="857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</row>
    <row r="32" spans="1:29" ht="16.5" customHeight="1" x14ac:dyDescent="0.25">
      <c r="A32" s="862" t="s">
        <v>870</v>
      </c>
      <c r="B32" s="863">
        <v>1513.3700000000001</v>
      </c>
      <c r="C32" s="863">
        <v>3039.2400000000002</v>
      </c>
      <c r="D32" s="863">
        <v>3235.39</v>
      </c>
      <c r="E32" s="863">
        <v>2186.6</v>
      </c>
      <c r="F32" s="863">
        <v>3239.93</v>
      </c>
      <c r="G32" s="281">
        <v>1142</v>
      </c>
      <c r="H32" s="92">
        <v>3393</v>
      </c>
      <c r="I32" s="858">
        <v>1243.1500000000001</v>
      </c>
      <c r="J32" s="858">
        <v>1117.4000000000001</v>
      </c>
      <c r="K32" s="858">
        <v>2943</v>
      </c>
      <c r="L32" s="857"/>
      <c r="M32" s="857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</row>
    <row r="33" spans="1:29" ht="16.5" customHeight="1" x14ac:dyDescent="0.25">
      <c r="A33" s="91" t="s">
        <v>871</v>
      </c>
      <c r="B33" s="281">
        <v>500</v>
      </c>
      <c r="C33" s="281">
        <v>90.084999999999994</v>
      </c>
      <c r="D33" s="281">
        <v>414.65600000000001</v>
      </c>
      <c r="E33" s="281">
        <v>7112.5350000000008</v>
      </c>
      <c r="F33" s="281">
        <v>8028.1899999999987</v>
      </c>
      <c r="G33" s="281">
        <v>0</v>
      </c>
      <c r="H33" s="92">
        <v>0</v>
      </c>
      <c r="I33" s="858">
        <v>0</v>
      </c>
      <c r="J33" s="858">
        <v>0</v>
      </c>
      <c r="K33" s="858">
        <v>1407</v>
      </c>
      <c r="L33" s="857"/>
      <c r="M33" s="857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</row>
    <row r="34" spans="1:29" ht="16.5" customHeight="1" x14ac:dyDescent="0.25">
      <c r="A34" s="91" t="s">
        <v>872</v>
      </c>
      <c r="B34" s="281">
        <v>706.82599999999991</v>
      </c>
      <c r="C34" s="281">
        <v>303.63</v>
      </c>
      <c r="D34" s="281">
        <v>220</v>
      </c>
      <c r="E34" s="281">
        <v>223</v>
      </c>
      <c r="F34" s="281">
        <v>310</v>
      </c>
      <c r="G34" s="281">
        <v>274</v>
      </c>
      <c r="H34" s="92">
        <v>280</v>
      </c>
      <c r="I34" s="858">
        <v>297</v>
      </c>
      <c r="J34" s="858">
        <v>252</v>
      </c>
      <c r="K34" s="858">
        <v>454</v>
      </c>
      <c r="L34" s="857"/>
      <c r="M34" s="857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</row>
    <row r="35" spans="1:29" ht="16.5" customHeight="1" x14ac:dyDescent="0.25">
      <c r="A35" s="91" t="s">
        <v>873</v>
      </c>
      <c r="B35" s="281">
        <v>213</v>
      </c>
      <c r="C35" s="281">
        <v>8766</v>
      </c>
      <c r="D35" s="281">
        <v>288</v>
      </c>
      <c r="E35" s="281">
        <v>412</v>
      </c>
      <c r="F35" s="281">
        <v>394</v>
      </c>
      <c r="G35" s="281">
        <v>276</v>
      </c>
      <c r="H35" s="92">
        <v>890</v>
      </c>
      <c r="I35" s="858">
        <v>325</v>
      </c>
      <c r="J35" s="858">
        <v>191</v>
      </c>
      <c r="K35" s="858">
        <v>377</v>
      </c>
      <c r="L35" s="857"/>
      <c r="M35" s="857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</row>
    <row r="36" spans="1:29" ht="16.5" customHeight="1" x14ac:dyDescent="0.25">
      <c r="A36" s="91" t="s">
        <v>874</v>
      </c>
      <c r="B36" s="281">
        <v>0</v>
      </c>
      <c r="C36" s="281">
        <v>0</v>
      </c>
      <c r="D36" s="281">
        <v>0</v>
      </c>
      <c r="E36" s="281">
        <v>0</v>
      </c>
      <c r="F36" s="281">
        <v>0</v>
      </c>
      <c r="G36" s="281">
        <v>0</v>
      </c>
      <c r="H36" s="92">
        <v>0</v>
      </c>
      <c r="I36" s="858">
        <v>2894.8</v>
      </c>
      <c r="J36" s="858">
        <v>0</v>
      </c>
      <c r="K36" s="858">
        <v>350.59499999999997</v>
      </c>
      <c r="L36" s="857"/>
      <c r="M36" s="857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</row>
    <row r="37" spans="1:29" ht="16.5" customHeight="1" x14ac:dyDescent="0.25">
      <c r="A37" s="91" t="s">
        <v>875</v>
      </c>
      <c r="B37" s="281">
        <v>271.5</v>
      </c>
      <c r="C37" s="281">
        <v>204.67000000000002</v>
      </c>
      <c r="D37" s="281">
        <v>172</v>
      </c>
      <c r="E37" s="281">
        <v>295.5</v>
      </c>
      <c r="F37" s="281">
        <v>290</v>
      </c>
      <c r="G37" s="281">
        <v>269.45</v>
      </c>
      <c r="H37" s="92">
        <v>238</v>
      </c>
      <c r="I37" s="858">
        <v>168</v>
      </c>
      <c r="J37" s="548">
        <v>11</v>
      </c>
      <c r="K37" s="548">
        <v>83</v>
      </c>
      <c r="L37" s="857"/>
      <c r="M37" s="857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</row>
    <row r="38" spans="1:29" ht="16.5" customHeight="1" x14ac:dyDescent="0.25">
      <c r="A38" s="91" t="s">
        <v>333</v>
      </c>
      <c r="B38" s="265">
        <v>273.125</v>
      </c>
      <c r="C38" s="265">
        <v>381.68</v>
      </c>
      <c r="D38" s="265">
        <v>795.59</v>
      </c>
      <c r="E38" s="265">
        <v>133498.08000000002</v>
      </c>
      <c r="F38" s="281">
        <v>289.68</v>
      </c>
      <c r="G38" s="281">
        <v>212.03699999999998</v>
      </c>
      <c r="H38" s="92">
        <v>168.02</v>
      </c>
      <c r="I38" s="858">
        <v>212</v>
      </c>
      <c r="J38" s="548">
        <v>20</v>
      </c>
      <c r="K38" s="548">
        <v>23</v>
      </c>
      <c r="L38" s="857"/>
      <c r="M38" s="857"/>
      <c r="O38" s="253"/>
      <c r="P38" s="410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</row>
    <row r="39" spans="1:29" ht="16.5" customHeight="1" thickBot="1" x14ac:dyDescent="0.3">
      <c r="A39" s="91"/>
      <c r="B39" s="629"/>
      <c r="C39" s="629"/>
      <c r="D39" s="629"/>
      <c r="E39" s="629"/>
      <c r="F39" s="629"/>
      <c r="G39" s="629"/>
      <c r="H39" s="629"/>
      <c r="I39" s="92"/>
      <c r="J39" s="92"/>
      <c r="K39" s="91"/>
      <c r="L39" s="857"/>
      <c r="M39" s="857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</row>
    <row r="40" spans="1:29" ht="16.5" customHeight="1" thickBot="1" x14ac:dyDescent="0.3">
      <c r="A40" s="864" t="s">
        <v>178</v>
      </c>
      <c r="B40" s="865">
        <f>SUM(B5:B38)</f>
        <v>56177695.654999979</v>
      </c>
      <c r="C40" s="865">
        <f t="shared" ref="C40:K40" si="0">SUM(C5:C38)</f>
        <v>47550093.367000014</v>
      </c>
      <c r="D40" s="865">
        <f t="shared" si="0"/>
        <v>50571978.743599996</v>
      </c>
      <c r="E40" s="865">
        <f t="shared" si="0"/>
        <v>62266384.154003024</v>
      </c>
      <c r="F40" s="865">
        <f t="shared" si="0"/>
        <v>47227648.91733399</v>
      </c>
      <c r="G40" s="865">
        <f t="shared" si="0"/>
        <v>40825932.465438999</v>
      </c>
      <c r="H40" s="865">
        <f t="shared" si="0"/>
        <v>58389538.415344</v>
      </c>
      <c r="I40" s="865">
        <f t="shared" si="0"/>
        <v>65150975.14154698</v>
      </c>
      <c r="J40" s="865">
        <f t="shared" si="0"/>
        <v>68736811.546323985</v>
      </c>
      <c r="K40" s="865">
        <f t="shared" si="0"/>
        <v>58683001.213999994</v>
      </c>
      <c r="L40" s="857"/>
      <c r="M40" s="857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</row>
    <row r="41" spans="1:29" ht="16.5" customHeight="1" x14ac:dyDescent="0.25">
      <c r="A41" s="253"/>
      <c r="B41" s="866"/>
      <c r="C41" s="866"/>
      <c r="D41" s="866"/>
      <c r="E41" s="866"/>
      <c r="F41" s="866"/>
      <c r="G41" s="866"/>
      <c r="H41" s="866"/>
      <c r="I41" s="866"/>
      <c r="J41" s="867"/>
      <c r="K41" s="868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</row>
    <row r="42" spans="1:29" ht="16.5" customHeight="1" x14ac:dyDescent="0.25">
      <c r="A42" s="253"/>
      <c r="B42" s="572"/>
      <c r="C42" s="572"/>
      <c r="D42" s="572"/>
      <c r="E42" s="572"/>
      <c r="F42" s="572"/>
      <c r="G42" s="572"/>
      <c r="H42" s="572"/>
      <c r="I42" s="572"/>
      <c r="J42" s="869"/>
      <c r="K42" s="870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</row>
    <row r="43" spans="1:29" ht="16.5" customHeight="1" x14ac:dyDescent="0.25">
      <c r="A43" s="241" t="s">
        <v>359</v>
      </c>
      <c r="B43" s="552"/>
      <c r="C43" s="552"/>
      <c r="D43" s="552"/>
      <c r="E43" s="552"/>
      <c r="F43" s="552"/>
      <c r="G43" s="553"/>
      <c r="H43" s="552"/>
      <c r="I43" s="552"/>
      <c r="J43" s="221"/>
      <c r="K43" s="552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</row>
    <row r="44" spans="1:29" ht="16.5" customHeight="1" x14ac:dyDescent="0.25">
      <c r="A44" s="250" t="s">
        <v>582</v>
      </c>
      <c r="B44" s="524"/>
      <c r="C44" s="524"/>
      <c r="D44" s="524"/>
      <c r="E44" s="524"/>
      <c r="F44" s="524"/>
      <c r="G44" s="524"/>
      <c r="H44" s="524"/>
      <c r="I44" s="524"/>
      <c r="J44" s="524"/>
      <c r="K44" s="524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</row>
    <row r="45" spans="1:29" ht="16.5" customHeight="1" x14ac:dyDescent="0.25">
      <c r="A45" s="253"/>
      <c r="B45" s="254"/>
      <c r="C45" s="254"/>
      <c r="D45" s="254"/>
      <c r="E45" s="254"/>
      <c r="F45" s="254"/>
      <c r="G45" s="254"/>
      <c r="H45" s="254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</row>
  </sheetData>
  <pageMargins left="0.7" right="0.7" top="0.75" bottom="0.75" header="0" footer="0"/>
  <pageSetup scale="68" orientation="landscape" r:id="rId1"/>
  <colBreaks count="1" manualBreakCount="1">
    <brk id="12" max="1048575" man="1"/>
  </colBreak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BC25-EE0D-44D7-80C4-924F6E9A6C63}">
  <sheetPr>
    <tabColor rgb="FF996633"/>
  </sheetPr>
  <dimension ref="A1:M14"/>
  <sheetViews>
    <sheetView showGridLines="0" view="pageBreakPreview" zoomScaleNormal="100" zoomScaleSheetLayoutView="100" workbookViewId="0"/>
  </sheetViews>
  <sheetFormatPr baseColWidth="10" defaultColWidth="14.42578125" defaultRowHeight="15" x14ac:dyDescent="0.25"/>
  <cols>
    <col min="1" max="1" width="25.5703125" style="5" customWidth="1"/>
    <col min="2" max="2" width="11.85546875" style="5" customWidth="1"/>
    <col min="3" max="12" width="9.7109375" style="5" customWidth="1"/>
    <col min="13" max="13" width="4" style="5" customWidth="1"/>
    <col min="14" max="16384" width="14.42578125" style="5"/>
  </cols>
  <sheetData>
    <row r="1" spans="1:13" ht="18" x14ac:dyDescent="0.25">
      <c r="A1" s="70" t="s">
        <v>876</v>
      </c>
      <c r="B1" s="256"/>
      <c r="C1" s="256"/>
      <c r="D1" s="256"/>
      <c r="E1" s="256"/>
      <c r="F1" s="256"/>
      <c r="G1" s="253"/>
      <c r="H1" s="253"/>
      <c r="I1" s="253"/>
      <c r="J1" s="253"/>
      <c r="K1" s="256"/>
    </row>
    <row r="2" spans="1:13" ht="18" x14ac:dyDescent="0.25">
      <c r="A2" s="72" t="s">
        <v>877</v>
      </c>
      <c r="B2" s="256"/>
      <c r="C2" s="256"/>
      <c r="D2" s="256"/>
      <c r="E2" s="256"/>
      <c r="F2" s="256"/>
      <c r="G2" s="253"/>
      <c r="H2" s="253"/>
      <c r="I2" s="253"/>
      <c r="J2" s="253"/>
      <c r="K2" s="256"/>
    </row>
    <row r="3" spans="1:13" x14ac:dyDescent="0.25">
      <c r="A3" s="253"/>
      <c r="B3" s="256"/>
      <c r="C3" s="256"/>
      <c r="D3" s="256"/>
      <c r="E3" s="256"/>
      <c r="F3" s="256"/>
      <c r="G3" s="253"/>
      <c r="H3" s="253"/>
      <c r="I3" s="253"/>
      <c r="J3" s="253"/>
      <c r="K3" s="256"/>
    </row>
    <row r="4" spans="1:13" x14ac:dyDescent="0.25">
      <c r="A4" s="206" t="s">
        <v>878</v>
      </c>
      <c r="B4" s="386"/>
      <c r="C4" s="207">
        <v>2015</v>
      </c>
      <c r="D4" s="207">
        <v>2016</v>
      </c>
      <c r="E4" s="207">
        <v>2017</v>
      </c>
      <c r="F4" s="207">
        <v>2018</v>
      </c>
      <c r="G4" s="207">
        <v>2019</v>
      </c>
      <c r="H4" s="207">
        <v>2020</v>
      </c>
      <c r="I4" s="207">
        <v>2021</v>
      </c>
      <c r="J4" s="207">
        <v>2022</v>
      </c>
      <c r="K4" s="207">
        <v>2023</v>
      </c>
      <c r="L4" s="207" t="s">
        <v>330</v>
      </c>
    </row>
    <row r="5" spans="1:13" x14ac:dyDescent="0.25">
      <c r="A5" s="95" t="s">
        <v>566</v>
      </c>
      <c r="B5" s="113" t="s">
        <v>398</v>
      </c>
      <c r="C5" s="871">
        <v>698.46230000000003</v>
      </c>
      <c r="D5" s="871">
        <v>642.0874</v>
      </c>
      <c r="E5" s="871">
        <v>587.74400000000003</v>
      </c>
      <c r="F5" s="871">
        <v>629.21400000000006</v>
      </c>
      <c r="G5" s="871">
        <v>607.28660000000002</v>
      </c>
      <c r="H5" s="871">
        <v>446.36130000000003</v>
      </c>
      <c r="I5" s="871">
        <v>674.70119999999997</v>
      </c>
      <c r="J5" s="871">
        <v>1093.0476000000001</v>
      </c>
      <c r="K5" s="871">
        <v>1193.7174</v>
      </c>
      <c r="L5" s="871">
        <v>1047.8005000000001</v>
      </c>
    </row>
    <row r="6" spans="1:13" x14ac:dyDescent="0.25">
      <c r="A6" s="253"/>
      <c r="B6" s="256"/>
      <c r="C6" s="256"/>
      <c r="D6" s="256"/>
      <c r="E6" s="256"/>
      <c r="F6" s="256"/>
      <c r="G6" s="253"/>
      <c r="H6" s="253"/>
      <c r="I6" s="253"/>
      <c r="J6" s="253"/>
      <c r="K6" s="256"/>
    </row>
    <row r="7" spans="1:13" x14ac:dyDescent="0.25">
      <c r="A7" s="253"/>
      <c r="B7" s="256"/>
      <c r="C7" s="256"/>
      <c r="D7" s="256"/>
      <c r="E7" s="256"/>
      <c r="F7" s="256"/>
      <c r="G7" s="253"/>
      <c r="H7" s="253"/>
      <c r="I7" s="253"/>
      <c r="J7" s="253"/>
      <c r="K7" s="256"/>
      <c r="L7" s="292"/>
    </row>
    <row r="8" spans="1:13" ht="16.5" x14ac:dyDescent="0.3">
      <c r="A8" s="241" t="s">
        <v>359</v>
      </c>
      <c r="B8" s="293"/>
      <c r="C8" s="293"/>
      <c r="D8" s="293"/>
      <c r="E8" s="293"/>
      <c r="F8" s="293"/>
      <c r="G8" s="293"/>
      <c r="H8" s="241"/>
      <c r="I8" s="241"/>
      <c r="J8" s="241"/>
      <c r="K8" s="293"/>
      <c r="L8" s="872"/>
      <c r="M8" s="873"/>
    </row>
    <row r="9" spans="1:13" ht="16.5" x14ac:dyDescent="0.3">
      <c r="A9" s="221" t="s">
        <v>402</v>
      </c>
      <c r="B9" s="111"/>
      <c r="C9" s="296"/>
      <c r="D9" s="296"/>
      <c r="E9" s="296"/>
      <c r="F9" s="296"/>
      <c r="G9" s="221"/>
      <c r="H9" s="221"/>
      <c r="I9" s="221"/>
      <c r="J9" s="221"/>
      <c r="K9" s="296"/>
      <c r="L9" s="873"/>
      <c r="M9" s="873"/>
    </row>
    <row r="10" spans="1:13" ht="16.5" x14ac:dyDescent="0.3">
      <c r="A10" s="250" t="s">
        <v>403</v>
      </c>
      <c r="B10" s="277"/>
      <c r="C10" s="297"/>
      <c r="D10" s="297"/>
      <c r="E10" s="297"/>
      <c r="F10" s="297"/>
      <c r="G10" s="250"/>
      <c r="H10" s="250"/>
      <c r="I10" s="250"/>
      <c r="J10" s="250"/>
      <c r="K10" s="297"/>
      <c r="L10" s="297"/>
      <c r="M10" s="873"/>
    </row>
    <row r="11" spans="1:13" x14ac:dyDescent="0.25">
      <c r="A11" s="253"/>
      <c r="B11" s="256"/>
      <c r="C11" s="256"/>
      <c r="D11" s="256"/>
      <c r="E11" s="256"/>
      <c r="F11" s="256"/>
      <c r="G11" s="253"/>
      <c r="H11" s="253"/>
      <c r="I11" s="253"/>
      <c r="J11" s="253"/>
      <c r="K11" s="256"/>
    </row>
    <row r="13" spans="1:13" x14ac:dyDescent="0.25">
      <c r="C13" s="874"/>
      <c r="D13" s="874"/>
      <c r="E13" s="874"/>
      <c r="F13" s="874"/>
      <c r="G13" s="874"/>
      <c r="H13" s="874"/>
      <c r="I13" s="874"/>
      <c r="J13" s="874"/>
      <c r="K13" s="874"/>
      <c r="L13" s="874"/>
    </row>
    <row r="14" spans="1:13" x14ac:dyDescent="0.25">
      <c r="C14" s="875"/>
      <c r="D14" s="875"/>
      <c r="E14" s="875"/>
      <c r="F14" s="875"/>
      <c r="G14" s="875"/>
      <c r="H14" s="875"/>
      <c r="I14" s="875"/>
      <c r="J14" s="875"/>
      <c r="K14" s="875"/>
      <c r="L14" s="875"/>
    </row>
  </sheetData>
  <pageMargins left="0.7" right="0.7" top="0.75" bottom="0.75" header="0" footer="0"/>
  <pageSetup scale="88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0DD74-2D96-4178-A55C-97CEFAACAA0D}">
  <sheetPr>
    <tabColor rgb="FF996633"/>
  </sheetPr>
  <dimension ref="A1:Y45"/>
  <sheetViews>
    <sheetView showGridLines="0" view="pageBreakPreview" zoomScaleNormal="100" zoomScaleSheetLayoutView="100" workbookViewId="0">
      <selection activeCell="S2" sqref="S2"/>
    </sheetView>
  </sheetViews>
  <sheetFormatPr baseColWidth="10" defaultColWidth="14.42578125" defaultRowHeight="15" x14ac:dyDescent="0.25"/>
  <cols>
    <col min="1" max="1" width="24.28515625" style="5" customWidth="1"/>
    <col min="2" max="2" width="9.7109375" style="5" customWidth="1"/>
    <col min="3" max="3" width="7.5703125" style="5" bestFit="1" customWidth="1"/>
    <col min="4" max="4" width="9" style="5" bestFit="1" customWidth="1"/>
    <col min="5" max="5" width="9.7109375" style="5" customWidth="1"/>
    <col min="6" max="6" width="10.5703125" style="5" bestFit="1" customWidth="1"/>
    <col min="7" max="8" width="7.42578125" style="5" bestFit="1" customWidth="1"/>
    <col min="9" max="9" width="13.28515625" style="5" bestFit="1" customWidth="1"/>
    <col min="10" max="10" width="8.85546875" style="5" bestFit="1" customWidth="1"/>
    <col min="11" max="11" width="8.7109375" style="5" bestFit="1" customWidth="1"/>
    <col min="12" max="12" width="9.5703125" style="5" bestFit="1" customWidth="1"/>
    <col min="13" max="13" width="11.28515625" style="5" bestFit="1" customWidth="1"/>
    <col min="14" max="14" width="11.7109375" style="5" bestFit="1" customWidth="1"/>
    <col min="15" max="15" width="9.5703125" style="5" bestFit="1" customWidth="1"/>
    <col min="16" max="16" width="7.28515625" style="5" bestFit="1" customWidth="1"/>
    <col min="17" max="17" width="10" style="5" bestFit="1" customWidth="1"/>
    <col min="18" max="18" width="6.5703125" style="5" bestFit="1" customWidth="1"/>
    <col min="19" max="19" width="9.5703125" style="5" bestFit="1" customWidth="1"/>
    <col min="20" max="20" width="8.7109375" style="5" bestFit="1" customWidth="1"/>
    <col min="21" max="21" width="10.7109375" style="5" bestFit="1" customWidth="1"/>
    <col min="22" max="22" width="7.42578125" style="5" bestFit="1" customWidth="1"/>
    <col min="23" max="23" width="7.5703125" style="5" bestFit="1" customWidth="1"/>
    <col min="24" max="24" width="7.85546875" style="5" bestFit="1" customWidth="1"/>
    <col min="25" max="25" width="4.28515625" style="5" customWidth="1"/>
    <col min="26" max="16384" width="14.42578125" style="5"/>
  </cols>
  <sheetData>
    <row r="1" spans="1:25" ht="16.5" customHeight="1" x14ac:dyDescent="0.25">
      <c r="A1" s="876" t="s">
        <v>879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  <c r="O1" s="877"/>
      <c r="P1" s="877"/>
      <c r="Q1" s="877"/>
      <c r="R1" s="877"/>
      <c r="S1" s="877"/>
      <c r="T1" s="877"/>
      <c r="U1" s="877"/>
      <c r="V1" s="877"/>
      <c r="W1" s="257"/>
    </row>
    <row r="2" spans="1:25" ht="16.5" customHeight="1" x14ac:dyDescent="0.25">
      <c r="A2" s="640" t="s">
        <v>880</v>
      </c>
      <c r="B2" s="878"/>
      <c r="C2" s="878"/>
      <c r="D2" s="878"/>
      <c r="E2" s="878"/>
      <c r="F2" s="878"/>
      <c r="G2" s="878"/>
      <c r="H2" s="878"/>
      <c r="I2" s="878"/>
      <c r="J2" s="878"/>
      <c r="K2" s="878"/>
      <c r="L2" s="878"/>
      <c r="M2" s="878"/>
      <c r="N2" s="878"/>
      <c r="O2" s="878"/>
      <c r="P2" s="878"/>
      <c r="Q2" s="878"/>
      <c r="R2" s="878"/>
      <c r="S2" s="878"/>
      <c r="T2" s="878"/>
      <c r="U2" s="878"/>
      <c r="V2" s="878"/>
      <c r="W2" s="879"/>
    </row>
    <row r="3" spans="1:25" ht="16.5" customHeight="1" x14ac:dyDescent="0.25">
      <c r="A3" s="879"/>
      <c r="B3" s="878"/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  <c r="O3" s="878"/>
      <c r="P3" s="878"/>
      <c r="Q3" s="878"/>
      <c r="R3" s="878"/>
      <c r="S3" s="878"/>
      <c r="T3" s="878"/>
      <c r="U3" s="878"/>
      <c r="V3" s="878"/>
      <c r="W3" s="879"/>
    </row>
    <row r="4" spans="1:25" ht="16.5" customHeight="1" x14ac:dyDescent="0.25">
      <c r="A4" s="643" t="s">
        <v>263</v>
      </c>
      <c r="B4" s="880" t="s">
        <v>668</v>
      </c>
      <c r="C4" s="880" t="s">
        <v>296</v>
      </c>
      <c r="D4" s="880" t="s">
        <v>294</v>
      </c>
      <c r="E4" s="880" t="s">
        <v>304</v>
      </c>
      <c r="F4" s="880" t="s">
        <v>295</v>
      </c>
      <c r="G4" s="880" t="s">
        <v>669</v>
      </c>
      <c r="H4" s="880" t="s">
        <v>299</v>
      </c>
      <c r="I4" s="880" t="s">
        <v>303</v>
      </c>
      <c r="J4" s="880" t="s">
        <v>309</v>
      </c>
      <c r="K4" s="880" t="s">
        <v>307</v>
      </c>
      <c r="L4" s="880" t="s">
        <v>297</v>
      </c>
      <c r="M4" s="880" t="s">
        <v>305</v>
      </c>
      <c r="N4" s="880" t="s">
        <v>670</v>
      </c>
      <c r="O4" s="880" t="s">
        <v>302</v>
      </c>
      <c r="P4" s="880" t="s">
        <v>671</v>
      </c>
      <c r="Q4" s="880" t="s">
        <v>308</v>
      </c>
      <c r="R4" s="880" t="s">
        <v>301</v>
      </c>
      <c r="S4" s="880" t="s">
        <v>310</v>
      </c>
      <c r="T4" s="880" t="s">
        <v>306</v>
      </c>
      <c r="U4" s="880" t="s">
        <v>672</v>
      </c>
      <c r="V4" s="880" t="s">
        <v>300</v>
      </c>
      <c r="W4" s="880" t="s">
        <v>673</v>
      </c>
      <c r="X4" s="880" t="s">
        <v>674</v>
      </c>
      <c r="Y4" s="857"/>
    </row>
    <row r="5" spans="1:25" ht="16.5" customHeight="1" x14ac:dyDescent="0.25">
      <c r="A5" s="509" t="s">
        <v>853</v>
      </c>
      <c r="B5" s="598">
        <v>0</v>
      </c>
      <c r="C5" s="881">
        <v>0</v>
      </c>
      <c r="D5" s="881">
        <v>0</v>
      </c>
      <c r="E5" s="881">
        <v>0</v>
      </c>
      <c r="F5" s="881">
        <v>0</v>
      </c>
      <c r="G5" s="881">
        <v>0</v>
      </c>
      <c r="H5" s="881">
        <v>0</v>
      </c>
      <c r="I5" s="881">
        <v>0</v>
      </c>
      <c r="J5" s="881">
        <v>0</v>
      </c>
      <c r="K5" s="881">
        <v>0</v>
      </c>
      <c r="L5" s="881">
        <v>0</v>
      </c>
      <c r="M5" s="881">
        <v>0</v>
      </c>
      <c r="N5" s="881">
        <v>0</v>
      </c>
      <c r="O5" s="881">
        <v>0</v>
      </c>
      <c r="P5" s="881">
        <v>0</v>
      </c>
      <c r="Q5" s="881">
        <v>0</v>
      </c>
      <c r="R5" s="881">
        <v>0</v>
      </c>
      <c r="S5" s="881">
        <v>853593.87999999989</v>
      </c>
      <c r="T5" s="881">
        <v>0</v>
      </c>
      <c r="U5" s="881">
        <v>0</v>
      </c>
      <c r="V5" s="881">
        <v>0</v>
      </c>
      <c r="W5" s="881">
        <v>0</v>
      </c>
      <c r="X5" s="881">
        <v>0</v>
      </c>
      <c r="Y5" s="857"/>
    </row>
    <row r="6" spans="1:25" ht="16.5" customHeight="1" x14ac:dyDescent="0.25">
      <c r="A6" s="882" t="s">
        <v>864</v>
      </c>
      <c r="B6" s="596">
        <v>0</v>
      </c>
      <c r="C6" s="883">
        <v>0</v>
      </c>
      <c r="D6" s="883">
        <v>1374</v>
      </c>
      <c r="E6" s="883">
        <v>0</v>
      </c>
      <c r="F6" s="883">
        <v>0</v>
      </c>
      <c r="G6" s="883">
        <v>13000</v>
      </c>
      <c r="H6" s="883">
        <v>13359</v>
      </c>
      <c r="I6" s="883">
        <v>0</v>
      </c>
      <c r="J6" s="883">
        <v>0</v>
      </c>
      <c r="K6" s="883">
        <v>0</v>
      </c>
      <c r="L6" s="883">
        <v>0</v>
      </c>
      <c r="M6" s="883">
        <v>0</v>
      </c>
      <c r="N6" s="883">
        <v>0</v>
      </c>
      <c r="O6" s="883">
        <v>0</v>
      </c>
      <c r="P6" s="883">
        <v>0</v>
      </c>
      <c r="Q6" s="883">
        <v>2028</v>
      </c>
      <c r="R6" s="883">
        <v>0</v>
      </c>
      <c r="S6" s="883">
        <v>0</v>
      </c>
      <c r="T6" s="883">
        <v>0</v>
      </c>
      <c r="U6" s="883">
        <v>0</v>
      </c>
      <c r="V6" s="883">
        <v>0</v>
      </c>
      <c r="W6" s="883">
        <v>0</v>
      </c>
      <c r="X6" s="883">
        <v>0</v>
      </c>
      <c r="Y6" s="857"/>
    </row>
    <row r="7" spans="1:25" ht="16.5" customHeight="1" x14ac:dyDescent="0.25">
      <c r="A7" s="882" t="s">
        <v>874</v>
      </c>
      <c r="B7" s="596">
        <v>0</v>
      </c>
      <c r="C7" s="883">
        <v>0</v>
      </c>
      <c r="D7" s="883">
        <v>0</v>
      </c>
      <c r="E7" s="883">
        <v>0</v>
      </c>
      <c r="F7" s="883">
        <v>0</v>
      </c>
      <c r="G7" s="883">
        <v>0</v>
      </c>
      <c r="H7" s="883">
        <v>0</v>
      </c>
      <c r="I7" s="883">
        <v>0</v>
      </c>
      <c r="J7" s="883">
        <v>0</v>
      </c>
      <c r="K7" s="883">
        <v>0</v>
      </c>
      <c r="L7" s="883">
        <v>350.59499999999997</v>
      </c>
      <c r="M7" s="883">
        <v>0</v>
      </c>
      <c r="N7" s="883">
        <v>0</v>
      </c>
      <c r="O7" s="883">
        <v>0</v>
      </c>
      <c r="P7" s="883">
        <v>0</v>
      </c>
      <c r="Q7" s="883">
        <v>0</v>
      </c>
      <c r="R7" s="883">
        <v>0</v>
      </c>
      <c r="S7" s="883">
        <v>0</v>
      </c>
      <c r="T7" s="883">
        <v>0</v>
      </c>
      <c r="U7" s="883">
        <v>0</v>
      </c>
      <c r="V7" s="883">
        <v>0</v>
      </c>
      <c r="W7" s="883">
        <v>0</v>
      </c>
      <c r="X7" s="883">
        <v>0</v>
      </c>
      <c r="Y7" s="857"/>
    </row>
    <row r="8" spans="1:25" ht="16.5" customHeight="1" x14ac:dyDescent="0.25">
      <c r="A8" s="882" t="s">
        <v>851</v>
      </c>
      <c r="B8" s="596">
        <v>0</v>
      </c>
      <c r="C8" s="883">
        <v>4076</v>
      </c>
      <c r="D8" s="883">
        <v>235</v>
      </c>
      <c r="E8" s="883">
        <v>0</v>
      </c>
      <c r="F8" s="883">
        <v>0</v>
      </c>
      <c r="G8" s="883">
        <v>0</v>
      </c>
      <c r="H8" s="883">
        <v>6.9019999999999992</v>
      </c>
      <c r="I8" s="883">
        <v>32413.37</v>
      </c>
      <c r="J8" s="883">
        <v>25800</v>
      </c>
      <c r="K8" s="883">
        <v>0</v>
      </c>
      <c r="L8" s="883">
        <v>20370.930000000004</v>
      </c>
      <c r="M8" s="883">
        <v>11404.94</v>
      </c>
      <c r="N8" s="883">
        <v>0</v>
      </c>
      <c r="O8" s="883">
        <v>659643.16000000015</v>
      </c>
      <c r="P8" s="883">
        <v>191.32999999999998</v>
      </c>
      <c r="Q8" s="883">
        <v>495</v>
      </c>
      <c r="R8" s="883">
        <v>0</v>
      </c>
      <c r="S8" s="883">
        <v>0</v>
      </c>
      <c r="T8" s="883">
        <v>1632</v>
      </c>
      <c r="U8" s="883">
        <v>159326.67000000007</v>
      </c>
      <c r="V8" s="883">
        <v>78888.640000000029</v>
      </c>
      <c r="W8" s="883">
        <v>55.646000000000001</v>
      </c>
      <c r="X8" s="883">
        <v>3150</v>
      </c>
      <c r="Y8" s="857"/>
    </row>
    <row r="9" spans="1:25" ht="16.5" customHeight="1" x14ac:dyDescent="0.25">
      <c r="A9" s="882" t="s">
        <v>846</v>
      </c>
      <c r="B9" s="596">
        <v>3256.25</v>
      </c>
      <c r="C9" s="883">
        <v>90685.5</v>
      </c>
      <c r="D9" s="883">
        <v>648360.97</v>
      </c>
      <c r="E9" s="883">
        <v>1456</v>
      </c>
      <c r="F9" s="883">
        <v>0</v>
      </c>
      <c r="G9" s="883">
        <v>0</v>
      </c>
      <c r="H9" s="883">
        <v>5330</v>
      </c>
      <c r="I9" s="883">
        <v>0</v>
      </c>
      <c r="J9" s="883">
        <v>0</v>
      </c>
      <c r="K9" s="883">
        <v>102183.5</v>
      </c>
      <c r="L9" s="883">
        <v>0</v>
      </c>
      <c r="M9" s="883">
        <v>0</v>
      </c>
      <c r="N9" s="883">
        <v>34561.5</v>
      </c>
      <c r="O9" s="883">
        <v>1731887.273</v>
      </c>
      <c r="P9" s="883">
        <v>15886</v>
      </c>
      <c r="Q9" s="883">
        <v>21513.040000000001</v>
      </c>
      <c r="R9" s="883">
        <v>46900</v>
      </c>
      <c r="S9" s="883">
        <v>1450</v>
      </c>
      <c r="T9" s="883">
        <v>3042</v>
      </c>
      <c r="U9" s="883">
        <v>74564.399999999994</v>
      </c>
      <c r="V9" s="883">
        <v>49892</v>
      </c>
      <c r="W9" s="883">
        <v>0</v>
      </c>
      <c r="X9" s="883">
        <v>1000</v>
      </c>
      <c r="Y9" s="857"/>
    </row>
    <row r="10" spans="1:25" ht="16.5" customHeight="1" x14ac:dyDescent="0.25">
      <c r="A10" s="509" t="s">
        <v>863</v>
      </c>
      <c r="B10" s="598">
        <v>120</v>
      </c>
      <c r="C10" s="881">
        <v>0</v>
      </c>
      <c r="D10" s="881">
        <v>963</v>
      </c>
      <c r="E10" s="881">
        <v>0</v>
      </c>
      <c r="F10" s="881">
        <v>0</v>
      </c>
      <c r="G10" s="881">
        <v>0</v>
      </c>
      <c r="H10" s="881">
        <v>12</v>
      </c>
      <c r="I10" s="881">
        <v>0</v>
      </c>
      <c r="J10" s="881">
        <v>0</v>
      </c>
      <c r="K10" s="881">
        <v>0</v>
      </c>
      <c r="L10" s="881">
        <v>0</v>
      </c>
      <c r="M10" s="881">
        <v>0</v>
      </c>
      <c r="N10" s="881">
        <v>0</v>
      </c>
      <c r="O10" s="881">
        <v>0</v>
      </c>
      <c r="P10" s="881">
        <v>0</v>
      </c>
      <c r="Q10" s="881">
        <v>0</v>
      </c>
      <c r="R10" s="881">
        <v>0</v>
      </c>
      <c r="S10" s="881">
        <v>0</v>
      </c>
      <c r="T10" s="881">
        <v>0</v>
      </c>
      <c r="U10" s="881">
        <v>0</v>
      </c>
      <c r="V10" s="881">
        <v>29767.862000000001</v>
      </c>
      <c r="W10" s="881">
        <v>0</v>
      </c>
      <c r="X10" s="881">
        <v>0</v>
      </c>
      <c r="Y10" s="857"/>
    </row>
    <row r="11" spans="1:25" ht="16.5" customHeight="1" x14ac:dyDescent="0.25">
      <c r="A11" s="509" t="s">
        <v>867</v>
      </c>
      <c r="B11" s="598">
        <v>0</v>
      </c>
      <c r="C11" s="881">
        <v>0</v>
      </c>
      <c r="D11" s="881">
        <v>0</v>
      </c>
      <c r="E11" s="881">
        <v>0</v>
      </c>
      <c r="F11" s="881">
        <v>0</v>
      </c>
      <c r="G11" s="881">
        <v>0</v>
      </c>
      <c r="H11" s="881">
        <v>0</v>
      </c>
      <c r="I11" s="881">
        <v>0</v>
      </c>
      <c r="J11" s="881">
        <v>0</v>
      </c>
      <c r="K11" s="881">
        <v>0</v>
      </c>
      <c r="L11" s="881">
        <v>9129.2949999999983</v>
      </c>
      <c r="M11" s="881">
        <v>0</v>
      </c>
      <c r="N11" s="881">
        <v>0</v>
      </c>
      <c r="O11" s="881">
        <v>0</v>
      </c>
      <c r="P11" s="881">
        <v>0</v>
      </c>
      <c r="Q11" s="881">
        <v>0</v>
      </c>
      <c r="R11" s="881">
        <v>0</v>
      </c>
      <c r="S11" s="881">
        <v>0</v>
      </c>
      <c r="T11" s="881">
        <v>0</v>
      </c>
      <c r="U11" s="881">
        <v>0</v>
      </c>
      <c r="V11" s="881">
        <v>0</v>
      </c>
      <c r="W11" s="881">
        <v>0</v>
      </c>
      <c r="X11" s="881">
        <v>0</v>
      </c>
      <c r="Y11" s="857"/>
    </row>
    <row r="12" spans="1:25" ht="16.5" customHeight="1" x14ac:dyDescent="0.25">
      <c r="A12" s="509" t="s">
        <v>861</v>
      </c>
      <c r="B12" s="598">
        <v>0</v>
      </c>
      <c r="C12" s="881">
        <v>0</v>
      </c>
      <c r="D12" s="881">
        <v>0</v>
      </c>
      <c r="E12" s="881">
        <v>0</v>
      </c>
      <c r="F12" s="881">
        <v>0</v>
      </c>
      <c r="G12" s="881">
        <v>0</v>
      </c>
      <c r="H12" s="881">
        <v>0</v>
      </c>
      <c r="I12" s="881">
        <v>0</v>
      </c>
      <c r="J12" s="881">
        <v>0</v>
      </c>
      <c r="K12" s="881">
        <v>115</v>
      </c>
      <c r="L12" s="881">
        <v>39919.949999999997</v>
      </c>
      <c r="M12" s="881">
        <v>0</v>
      </c>
      <c r="N12" s="881">
        <v>0</v>
      </c>
      <c r="O12" s="881">
        <v>0</v>
      </c>
      <c r="P12" s="881">
        <v>0</v>
      </c>
      <c r="Q12" s="881">
        <v>0</v>
      </c>
      <c r="R12" s="881">
        <v>0</v>
      </c>
      <c r="S12" s="881">
        <v>2376.1149999999998</v>
      </c>
      <c r="T12" s="881">
        <v>0</v>
      </c>
      <c r="U12" s="881">
        <v>0</v>
      </c>
      <c r="V12" s="881">
        <v>0</v>
      </c>
      <c r="W12" s="881">
        <v>0</v>
      </c>
      <c r="X12" s="881">
        <v>0</v>
      </c>
      <c r="Y12" s="857"/>
    </row>
    <row r="13" spans="1:25" ht="16.5" customHeight="1" x14ac:dyDescent="0.25">
      <c r="A13" s="95" t="s">
        <v>855</v>
      </c>
      <c r="B13" s="281">
        <v>0</v>
      </c>
      <c r="C13" s="884">
        <v>0</v>
      </c>
      <c r="D13" s="884">
        <v>386070.15300000005</v>
      </c>
      <c r="E13" s="884">
        <v>0</v>
      </c>
      <c r="F13" s="884">
        <v>0</v>
      </c>
      <c r="G13" s="884">
        <v>0</v>
      </c>
      <c r="H13" s="884">
        <v>0</v>
      </c>
      <c r="I13" s="884">
        <v>0</v>
      </c>
      <c r="J13" s="884">
        <v>0</v>
      </c>
      <c r="K13" s="884">
        <v>0</v>
      </c>
      <c r="L13" s="884">
        <v>0</v>
      </c>
      <c r="M13" s="884">
        <v>0</v>
      </c>
      <c r="N13" s="884">
        <v>0</v>
      </c>
      <c r="O13" s="884">
        <v>0</v>
      </c>
      <c r="P13" s="884">
        <v>0</v>
      </c>
      <c r="Q13" s="884">
        <v>0</v>
      </c>
      <c r="R13" s="884">
        <v>0</v>
      </c>
      <c r="S13" s="884">
        <v>0</v>
      </c>
      <c r="T13" s="884">
        <v>0</v>
      </c>
      <c r="U13" s="884">
        <v>0</v>
      </c>
      <c r="V13" s="884">
        <v>0</v>
      </c>
      <c r="W13" s="884">
        <v>0</v>
      </c>
      <c r="X13" s="884">
        <v>0</v>
      </c>
      <c r="Y13" s="857"/>
    </row>
    <row r="14" spans="1:25" ht="16.5" customHeight="1" x14ac:dyDescent="0.25">
      <c r="A14" s="882" t="s">
        <v>847</v>
      </c>
      <c r="B14" s="596">
        <v>2800</v>
      </c>
      <c r="C14" s="883">
        <v>767.59199999999998</v>
      </c>
      <c r="D14" s="883">
        <v>0</v>
      </c>
      <c r="E14" s="883">
        <v>0</v>
      </c>
      <c r="F14" s="883">
        <v>4298</v>
      </c>
      <c r="G14" s="883">
        <v>0</v>
      </c>
      <c r="H14" s="883">
        <v>0</v>
      </c>
      <c r="I14" s="883">
        <v>0</v>
      </c>
      <c r="J14" s="883">
        <v>0</v>
      </c>
      <c r="K14" s="883">
        <v>0</v>
      </c>
      <c r="L14" s="883">
        <v>6129.3249999999998</v>
      </c>
      <c r="M14" s="883">
        <v>0</v>
      </c>
      <c r="N14" s="883">
        <v>0</v>
      </c>
      <c r="O14" s="883">
        <v>0</v>
      </c>
      <c r="P14" s="883">
        <v>0</v>
      </c>
      <c r="Q14" s="883">
        <v>0</v>
      </c>
      <c r="R14" s="883">
        <v>0</v>
      </c>
      <c r="S14" s="883">
        <v>0</v>
      </c>
      <c r="T14" s="883">
        <v>2617190.7390000001</v>
      </c>
      <c r="U14" s="883">
        <v>0</v>
      </c>
      <c r="V14" s="883">
        <v>0</v>
      </c>
      <c r="W14" s="883">
        <v>0</v>
      </c>
      <c r="X14" s="883">
        <v>0</v>
      </c>
      <c r="Y14" s="857"/>
    </row>
    <row r="15" spans="1:25" ht="16.5" customHeight="1" x14ac:dyDescent="0.25">
      <c r="A15" s="509" t="s">
        <v>843</v>
      </c>
      <c r="B15" s="598">
        <v>20498.16</v>
      </c>
      <c r="C15" s="881">
        <v>34134.853999999999</v>
      </c>
      <c r="D15" s="881">
        <v>2710423.3200000003</v>
      </c>
      <c r="E15" s="881">
        <v>0</v>
      </c>
      <c r="F15" s="881">
        <v>2092292.496</v>
      </c>
      <c r="G15" s="881">
        <v>0</v>
      </c>
      <c r="H15" s="881">
        <v>0</v>
      </c>
      <c r="I15" s="881">
        <v>10988.390000000001</v>
      </c>
      <c r="J15" s="881">
        <v>38482.600000000006</v>
      </c>
      <c r="K15" s="881">
        <v>78763.035000000018</v>
      </c>
      <c r="L15" s="881">
        <v>14655649.360000003</v>
      </c>
      <c r="M15" s="881">
        <v>96931.530000000013</v>
      </c>
      <c r="N15" s="881">
        <v>0</v>
      </c>
      <c r="O15" s="881">
        <v>4382066.99</v>
      </c>
      <c r="P15" s="881">
        <v>0</v>
      </c>
      <c r="Q15" s="881">
        <v>0</v>
      </c>
      <c r="R15" s="881">
        <v>0</v>
      </c>
      <c r="S15" s="881">
        <v>0</v>
      </c>
      <c r="T15" s="881">
        <v>0</v>
      </c>
      <c r="U15" s="881">
        <v>267008.8</v>
      </c>
      <c r="V15" s="881">
        <v>0</v>
      </c>
      <c r="W15" s="881">
        <v>0</v>
      </c>
      <c r="X15" s="881">
        <v>0</v>
      </c>
      <c r="Y15" s="857"/>
    </row>
    <row r="16" spans="1:25" ht="16.5" customHeight="1" x14ac:dyDescent="0.25">
      <c r="A16" s="95" t="s">
        <v>865</v>
      </c>
      <c r="B16" s="281">
        <v>0</v>
      </c>
      <c r="C16" s="884">
        <v>5082.83</v>
      </c>
      <c r="D16" s="884">
        <v>0</v>
      </c>
      <c r="E16" s="884">
        <v>0</v>
      </c>
      <c r="F16" s="884">
        <v>0</v>
      </c>
      <c r="G16" s="884">
        <v>0</v>
      </c>
      <c r="H16" s="884">
        <v>0</v>
      </c>
      <c r="I16" s="884">
        <v>0</v>
      </c>
      <c r="J16" s="884">
        <v>0</v>
      </c>
      <c r="K16" s="884">
        <v>0</v>
      </c>
      <c r="L16" s="884">
        <v>0</v>
      </c>
      <c r="M16" s="884">
        <v>0</v>
      </c>
      <c r="N16" s="884">
        <v>0</v>
      </c>
      <c r="O16" s="884">
        <v>0</v>
      </c>
      <c r="P16" s="884">
        <v>0</v>
      </c>
      <c r="Q16" s="884">
        <v>0</v>
      </c>
      <c r="R16" s="884">
        <v>6368.9150000000009</v>
      </c>
      <c r="S16" s="884">
        <v>0</v>
      </c>
      <c r="T16" s="884">
        <v>0</v>
      </c>
      <c r="U16" s="884">
        <v>0</v>
      </c>
      <c r="V16" s="884">
        <v>0</v>
      </c>
      <c r="W16" s="884">
        <v>0</v>
      </c>
      <c r="X16" s="884">
        <v>0</v>
      </c>
      <c r="Y16" s="857"/>
    </row>
    <row r="17" spans="1:25" ht="16.5" customHeight="1" x14ac:dyDescent="0.25">
      <c r="A17" s="882" t="s">
        <v>852</v>
      </c>
      <c r="B17" s="596">
        <v>0</v>
      </c>
      <c r="C17" s="883">
        <v>0</v>
      </c>
      <c r="D17" s="883">
        <v>4744</v>
      </c>
      <c r="E17" s="883">
        <v>0</v>
      </c>
      <c r="F17" s="883">
        <v>0</v>
      </c>
      <c r="G17" s="883">
        <v>0</v>
      </c>
      <c r="H17" s="883">
        <v>0</v>
      </c>
      <c r="I17" s="883">
        <v>0</v>
      </c>
      <c r="J17" s="883">
        <v>0</v>
      </c>
      <c r="K17" s="883">
        <v>2</v>
      </c>
      <c r="L17" s="883">
        <v>0</v>
      </c>
      <c r="M17" s="883">
        <v>0</v>
      </c>
      <c r="N17" s="883">
        <v>0</v>
      </c>
      <c r="O17" s="883">
        <v>0</v>
      </c>
      <c r="P17" s="883">
        <v>0</v>
      </c>
      <c r="Q17" s="883">
        <v>0</v>
      </c>
      <c r="R17" s="883">
        <v>0</v>
      </c>
      <c r="S17" s="883">
        <v>942619.05</v>
      </c>
      <c r="T17" s="883">
        <v>0</v>
      </c>
      <c r="U17" s="883">
        <v>0</v>
      </c>
      <c r="V17" s="883">
        <v>0</v>
      </c>
      <c r="W17" s="883">
        <v>0</v>
      </c>
      <c r="X17" s="883">
        <v>0</v>
      </c>
      <c r="Y17" s="857"/>
    </row>
    <row r="18" spans="1:25" ht="16.5" customHeight="1" x14ac:dyDescent="0.25">
      <c r="A18" s="95" t="s">
        <v>858</v>
      </c>
      <c r="B18" s="281">
        <v>0</v>
      </c>
      <c r="C18" s="884">
        <v>0</v>
      </c>
      <c r="D18" s="884">
        <v>0</v>
      </c>
      <c r="E18" s="884">
        <v>0</v>
      </c>
      <c r="F18" s="884">
        <v>0</v>
      </c>
      <c r="G18" s="884">
        <v>0</v>
      </c>
      <c r="H18" s="884">
        <v>0</v>
      </c>
      <c r="I18" s="884">
        <v>0</v>
      </c>
      <c r="J18" s="884">
        <v>0</v>
      </c>
      <c r="K18" s="884">
        <v>266</v>
      </c>
      <c r="L18" s="884">
        <v>0</v>
      </c>
      <c r="M18" s="884">
        <v>0</v>
      </c>
      <c r="N18" s="884">
        <v>0</v>
      </c>
      <c r="O18" s="884">
        <v>0</v>
      </c>
      <c r="P18" s="884">
        <v>0</v>
      </c>
      <c r="Q18" s="884">
        <v>0</v>
      </c>
      <c r="R18" s="884">
        <v>0</v>
      </c>
      <c r="S18" s="884">
        <v>83375.989999999991</v>
      </c>
      <c r="T18" s="884">
        <v>0</v>
      </c>
      <c r="U18" s="884">
        <v>0</v>
      </c>
      <c r="V18" s="884">
        <v>0</v>
      </c>
      <c r="W18" s="884">
        <v>0</v>
      </c>
      <c r="X18" s="884">
        <v>0</v>
      </c>
      <c r="Y18" s="857"/>
    </row>
    <row r="19" spans="1:25" ht="16.5" customHeight="1" x14ac:dyDescent="0.25">
      <c r="A19" s="882" t="s">
        <v>866</v>
      </c>
      <c r="B19" s="596">
        <v>1300</v>
      </c>
      <c r="C19" s="883">
        <v>0</v>
      </c>
      <c r="D19" s="883">
        <v>0</v>
      </c>
      <c r="E19" s="883">
        <v>0</v>
      </c>
      <c r="F19" s="883">
        <v>0</v>
      </c>
      <c r="G19" s="883">
        <v>0</v>
      </c>
      <c r="H19" s="883">
        <v>0</v>
      </c>
      <c r="I19" s="883">
        <v>0</v>
      </c>
      <c r="J19" s="883">
        <v>3062.35</v>
      </c>
      <c r="K19" s="883">
        <v>5547.505000000001</v>
      </c>
      <c r="L19" s="883">
        <v>300</v>
      </c>
      <c r="M19" s="883">
        <v>0</v>
      </c>
      <c r="N19" s="883">
        <v>0</v>
      </c>
      <c r="O19" s="883">
        <v>0</v>
      </c>
      <c r="P19" s="883">
        <v>0</v>
      </c>
      <c r="Q19" s="883">
        <v>0</v>
      </c>
      <c r="R19" s="883">
        <v>0</v>
      </c>
      <c r="S19" s="883">
        <v>0</v>
      </c>
      <c r="T19" s="883">
        <v>0</v>
      </c>
      <c r="U19" s="883">
        <v>0</v>
      </c>
      <c r="V19" s="883">
        <v>0</v>
      </c>
      <c r="W19" s="883">
        <v>0</v>
      </c>
      <c r="X19" s="883">
        <v>0</v>
      </c>
      <c r="Y19" s="857"/>
    </row>
    <row r="20" spans="1:25" ht="16.5" customHeight="1" x14ac:dyDescent="0.25">
      <c r="A20" s="95" t="s">
        <v>869</v>
      </c>
      <c r="B20" s="281">
        <v>0</v>
      </c>
      <c r="C20" s="884">
        <v>0</v>
      </c>
      <c r="D20" s="884">
        <v>0</v>
      </c>
      <c r="E20" s="884">
        <v>0</v>
      </c>
      <c r="F20" s="884">
        <v>0</v>
      </c>
      <c r="G20" s="884">
        <v>0</v>
      </c>
      <c r="H20" s="884">
        <v>0</v>
      </c>
      <c r="I20" s="884">
        <v>7981</v>
      </c>
      <c r="J20" s="884">
        <v>0</v>
      </c>
      <c r="K20" s="884">
        <v>0</v>
      </c>
      <c r="L20" s="884">
        <v>185</v>
      </c>
      <c r="M20" s="884">
        <v>0</v>
      </c>
      <c r="N20" s="884">
        <v>0</v>
      </c>
      <c r="O20" s="884">
        <v>0</v>
      </c>
      <c r="P20" s="884">
        <v>0</v>
      </c>
      <c r="Q20" s="884">
        <v>0</v>
      </c>
      <c r="R20" s="884">
        <v>0</v>
      </c>
      <c r="S20" s="884">
        <v>0</v>
      </c>
      <c r="T20" s="884">
        <v>0</v>
      </c>
      <c r="U20" s="884">
        <v>0</v>
      </c>
      <c r="V20" s="884">
        <v>0</v>
      </c>
      <c r="W20" s="884">
        <v>0</v>
      </c>
      <c r="X20" s="884">
        <v>0</v>
      </c>
      <c r="Y20" s="857"/>
    </row>
    <row r="21" spans="1:25" ht="16.5" customHeight="1" x14ac:dyDescent="0.25">
      <c r="A21" s="882" t="s">
        <v>844</v>
      </c>
      <c r="B21" s="596">
        <v>0</v>
      </c>
      <c r="C21" s="883">
        <v>0</v>
      </c>
      <c r="D21" s="883">
        <v>0</v>
      </c>
      <c r="E21" s="883">
        <v>0</v>
      </c>
      <c r="F21" s="883">
        <v>0</v>
      </c>
      <c r="G21" s="883">
        <v>0</v>
      </c>
      <c r="H21" s="883">
        <v>0</v>
      </c>
      <c r="I21" s="883">
        <v>0</v>
      </c>
      <c r="J21" s="883">
        <v>0</v>
      </c>
      <c r="K21" s="883">
        <v>0</v>
      </c>
      <c r="L21" s="883">
        <v>0</v>
      </c>
      <c r="M21" s="883">
        <v>0</v>
      </c>
      <c r="N21" s="883">
        <v>0</v>
      </c>
      <c r="O21" s="883">
        <v>0</v>
      </c>
      <c r="P21" s="883">
        <v>0</v>
      </c>
      <c r="Q21" s="883">
        <v>0</v>
      </c>
      <c r="R21" s="883">
        <v>0</v>
      </c>
      <c r="S21" s="883">
        <v>13396651.270000003</v>
      </c>
      <c r="T21" s="883">
        <v>0</v>
      </c>
      <c r="U21" s="883">
        <v>0</v>
      </c>
      <c r="V21" s="883">
        <v>0</v>
      </c>
      <c r="W21" s="883">
        <v>0</v>
      </c>
      <c r="X21" s="883">
        <v>0</v>
      </c>
      <c r="Y21" s="857"/>
    </row>
    <row r="22" spans="1:25" ht="16.5" customHeight="1" x14ac:dyDescent="0.25">
      <c r="A22" s="95" t="s">
        <v>860</v>
      </c>
      <c r="B22" s="281">
        <v>0</v>
      </c>
      <c r="C22" s="884">
        <v>0</v>
      </c>
      <c r="D22" s="884">
        <v>0</v>
      </c>
      <c r="E22" s="884">
        <v>0</v>
      </c>
      <c r="F22" s="884">
        <v>0</v>
      </c>
      <c r="G22" s="884">
        <v>0</v>
      </c>
      <c r="H22" s="884">
        <v>70905</v>
      </c>
      <c r="I22" s="884">
        <v>0</v>
      </c>
      <c r="J22" s="884">
        <v>0</v>
      </c>
      <c r="K22" s="884">
        <v>0</v>
      </c>
      <c r="L22" s="884">
        <v>0</v>
      </c>
      <c r="M22" s="884">
        <v>0</v>
      </c>
      <c r="N22" s="884">
        <v>0</v>
      </c>
      <c r="O22" s="884">
        <v>0</v>
      </c>
      <c r="P22" s="884">
        <v>0</v>
      </c>
      <c r="Q22" s="884">
        <v>0</v>
      </c>
      <c r="R22" s="884">
        <v>0</v>
      </c>
      <c r="S22" s="884">
        <v>0</v>
      </c>
      <c r="T22" s="884">
        <v>0</v>
      </c>
      <c r="U22" s="884">
        <v>0</v>
      </c>
      <c r="V22" s="884">
        <v>0</v>
      </c>
      <c r="W22" s="884">
        <v>0</v>
      </c>
      <c r="X22" s="884">
        <v>0</v>
      </c>
      <c r="Y22" s="857"/>
    </row>
    <row r="23" spans="1:25" ht="16.5" customHeight="1" x14ac:dyDescent="0.25">
      <c r="A23" s="882" t="s">
        <v>873</v>
      </c>
      <c r="B23" s="596">
        <v>0</v>
      </c>
      <c r="C23" s="883">
        <v>0</v>
      </c>
      <c r="D23" s="883">
        <v>377</v>
      </c>
      <c r="E23" s="883">
        <v>0</v>
      </c>
      <c r="F23" s="883">
        <v>0</v>
      </c>
      <c r="G23" s="883">
        <v>0</v>
      </c>
      <c r="H23" s="883">
        <v>0</v>
      </c>
      <c r="I23" s="883">
        <v>0</v>
      </c>
      <c r="J23" s="883">
        <v>0</v>
      </c>
      <c r="K23" s="883">
        <v>0</v>
      </c>
      <c r="L23" s="883">
        <v>0</v>
      </c>
      <c r="M23" s="883">
        <v>0</v>
      </c>
      <c r="N23" s="883">
        <v>0</v>
      </c>
      <c r="O23" s="883">
        <v>0</v>
      </c>
      <c r="P23" s="883">
        <v>0</v>
      </c>
      <c r="Q23" s="883">
        <v>0</v>
      </c>
      <c r="R23" s="883">
        <v>0</v>
      </c>
      <c r="S23" s="883">
        <v>0</v>
      </c>
      <c r="T23" s="883">
        <v>0</v>
      </c>
      <c r="U23" s="883">
        <v>0</v>
      </c>
      <c r="V23" s="883">
        <v>0</v>
      </c>
      <c r="W23" s="883">
        <v>0</v>
      </c>
      <c r="X23" s="883">
        <v>0</v>
      </c>
      <c r="Y23" s="857"/>
    </row>
    <row r="24" spans="1:25" ht="16.5" customHeight="1" x14ac:dyDescent="0.25">
      <c r="A24" s="95" t="s">
        <v>845</v>
      </c>
      <c r="B24" s="281">
        <v>0</v>
      </c>
      <c r="C24" s="884">
        <v>29960</v>
      </c>
      <c r="D24" s="884">
        <v>17537.5</v>
      </c>
      <c r="E24" s="884">
        <v>0</v>
      </c>
      <c r="F24" s="884">
        <v>0</v>
      </c>
      <c r="G24" s="884">
        <v>288612</v>
      </c>
      <c r="H24" s="884">
        <v>0</v>
      </c>
      <c r="I24" s="884">
        <v>0</v>
      </c>
      <c r="J24" s="884">
        <v>0</v>
      </c>
      <c r="K24" s="884">
        <v>17161</v>
      </c>
      <c r="L24" s="884">
        <v>8798</v>
      </c>
      <c r="M24" s="884">
        <v>29010.980000000003</v>
      </c>
      <c r="N24" s="884">
        <v>13254.75</v>
      </c>
      <c r="O24" s="884">
        <v>5329761.57</v>
      </c>
      <c r="P24" s="884">
        <v>0</v>
      </c>
      <c r="Q24" s="884">
        <v>355770.96000000008</v>
      </c>
      <c r="R24" s="884">
        <v>0</v>
      </c>
      <c r="S24" s="884">
        <v>8000</v>
      </c>
      <c r="T24" s="884">
        <v>1410</v>
      </c>
      <c r="U24" s="884">
        <v>240500</v>
      </c>
      <c r="V24" s="884">
        <v>31403.719999999998</v>
      </c>
      <c r="W24" s="884">
        <v>0</v>
      </c>
      <c r="X24" s="884">
        <v>0</v>
      </c>
      <c r="Y24" s="857"/>
    </row>
    <row r="25" spans="1:25" ht="16.5" customHeight="1" x14ac:dyDescent="0.25">
      <c r="A25" s="882" t="s">
        <v>872</v>
      </c>
      <c r="B25" s="596">
        <v>0</v>
      </c>
      <c r="C25" s="883">
        <v>0</v>
      </c>
      <c r="D25" s="883">
        <v>0</v>
      </c>
      <c r="E25" s="883">
        <v>0</v>
      </c>
      <c r="F25" s="883">
        <v>0</v>
      </c>
      <c r="G25" s="883">
        <v>0</v>
      </c>
      <c r="H25" s="883">
        <v>0</v>
      </c>
      <c r="I25" s="883">
        <v>0</v>
      </c>
      <c r="J25" s="883">
        <v>0</v>
      </c>
      <c r="K25" s="883">
        <v>0</v>
      </c>
      <c r="L25" s="883">
        <v>0</v>
      </c>
      <c r="M25" s="883">
        <v>0</v>
      </c>
      <c r="N25" s="883">
        <v>0</v>
      </c>
      <c r="O25" s="883">
        <v>0</v>
      </c>
      <c r="P25" s="883">
        <v>0</v>
      </c>
      <c r="Q25" s="883">
        <v>0</v>
      </c>
      <c r="R25" s="883">
        <v>0</v>
      </c>
      <c r="S25" s="883">
        <v>0</v>
      </c>
      <c r="T25" s="883">
        <v>454</v>
      </c>
      <c r="U25" s="883">
        <v>0</v>
      </c>
      <c r="V25" s="883">
        <v>0</v>
      </c>
      <c r="W25" s="883">
        <v>0</v>
      </c>
      <c r="X25" s="883">
        <v>0</v>
      </c>
      <c r="Y25" s="857"/>
    </row>
    <row r="26" spans="1:25" ht="16.5" customHeight="1" x14ac:dyDescent="0.25">
      <c r="A26" s="95" t="s">
        <v>881</v>
      </c>
      <c r="B26" s="281">
        <v>0</v>
      </c>
      <c r="C26" s="884">
        <v>0</v>
      </c>
      <c r="D26" s="884">
        <v>0</v>
      </c>
      <c r="E26" s="884">
        <v>0</v>
      </c>
      <c r="F26" s="884">
        <v>0</v>
      </c>
      <c r="G26" s="884">
        <v>0</v>
      </c>
      <c r="H26" s="884">
        <v>0</v>
      </c>
      <c r="I26" s="884">
        <v>0</v>
      </c>
      <c r="J26" s="884">
        <v>0</v>
      </c>
      <c r="K26" s="884">
        <v>0</v>
      </c>
      <c r="L26" s="884">
        <v>23</v>
      </c>
      <c r="M26" s="884">
        <v>0</v>
      </c>
      <c r="N26" s="884">
        <v>0</v>
      </c>
      <c r="O26" s="884">
        <v>0</v>
      </c>
      <c r="P26" s="884">
        <v>0</v>
      </c>
      <c r="Q26" s="884">
        <v>0</v>
      </c>
      <c r="R26" s="884">
        <v>0</v>
      </c>
      <c r="S26" s="884">
        <v>0</v>
      </c>
      <c r="T26" s="884">
        <v>0</v>
      </c>
      <c r="U26" s="884">
        <v>0</v>
      </c>
      <c r="V26" s="884">
        <v>0</v>
      </c>
      <c r="W26" s="884">
        <v>0</v>
      </c>
      <c r="X26" s="884">
        <v>0</v>
      </c>
      <c r="Y26" s="857"/>
    </row>
    <row r="27" spans="1:25" ht="16.5" customHeight="1" x14ac:dyDescent="0.25">
      <c r="A27" s="882" t="s">
        <v>848</v>
      </c>
      <c r="B27" s="596">
        <v>3800</v>
      </c>
      <c r="C27" s="883">
        <v>166781.4</v>
      </c>
      <c r="D27" s="883">
        <v>78726.5</v>
      </c>
      <c r="E27" s="883">
        <v>0</v>
      </c>
      <c r="F27" s="883">
        <v>0</v>
      </c>
      <c r="G27" s="883">
        <v>464111.99000000005</v>
      </c>
      <c r="H27" s="883">
        <v>55896</v>
      </c>
      <c r="I27" s="883">
        <v>0</v>
      </c>
      <c r="J27" s="883">
        <v>0</v>
      </c>
      <c r="K27" s="883">
        <v>372923.55000000005</v>
      </c>
      <c r="L27" s="883">
        <v>0</v>
      </c>
      <c r="M27" s="883">
        <v>55871.3</v>
      </c>
      <c r="N27" s="883">
        <v>172543.05999999997</v>
      </c>
      <c r="O27" s="883">
        <v>380545.17000000004</v>
      </c>
      <c r="P27" s="883">
        <v>0</v>
      </c>
      <c r="Q27" s="883">
        <v>30853.75</v>
      </c>
      <c r="R27" s="883">
        <v>0</v>
      </c>
      <c r="S27" s="883">
        <v>59846.6</v>
      </c>
      <c r="T27" s="883">
        <v>17531</v>
      </c>
      <c r="U27" s="883">
        <v>212776.48</v>
      </c>
      <c r="V27" s="883">
        <v>477</v>
      </c>
      <c r="W27" s="883">
        <v>0</v>
      </c>
      <c r="X27" s="883">
        <v>1200</v>
      </c>
      <c r="Y27" s="857"/>
    </row>
    <row r="28" spans="1:25" ht="16.5" customHeight="1" x14ac:dyDescent="0.25">
      <c r="A28" s="95" t="s">
        <v>870</v>
      </c>
      <c r="B28" s="281">
        <v>0</v>
      </c>
      <c r="C28" s="884">
        <v>0</v>
      </c>
      <c r="D28" s="884">
        <v>2</v>
      </c>
      <c r="E28" s="884">
        <v>0</v>
      </c>
      <c r="F28" s="884">
        <v>0</v>
      </c>
      <c r="G28" s="884">
        <v>0</v>
      </c>
      <c r="H28" s="884">
        <v>0</v>
      </c>
      <c r="I28" s="884">
        <v>0</v>
      </c>
      <c r="J28" s="884">
        <v>0</v>
      </c>
      <c r="K28" s="884">
        <v>0</v>
      </c>
      <c r="L28" s="884">
        <v>0</v>
      </c>
      <c r="M28" s="884">
        <v>0</v>
      </c>
      <c r="N28" s="884">
        <v>0</v>
      </c>
      <c r="O28" s="884">
        <v>0</v>
      </c>
      <c r="P28" s="884">
        <v>0</v>
      </c>
      <c r="Q28" s="884">
        <v>2941</v>
      </c>
      <c r="R28" s="884">
        <v>0</v>
      </c>
      <c r="S28" s="884">
        <v>0</v>
      </c>
      <c r="T28" s="884">
        <v>0</v>
      </c>
      <c r="U28" s="884">
        <v>0</v>
      </c>
      <c r="V28" s="884">
        <v>0</v>
      </c>
      <c r="W28" s="884">
        <v>0</v>
      </c>
      <c r="X28" s="884">
        <v>0</v>
      </c>
      <c r="Y28" s="857"/>
    </row>
    <row r="29" spans="1:25" ht="16.5" customHeight="1" x14ac:dyDescent="0.25">
      <c r="A29" s="882" t="s">
        <v>862</v>
      </c>
      <c r="B29" s="596">
        <v>0</v>
      </c>
      <c r="C29" s="883">
        <v>0</v>
      </c>
      <c r="D29" s="883">
        <v>0</v>
      </c>
      <c r="E29" s="883">
        <v>0</v>
      </c>
      <c r="F29" s="883">
        <v>0</v>
      </c>
      <c r="G29" s="883">
        <v>0</v>
      </c>
      <c r="H29" s="883">
        <v>0</v>
      </c>
      <c r="I29" s="883">
        <v>0</v>
      </c>
      <c r="J29" s="883">
        <v>0</v>
      </c>
      <c r="K29" s="883">
        <v>0</v>
      </c>
      <c r="L29" s="883">
        <v>38422.854999999996</v>
      </c>
      <c r="M29" s="883">
        <v>0</v>
      </c>
      <c r="N29" s="883">
        <v>0</v>
      </c>
      <c r="O29" s="883">
        <v>0</v>
      </c>
      <c r="P29" s="883">
        <v>0</v>
      </c>
      <c r="Q29" s="883">
        <v>0</v>
      </c>
      <c r="R29" s="883">
        <v>0</v>
      </c>
      <c r="S29" s="883">
        <v>0</v>
      </c>
      <c r="T29" s="883">
        <v>0</v>
      </c>
      <c r="U29" s="883">
        <v>0</v>
      </c>
      <c r="V29" s="883">
        <v>0</v>
      </c>
      <c r="W29" s="883">
        <v>0</v>
      </c>
      <c r="X29" s="883">
        <v>0</v>
      </c>
      <c r="Y29" s="857"/>
    </row>
    <row r="30" spans="1:25" ht="16.5" customHeight="1" x14ac:dyDescent="0.25">
      <c r="A30" s="95" t="s">
        <v>859</v>
      </c>
      <c r="B30" s="281">
        <v>0</v>
      </c>
      <c r="C30" s="884">
        <v>0</v>
      </c>
      <c r="D30" s="884">
        <v>73984.399999999994</v>
      </c>
      <c r="E30" s="884">
        <v>0</v>
      </c>
      <c r="F30" s="884">
        <v>0</v>
      </c>
      <c r="G30" s="884">
        <v>0</v>
      </c>
      <c r="H30" s="884">
        <v>0</v>
      </c>
      <c r="I30" s="884">
        <v>0</v>
      </c>
      <c r="J30" s="884">
        <v>0</v>
      </c>
      <c r="K30" s="884">
        <v>0</v>
      </c>
      <c r="L30" s="884">
        <v>0</v>
      </c>
      <c r="M30" s="884">
        <v>0</v>
      </c>
      <c r="N30" s="884">
        <v>0</v>
      </c>
      <c r="O30" s="884">
        <v>0</v>
      </c>
      <c r="P30" s="884">
        <v>0</v>
      </c>
      <c r="Q30" s="884">
        <v>0</v>
      </c>
      <c r="R30" s="884">
        <v>0</v>
      </c>
      <c r="S30" s="884">
        <v>0</v>
      </c>
      <c r="T30" s="884">
        <v>0</v>
      </c>
      <c r="U30" s="884">
        <v>0</v>
      </c>
      <c r="V30" s="884">
        <v>0</v>
      </c>
      <c r="W30" s="884">
        <v>0</v>
      </c>
      <c r="X30" s="884">
        <v>0</v>
      </c>
      <c r="Y30" s="857"/>
    </row>
    <row r="31" spans="1:25" ht="16.5" customHeight="1" x14ac:dyDescent="0.25">
      <c r="A31" s="882" t="s">
        <v>849</v>
      </c>
      <c r="B31" s="596">
        <v>0</v>
      </c>
      <c r="C31" s="883">
        <v>0</v>
      </c>
      <c r="D31" s="883">
        <v>1098108.8119999999</v>
      </c>
      <c r="E31" s="883">
        <v>10872.883</v>
      </c>
      <c r="F31" s="883">
        <v>0</v>
      </c>
      <c r="G31" s="883">
        <v>0</v>
      </c>
      <c r="H31" s="883">
        <v>0</v>
      </c>
      <c r="I31" s="883">
        <v>0</v>
      </c>
      <c r="J31" s="883">
        <v>0</v>
      </c>
      <c r="K31" s="883">
        <v>0</v>
      </c>
      <c r="L31" s="883">
        <v>43079</v>
      </c>
      <c r="M31" s="883">
        <v>0</v>
      </c>
      <c r="N31" s="883">
        <v>0</v>
      </c>
      <c r="O31" s="883">
        <v>24740.26</v>
      </c>
      <c r="P31" s="883">
        <v>0</v>
      </c>
      <c r="Q31" s="883">
        <v>0</v>
      </c>
      <c r="R31" s="883">
        <v>0</v>
      </c>
      <c r="S31" s="883">
        <v>71432.740000000005</v>
      </c>
      <c r="T31" s="883">
        <v>0</v>
      </c>
      <c r="U31" s="883">
        <v>0</v>
      </c>
      <c r="V31" s="883">
        <v>0</v>
      </c>
      <c r="W31" s="883">
        <v>0</v>
      </c>
      <c r="X31" s="883">
        <v>0</v>
      </c>
      <c r="Y31" s="857"/>
    </row>
    <row r="32" spans="1:25" ht="16.5" customHeight="1" x14ac:dyDescent="0.25">
      <c r="A32" s="95" t="s">
        <v>850</v>
      </c>
      <c r="B32" s="281">
        <v>0</v>
      </c>
      <c r="C32" s="884">
        <v>0</v>
      </c>
      <c r="D32" s="884">
        <v>0</v>
      </c>
      <c r="E32" s="884">
        <v>0</v>
      </c>
      <c r="F32" s="884">
        <v>0</v>
      </c>
      <c r="G32" s="884">
        <v>0</v>
      </c>
      <c r="H32" s="884">
        <v>0</v>
      </c>
      <c r="I32" s="884">
        <v>0</v>
      </c>
      <c r="J32" s="884">
        <v>0</v>
      </c>
      <c r="K32" s="884">
        <v>428963.14500000002</v>
      </c>
      <c r="L32" s="884">
        <v>0</v>
      </c>
      <c r="M32" s="884">
        <v>35700</v>
      </c>
      <c r="N32" s="884">
        <v>0</v>
      </c>
      <c r="O32" s="884">
        <v>576337.5</v>
      </c>
      <c r="P32" s="884">
        <v>0</v>
      </c>
      <c r="Q32" s="884">
        <v>0</v>
      </c>
      <c r="R32" s="884">
        <v>0</v>
      </c>
      <c r="S32" s="884">
        <v>0</v>
      </c>
      <c r="T32" s="884">
        <v>0</v>
      </c>
      <c r="U32" s="884">
        <v>10497.33</v>
      </c>
      <c r="V32" s="884">
        <v>0</v>
      </c>
      <c r="W32" s="884">
        <v>0</v>
      </c>
      <c r="X32" s="884">
        <v>0</v>
      </c>
      <c r="Y32" s="857"/>
    </row>
    <row r="33" spans="1:25" ht="16.5" customHeight="1" x14ac:dyDescent="0.25">
      <c r="A33" s="882" t="s">
        <v>871</v>
      </c>
      <c r="B33" s="596">
        <v>0</v>
      </c>
      <c r="C33" s="883">
        <v>0</v>
      </c>
      <c r="D33" s="883">
        <v>0</v>
      </c>
      <c r="E33" s="883">
        <v>0</v>
      </c>
      <c r="F33" s="883">
        <v>0</v>
      </c>
      <c r="G33" s="883">
        <v>0</v>
      </c>
      <c r="H33" s="883">
        <v>0</v>
      </c>
      <c r="I33" s="883">
        <v>0</v>
      </c>
      <c r="J33" s="883">
        <v>0</v>
      </c>
      <c r="K33" s="883">
        <v>0</v>
      </c>
      <c r="L33" s="883">
        <v>0</v>
      </c>
      <c r="M33" s="883">
        <v>0</v>
      </c>
      <c r="N33" s="883">
        <v>0</v>
      </c>
      <c r="O33" s="883">
        <v>0</v>
      </c>
      <c r="P33" s="883">
        <v>0</v>
      </c>
      <c r="Q33" s="883">
        <v>0</v>
      </c>
      <c r="R33" s="883">
        <v>0</v>
      </c>
      <c r="S33" s="883">
        <v>0</v>
      </c>
      <c r="T33" s="883">
        <v>0</v>
      </c>
      <c r="U33" s="883">
        <v>0</v>
      </c>
      <c r="V33" s="883">
        <v>1407</v>
      </c>
      <c r="W33" s="883">
        <v>0</v>
      </c>
      <c r="X33" s="883">
        <v>0</v>
      </c>
      <c r="Y33" s="857"/>
    </row>
    <row r="34" spans="1:25" ht="16.5" customHeight="1" x14ac:dyDescent="0.25">
      <c r="A34" s="95" t="s">
        <v>854</v>
      </c>
      <c r="B34" s="281">
        <v>0</v>
      </c>
      <c r="C34" s="884">
        <v>0</v>
      </c>
      <c r="D34" s="884">
        <v>122552.60099999998</v>
      </c>
      <c r="E34" s="884">
        <v>0</v>
      </c>
      <c r="F34" s="884">
        <v>0</v>
      </c>
      <c r="G34" s="884">
        <v>0</v>
      </c>
      <c r="H34" s="884">
        <v>0</v>
      </c>
      <c r="I34" s="884">
        <v>0</v>
      </c>
      <c r="J34" s="884">
        <v>0</v>
      </c>
      <c r="K34" s="884">
        <v>0</v>
      </c>
      <c r="L34" s="884">
        <v>328505.72000000003</v>
      </c>
      <c r="M34" s="884">
        <v>0</v>
      </c>
      <c r="N34" s="884">
        <v>0</v>
      </c>
      <c r="O34" s="884">
        <v>0</v>
      </c>
      <c r="P34" s="884">
        <v>0</v>
      </c>
      <c r="Q34" s="884">
        <v>0</v>
      </c>
      <c r="R34" s="884">
        <v>0</v>
      </c>
      <c r="S34" s="884">
        <v>0</v>
      </c>
      <c r="T34" s="884">
        <v>0</v>
      </c>
      <c r="U34" s="884">
        <v>0</v>
      </c>
      <c r="V34" s="884">
        <v>40205.658999999992</v>
      </c>
      <c r="W34" s="884">
        <v>0</v>
      </c>
      <c r="X34" s="884">
        <v>0</v>
      </c>
      <c r="Y34" s="857"/>
    </row>
    <row r="35" spans="1:25" ht="16.5" customHeight="1" x14ac:dyDescent="0.25">
      <c r="A35" s="882" t="s">
        <v>875</v>
      </c>
      <c r="B35" s="596">
        <v>0</v>
      </c>
      <c r="C35" s="883">
        <v>0</v>
      </c>
      <c r="D35" s="883">
        <v>0</v>
      </c>
      <c r="E35" s="883">
        <v>0</v>
      </c>
      <c r="F35" s="883">
        <v>0</v>
      </c>
      <c r="G35" s="883">
        <v>0</v>
      </c>
      <c r="H35" s="883">
        <v>0</v>
      </c>
      <c r="I35" s="883">
        <v>0</v>
      </c>
      <c r="J35" s="883">
        <v>0</v>
      </c>
      <c r="K35" s="883">
        <v>83</v>
      </c>
      <c r="L35" s="883">
        <v>0</v>
      </c>
      <c r="M35" s="883">
        <v>0</v>
      </c>
      <c r="N35" s="883">
        <v>0</v>
      </c>
      <c r="O35" s="883">
        <v>0</v>
      </c>
      <c r="P35" s="883">
        <v>0</v>
      </c>
      <c r="Q35" s="883">
        <v>0</v>
      </c>
      <c r="R35" s="883">
        <v>0</v>
      </c>
      <c r="S35" s="883">
        <v>0</v>
      </c>
      <c r="T35" s="883">
        <v>0</v>
      </c>
      <c r="U35" s="883">
        <v>0</v>
      </c>
      <c r="V35" s="883">
        <v>0</v>
      </c>
      <c r="W35" s="883">
        <v>0</v>
      </c>
      <c r="X35" s="883">
        <v>0</v>
      </c>
      <c r="Y35" s="857"/>
    </row>
    <row r="36" spans="1:25" ht="16.5" customHeight="1" x14ac:dyDescent="0.25">
      <c r="A36" s="509" t="s">
        <v>868</v>
      </c>
      <c r="B36" s="598">
        <v>0</v>
      </c>
      <c r="C36" s="881">
        <v>0</v>
      </c>
      <c r="D36" s="881">
        <v>0</v>
      </c>
      <c r="E36" s="881">
        <v>0</v>
      </c>
      <c r="F36" s="881">
        <v>0</v>
      </c>
      <c r="G36" s="881">
        <v>0</v>
      </c>
      <c r="H36" s="881">
        <v>0</v>
      </c>
      <c r="I36" s="881">
        <v>0</v>
      </c>
      <c r="J36" s="881">
        <v>413.565</v>
      </c>
      <c r="K36" s="881">
        <v>0</v>
      </c>
      <c r="L36" s="881">
        <v>7768.8450000000003</v>
      </c>
      <c r="M36" s="881">
        <v>0</v>
      </c>
      <c r="N36" s="881">
        <v>0</v>
      </c>
      <c r="O36" s="881">
        <v>0</v>
      </c>
      <c r="P36" s="881">
        <v>0</v>
      </c>
      <c r="Q36" s="881">
        <v>0</v>
      </c>
      <c r="R36" s="881">
        <v>0</v>
      </c>
      <c r="S36" s="881">
        <v>0</v>
      </c>
      <c r="T36" s="881">
        <v>0</v>
      </c>
      <c r="U36" s="881">
        <v>0</v>
      </c>
      <c r="V36" s="881">
        <v>0</v>
      </c>
      <c r="W36" s="881">
        <v>0</v>
      </c>
      <c r="X36" s="881">
        <v>0</v>
      </c>
      <c r="Y36" s="857"/>
    </row>
    <row r="37" spans="1:25" ht="16.5" customHeight="1" x14ac:dyDescent="0.25">
      <c r="A37" s="509" t="s">
        <v>857</v>
      </c>
      <c r="B37" s="598">
        <v>0</v>
      </c>
      <c r="C37" s="881">
        <v>0</v>
      </c>
      <c r="D37" s="881">
        <v>23756.079999999998</v>
      </c>
      <c r="E37" s="881">
        <v>0</v>
      </c>
      <c r="F37" s="881">
        <v>0</v>
      </c>
      <c r="G37" s="881">
        <v>0</v>
      </c>
      <c r="H37" s="881">
        <v>0</v>
      </c>
      <c r="I37" s="881">
        <v>318</v>
      </c>
      <c r="J37" s="881">
        <v>0</v>
      </c>
      <c r="K37" s="881">
        <v>0</v>
      </c>
      <c r="L37" s="881">
        <v>234540.84</v>
      </c>
      <c r="M37" s="881">
        <v>0</v>
      </c>
      <c r="N37" s="881">
        <v>0</v>
      </c>
      <c r="O37" s="881">
        <v>0</v>
      </c>
      <c r="P37" s="881">
        <v>0</v>
      </c>
      <c r="Q37" s="881">
        <v>0</v>
      </c>
      <c r="R37" s="881">
        <v>0</v>
      </c>
      <c r="S37" s="881">
        <v>0</v>
      </c>
      <c r="T37" s="881">
        <v>0</v>
      </c>
      <c r="U37" s="881">
        <v>0</v>
      </c>
      <c r="V37" s="881">
        <v>0</v>
      </c>
      <c r="W37" s="881">
        <v>0</v>
      </c>
      <c r="X37" s="881">
        <v>0</v>
      </c>
      <c r="Y37" s="857"/>
    </row>
    <row r="38" spans="1:25" ht="16.5" customHeight="1" x14ac:dyDescent="0.25">
      <c r="A38" s="509" t="s">
        <v>856</v>
      </c>
      <c r="B38" s="598">
        <v>0</v>
      </c>
      <c r="C38" s="881">
        <v>0</v>
      </c>
      <c r="D38" s="881">
        <v>169064.5</v>
      </c>
      <c r="E38" s="881">
        <v>0</v>
      </c>
      <c r="F38" s="881">
        <v>0</v>
      </c>
      <c r="G38" s="881">
        <v>0</v>
      </c>
      <c r="H38" s="881">
        <v>206.25</v>
      </c>
      <c r="I38" s="881">
        <v>0</v>
      </c>
      <c r="J38" s="881">
        <v>0</v>
      </c>
      <c r="K38" s="881">
        <v>2929</v>
      </c>
      <c r="L38" s="881">
        <v>157287.05900000001</v>
      </c>
      <c r="M38" s="881">
        <v>0</v>
      </c>
      <c r="N38" s="881">
        <v>0</v>
      </c>
      <c r="O38" s="881">
        <v>484.91800000000001</v>
      </c>
      <c r="P38" s="881">
        <v>0</v>
      </c>
      <c r="Q38" s="881">
        <v>0</v>
      </c>
      <c r="R38" s="881">
        <v>0</v>
      </c>
      <c r="S38" s="881">
        <v>0</v>
      </c>
      <c r="T38" s="881">
        <v>3825</v>
      </c>
      <c r="U38" s="881">
        <v>0</v>
      </c>
      <c r="V38" s="881">
        <v>0</v>
      </c>
      <c r="W38" s="881">
        <v>0</v>
      </c>
      <c r="X38" s="881">
        <v>0</v>
      </c>
      <c r="Y38" s="857"/>
    </row>
    <row r="39" spans="1:25" ht="16.5" customHeight="1" thickBot="1" x14ac:dyDescent="0.3">
      <c r="A39" s="95"/>
      <c r="B39" s="281"/>
      <c r="C39" s="884"/>
      <c r="D39" s="884"/>
      <c r="E39" s="884"/>
      <c r="F39" s="884"/>
      <c r="G39" s="884"/>
      <c r="H39" s="884"/>
      <c r="I39" s="884"/>
      <c r="J39" s="884"/>
      <c r="K39" s="884"/>
      <c r="L39" s="884"/>
      <c r="M39" s="884"/>
      <c r="N39" s="884"/>
      <c r="O39" s="884"/>
      <c r="P39" s="884"/>
      <c r="Q39" s="884"/>
      <c r="R39" s="884"/>
      <c r="S39" s="884"/>
      <c r="T39" s="884"/>
      <c r="U39" s="884"/>
      <c r="V39" s="884"/>
      <c r="W39" s="884"/>
      <c r="X39" s="884"/>
      <c r="Y39" s="857"/>
    </row>
    <row r="40" spans="1:25" ht="16.5" customHeight="1" thickBot="1" x14ac:dyDescent="0.3">
      <c r="A40" s="885" t="s">
        <v>714</v>
      </c>
      <c r="B40" s="886">
        <f>SUM(B5:B38)</f>
        <v>31774.41</v>
      </c>
      <c r="C40" s="886">
        <f t="shared" ref="C40:X40" si="0">SUM(C5:C38)</f>
        <v>331488.17599999998</v>
      </c>
      <c r="D40" s="886">
        <f t="shared" si="0"/>
        <v>5336279.8360000001</v>
      </c>
      <c r="E40" s="886">
        <f t="shared" si="0"/>
        <v>12328.883</v>
      </c>
      <c r="F40" s="886">
        <f t="shared" si="0"/>
        <v>2096590.496</v>
      </c>
      <c r="G40" s="886">
        <f t="shared" si="0"/>
        <v>765723.99</v>
      </c>
      <c r="H40" s="886">
        <f t="shared" si="0"/>
        <v>145715.152</v>
      </c>
      <c r="I40" s="886">
        <f t="shared" si="0"/>
        <v>51700.76</v>
      </c>
      <c r="J40" s="886">
        <f t="shared" si="0"/>
        <v>67758.515000000014</v>
      </c>
      <c r="K40" s="886">
        <f t="shared" si="0"/>
        <v>1008936.7350000001</v>
      </c>
      <c r="L40" s="886">
        <f t="shared" si="0"/>
        <v>15550459.774000006</v>
      </c>
      <c r="M40" s="886">
        <f t="shared" si="0"/>
        <v>228918.75</v>
      </c>
      <c r="N40" s="886">
        <f t="shared" si="0"/>
        <v>220359.30999999997</v>
      </c>
      <c r="O40" s="886">
        <f t="shared" si="0"/>
        <v>13085466.841</v>
      </c>
      <c r="P40" s="886">
        <f t="shared" si="0"/>
        <v>16077.33</v>
      </c>
      <c r="Q40" s="886">
        <f t="shared" si="0"/>
        <v>413601.75000000006</v>
      </c>
      <c r="R40" s="886">
        <f t="shared" si="0"/>
        <v>53268.915000000001</v>
      </c>
      <c r="S40" s="886">
        <f t="shared" si="0"/>
        <v>15419345.645000003</v>
      </c>
      <c r="T40" s="886">
        <f t="shared" si="0"/>
        <v>2645084.7390000001</v>
      </c>
      <c r="U40" s="886">
        <f t="shared" si="0"/>
        <v>964673.68</v>
      </c>
      <c r="V40" s="886">
        <f t="shared" si="0"/>
        <v>232041.88100000002</v>
      </c>
      <c r="W40" s="886">
        <f t="shared" si="0"/>
        <v>55.646000000000001</v>
      </c>
      <c r="X40" s="886">
        <f t="shared" si="0"/>
        <v>5350</v>
      </c>
      <c r="Y40" s="857"/>
    </row>
    <row r="41" spans="1:25" ht="16.5" customHeight="1" x14ac:dyDescent="0.25">
      <c r="A41" s="879"/>
      <c r="B41" s="878"/>
      <c r="C41" s="878"/>
      <c r="D41" s="878"/>
      <c r="E41" s="878"/>
      <c r="F41" s="878"/>
      <c r="G41" s="878"/>
      <c r="H41" s="878"/>
      <c r="I41" s="878"/>
      <c r="J41" s="878"/>
      <c r="K41" s="878"/>
      <c r="L41" s="878"/>
      <c r="M41" s="878"/>
      <c r="N41" s="878"/>
      <c r="O41" s="878"/>
      <c r="P41" s="878"/>
      <c r="Q41" s="878"/>
      <c r="R41" s="878"/>
      <c r="S41" s="878"/>
      <c r="T41" s="878"/>
      <c r="U41" s="878"/>
      <c r="V41" s="878"/>
      <c r="W41" s="879"/>
      <c r="Y41" s="857"/>
    </row>
    <row r="42" spans="1:25" ht="16.5" customHeight="1" x14ac:dyDescent="0.25">
      <c r="A42" s="879"/>
      <c r="B42" s="878"/>
      <c r="C42" s="878"/>
      <c r="D42" s="878"/>
      <c r="E42" s="878"/>
      <c r="F42" s="878"/>
      <c r="G42" s="878"/>
      <c r="H42" s="878"/>
      <c r="I42" s="878"/>
      <c r="J42" s="878"/>
      <c r="K42" s="878"/>
      <c r="L42" s="878"/>
      <c r="M42" s="878"/>
      <c r="N42" s="878"/>
      <c r="O42" s="878"/>
      <c r="P42" s="878"/>
      <c r="Q42" s="878"/>
      <c r="R42" s="878"/>
      <c r="S42" s="878"/>
      <c r="T42" s="878"/>
      <c r="U42" s="878"/>
      <c r="V42" s="878"/>
      <c r="W42" s="878"/>
      <c r="X42" s="878"/>
      <c r="Y42" s="857"/>
    </row>
    <row r="43" spans="1:25" ht="16.5" customHeight="1" x14ac:dyDescent="0.25">
      <c r="A43" s="241" t="s">
        <v>359</v>
      </c>
      <c r="B43" s="887"/>
      <c r="C43" s="887"/>
      <c r="D43" s="888"/>
      <c r="E43" s="888"/>
      <c r="F43" s="888"/>
      <c r="G43" s="888"/>
      <c r="H43" s="888"/>
      <c r="I43" s="889"/>
      <c r="J43" s="890"/>
      <c r="K43" s="889"/>
      <c r="L43" s="891"/>
      <c r="M43" s="891"/>
      <c r="N43" s="891"/>
      <c r="O43" s="891"/>
      <c r="P43" s="891"/>
      <c r="Q43" s="891"/>
      <c r="R43" s="891"/>
      <c r="S43" s="891"/>
      <c r="T43" s="891"/>
      <c r="U43" s="891"/>
      <c r="V43" s="891"/>
      <c r="W43" s="891"/>
      <c r="X43" s="891"/>
      <c r="Y43" s="857"/>
    </row>
    <row r="44" spans="1:25" ht="16.5" customHeight="1" x14ac:dyDescent="0.25">
      <c r="A44" s="250" t="s">
        <v>372</v>
      </c>
      <c r="B44" s="892"/>
      <c r="C44" s="893"/>
      <c r="D44" s="893"/>
      <c r="E44" s="893"/>
      <c r="F44" s="893"/>
      <c r="G44" s="893"/>
      <c r="H44" s="893"/>
      <c r="I44" s="894"/>
      <c r="J44" s="894"/>
      <c r="K44" s="894"/>
      <c r="L44" s="895"/>
      <c r="M44" s="895"/>
      <c r="N44" s="895"/>
      <c r="O44" s="895"/>
      <c r="P44" s="895"/>
      <c r="Q44" s="895"/>
      <c r="R44" s="895"/>
      <c r="S44" s="895"/>
      <c r="T44" s="895"/>
      <c r="U44" s="895"/>
      <c r="V44" s="895"/>
      <c r="W44" s="895"/>
      <c r="X44" s="895"/>
    </row>
    <row r="45" spans="1:25" ht="16.5" customHeight="1" x14ac:dyDescent="0.25">
      <c r="A45" s="879"/>
      <c r="B45" s="878"/>
      <c r="C45" s="878"/>
      <c r="D45" s="878"/>
      <c r="E45" s="878"/>
      <c r="F45" s="878"/>
      <c r="G45" s="878"/>
      <c r="H45" s="878"/>
      <c r="I45" s="878"/>
      <c r="J45" s="878"/>
      <c r="K45" s="878"/>
      <c r="L45" s="878"/>
      <c r="M45" s="878"/>
      <c r="N45" s="878"/>
      <c r="O45" s="878"/>
      <c r="P45" s="878"/>
      <c r="Q45" s="878"/>
      <c r="R45" s="878"/>
      <c r="S45" s="878"/>
      <c r="T45" s="878"/>
      <c r="U45" s="878"/>
      <c r="V45" s="878"/>
      <c r="W45" s="879"/>
    </row>
  </sheetData>
  <pageMargins left="0.7" right="0.7" top="0.75" bottom="0.75" header="0" footer="0"/>
  <pageSetup paperSize="9" scale="34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C3FA-9E02-4D6C-8D93-B3B4542FAF48}">
  <sheetPr>
    <tabColor rgb="FF002060"/>
  </sheetPr>
  <dimension ref="A1:N100"/>
  <sheetViews>
    <sheetView showGridLines="0" view="pageBreakPreview" zoomScale="130" zoomScaleNormal="130" zoomScaleSheetLayoutView="130" workbookViewId="0"/>
  </sheetViews>
  <sheetFormatPr baseColWidth="10" defaultColWidth="14.42578125" defaultRowHeight="16.5" x14ac:dyDescent="0.25"/>
  <cols>
    <col min="1" max="1" width="25.7109375" style="419" customWidth="1"/>
    <col min="2" max="11" width="8.85546875" style="419" customWidth="1"/>
    <col min="12" max="13" width="17" style="419" customWidth="1"/>
    <col min="14" max="14" width="3.7109375" style="419" customWidth="1"/>
    <col min="15" max="16384" width="14.42578125" style="419"/>
  </cols>
  <sheetData>
    <row r="1" spans="1:14" ht="18" x14ac:dyDescent="0.25">
      <c r="A1" s="114" t="s">
        <v>882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8" x14ac:dyDescent="0.25">
      <c r="A2" s="47" t="s">
        <v>883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x14ac:dyDescent="0.25">
      <c r="A3" s="4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x14ac:dyDescent="0.25">
      <c r="A4" s="896" t="s">
        <v>884</v>
      </c>
      <c r="B4" s="897">
        <v>2015</v>
      </c>
      <c r="C4" s="897">
        <v>2016</v>
      </c>
      <c r="D4" s="897">
        <v>2017</v>
      </c>
      <c r="E4" s="897">
        <v>2018</v>
      </c>
      <c r="F4" s="897">
        <v>2019</v>
      </c>
      <c r="G4" s="897">
        <v>2020</v>
      </c>
      <c r="H4" s="897">
        <v>2021</v>
      </c>
      <c r="I4" s="897">
        <v>2022</v>
      </c>
      <c r="J4" s="897">
        <v>2023</v>
      </c>
      <c r="K4" s="897" t="s">
        <v>885</v>
      </c>
      <c r="L4" s="898" t="s">
        <v>886</v>
      </c>
      <c r="M4" s="899"/>
      <c r="N4" s="45"/>
    </row>
    <row r="5" spans="1:14" x14ac:dyDescent="0.25">
      <c r="A5" s="900" t="s">
        <v>887</v>
      </c>
      <c r="B5" s="352">
        <v>450.72060994000014</v>
      </c>
      <c r="C5" s="352">
        <v>237.70353227000001</v>
      </c>
      <c r="D5" s="352">
        <v>288.31452944000006</v>
      </c>
      <c r="E5" s="352">
        <v>1425.0514404699977</v>
      </c>
      <c r="F5" s="352">
        <v>1337.050021</v>
      </c>
      <c r="G5" s="352">
        <v>1431.7355210000001</v>
      </c>
      <c r="H5" s="352">
        <v>1395.0921739999999</v>
      </c>
      <c r="I5" s="352">
        <v>1335.8873699999999</v>
      </c>
      <c r="J5" s="352">
        <v>1236.5264500000001</v>
      </c>
      <c r="K5" s="352">
        <v>1097.94147</v>
      </c>
      <c r="L5" s="901" t="s">
        <v>888</v>
      </c>
      <c r="M5" s="43"/>
      <c r="N5" s="902"/>
    </row>
    <row r="6" spans="1:14" x14ac:dyDescent="0.25">
      <c r="A6" s="900" t="s">
        <v>889</v>
      </c>
      <c r="B6" s="352">
        <v>669.2337347800003</v>
      </c>
      <c r="C6" s="352">
        <v>387.14343351999997</v>
      </c>
      <c r="D6" s="352">
        <v>491.45808257000044</v>
      </c>
      <c r="E6" s="352">
        <v>656.18752878999965</v>
      </c>
      <c r="F6" s="352">
        <v>1039.611189</v>
      </c>
      <c r="G6" s="352">
        <v>741.52662799999996</v>
      </c>
      <c r="H6" s="352">
        <v>737.78783199999998</v>
      </c>
      <c r="I6" s="352">
        <v>684.81959800000004</v>
      </c>
      <c r="J6" s="352">
        <v>854.96219099999996</v>
      </c>
      <c r="K6" s="352">
        <v>992.78828499999997</v>
      </c>
      <c r="L6" s="901" t="s">
        <v>890</v>
      </c>
      <c r="M6" s="43"/>
      <c r="N6" s="902"/>
    </row>
    <row r="7" spans="1:14" x14ac:dyDescent="0.25">
      <c r="A7" s="900" t="s">
        <v>762</v>
      </c>
      <c r="B7" s="352">
        <v>534.697097479999</v>
      </c>
      <c r="C7" s="352">
        <v>377.55137628999989</v>
      </c>
      <c r="D7" s="352">
        <v>495.68643018</v>
      </c>
      <c r="E7" s="352">
        <v>430.99160035999989</v>
      </c>
      <c r="F7" s="352">
        <v>355.3945799</v>
      </c>
      <c r="G7" s="352">
        <v>215.286136</v>
      </c>
      <c r="H7" s="352">
        <v>328.98142000000001</v>
      </c>
      <c r="I7" s="352">
        <v>423.12627700000002</v>
      </c>
      <c r="J7" s="352">
        <v>443.17049900000001</v>
      </c>
      <c r="K7" s="352">
        <v>567.64451599999995</v>
      </c>
      <c r="L7" s="901" t="s">
        <v>891</v>
      </c>
      <c r="M7" s="43"/>
      <c r="N7" s="902"/>
    </row>
    <row r="8" spans="1:14" x14ac:dyDescent="0.25">
      <c r="A8" s="900" t="s">
        <v>892</v>
      </c>
      <c r="B8" s="352">
        <v>1232.8160248499998</v>
      </c>
      <c r="C8" s="352">
        <v>1079.2526584899997</v>
      </c>
      <c r="D8" s="352">
        <v>1587.8373782599983</v>
      </c>
      <c r="E8" s="352">
        <v>1079.9931747300006</v>
      </c>
      <c r="F8" s="352">
        <v>1332.6769079999999</v>
      </c>
      <c r="G8" s="352">
        <v>856.59127000000001</v>
      </c>
      <c r="H8" s="352">
        <v>1339.605552</v>
      </c>
      <c r="I8" s="352">
        <v>1253.024046</v>
      </c>
      <c r="J8" s="352">
        <v>1143.2617600000001</v>
      </c>
      <c r="K8" s="352">
        <v>1126.735858</v>
      </c>
      <c r="L8" s="901" t="s">
        <v>893</v>
      </c>
      <c r="M8" s="43"/>
      <c r="N8" s="902"/>
    </row>
    <row r="9" spans="1:14" x14ac:dyDescent="0.25">
      <c r="A9" s="900" t="s">
        <v>894</v>
      </c>
      <c r="B9" s="352">
        <v>382.9723731700002</v>
      </c>
      <c r="C9" s="352">
        <v>349.65278714999982</v>
      </c>
      <c r="D9" s="352">
        <v>389.70125276999966</v>
      </c>
      <c r="E9" s="352">
        <v>755.18511121000029</v>
      </c>
      <c r="F9" s="352">
        <v>1117.8819940000001</v>
      </c>
      <c r="G9" s="352">
        <v>389.59150399999999</v>
      </c>
      <c r="H9" s="352">
        <v>597.14696400000003</v>
      </c>
      <c r="I9" s="352">
        <v>937.24215000000004</v>
      </c>
      <c r="J9" s="352">
        <v>928.36200299999996</v>
      </c>
      <c r="K9" s="352">
        <v>728.54150300000003</v>
      </c>
      <c r="L9" s="901" t="s">
        <v>895</v>
      </c>
      <c r="M9" s="43"/>
      <c r="N9" s="902"/>
    </row>
    <row r="10" spans="1:14" x14ac:dyDescent="0.25">
      <c r="A10" s="900" t="s">
        <v>333</v>
      </c>
      <c r="B10" s="352">
        <v>3599.2262510099981</v>
      </c>
      <c r="C10" s="352">
        <v>902.84505749999914</v>
      </c>
      <c r="D10" s="352">
        <v>721.73916180000003</v>
      </c>
      <c r="E10" s="352">
        <v>607.22459273999993</v>
      </c>
      <c r="F10" s="352">
        <v>720.00567799999999</v>
      </c>
      <c r="G10" s="352">
        <v>674.44206499999996</v>
      </c>
      <c r="H10" s="352">
        <v>756.72832100000005</v>
      </c>
      <c r="I10" s="352">
        <v>609.89787699999999</v>
      </c>
      <c r="J10" s="352">
        <v>329.80620599999997</v>
      </c>
      <c r="K10" s="352">
        <v>488.00880999999998</v>
      </c>
      <c r="L10" s="901" t="s">
        <v>896</v>
      </c>
      <c r="M10" s="43"/>
      <c r="N10" s="902"/>
    </row>
    <row r="11" spans="1:14" x14ac:dyDescent="0.25">
      <c r="A11" s="903" t="s">
        <v>897</v>
      </c>
      <c r="B11" s="904">
        <f>SUM(B5:B10)</f>
        <v>6869.6660912299976</v>
      </c>
      <c r="C11" s="904">
        <f t="shared" ref="C11:K11" si="0">SUM(C5:C10)</f>
        <v>3334.1488452199987</v>
      </c>
      <c r="D11" s="904">
        <f t="shared" si="0"/>
        <v>3974.7368350199986</v>
      </c>
      <c r="E11" s="904">
        <f t="shared" si="0"/>
        <v>4954.6334482999982</v>
      </c>
      <c r="F11" s="904">
        <f t="shared" si="0"/>
        <v>5902.6203698999998</v>
      </c>
      <c r="G11" s="904">
        <f t="shared" si="0"/>
        <v>4309.1731239999999</v>
      </c>
      <c r="H11" s="904">
        <f t="shared" si="0"/>
        <v>5155.3422630000005</v>
      </c>
      <c r="I11" s="904">
        <f t="shared" si="0"/>
        <v>5243.9973180000006</v>
      </c>
      <c r="J11" s="904">
        <f t="shared" si="0"/>
        <v>4936.0891090000005</v>
      </c>
      <c r="K11" s="904">
        <f t="shared" si="0"/>
        <v>5001.6604420000003</v>
      </c>
      <c r="L11" s="905" t="s">
        <v>898</v>
      </c>
      <c r="M11" s="906"/>
      <c r="N11" s="907"/>
    </row>
    <row r="12" spans="1:14" x14ac:dyDescent="0.25">
      <c r="A12" s="45"/>
      <c r="B12" s="908"/>
      <c r="C12" s="908"/>
      <c r="D12" s="908"/>
      <c r="E12" s="908"/>
      <c r="F12" s="908"/>
      <c r="G12" s="908"/>
      <c r="H12" s="908"/>
      <c r="I12" s="908"/>
      <c r="J12" s="909"/>
      <c r="K12" s="909"/>
      <c r="L12" s="909"/>
      <c r="M12" s="44"/>
      <c r="N12" s="44"/>
    </row>
    <row r="13" spans="1:14" ht="15" customHeight="1" x14ac:dyDescent="0.25">
      <c r="A13" s="164" t="s">
        <v>359</v>
      </c>
      <c r="B13" s="354"/>
      <c r="C13" s="910"/>
      <c r="D13" s="910"/>
      <c r="E13" s="910"/>
      <c r="F13" s="910"/>
      <c r="G13" s="910"/>
      <c r="H13" s="910"/>
      <c r="I13" s="910"/>
      <c r="J13" s="910"/>
      <c r="K13" s="910"/>
      <c r="L13" s="910"/>
      <c r="M13" s="910"/>
    </row>
    <row r="14" spans="1:14" ht="15" customHeight="1" x14ac:dyDescent="0.25">
      <c r="A14" s="59" t="s">
        <v>899</v>
      </c>
      <c r="B14" s="43"/>
      <c r="C14" s="911"/>
      <c r="D14" s="911"/>
      <c r="E14" s="911"/>
      <c r="F14" s="911"/>
      <c r="G14" s="911"/>
      <c r="H14" s="911"/>
      <c r="I14" s="911"/>
      <c r="J14" s="911"/>
      <c r="K14" s="911"/>
      <c r="L14" s="911"/>
      <c r="M14" s="911"/>
    </row>
    <row r="15" spans="1:14" ht="15" customHeight="1" x14ac:dyDescent="0.25">
      <c r="A15" s="60" t="s">
        <v>900</v>
      </c>
      <c r="B15" s="355"/>
      <c r="C15" s="321"/>
      <c r="D15" s="321"/>
      <c r="E15" s="321"/>
      <c r="F15" s="321"/>
      <c r="G15" s="321"/>
      <c r="H15" s="321"/>
      <c r="I15" s="912"/>
      <c r="J15" s="912"/>
      <c r="K15" s="912"/>
      <c r="L15" s="912"/>
      <c r="M15" s="321"/>
    </row>
    <row r="16" spans="1:14" x14ac:dyDescent="0.25">
      <c r="A16" s="45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x14ac:dyDescent="0.25">
      <c r="B17" s="913"/>
      <c r="C17" s="913"/>
      <c r="D17" s="913"/>
      <c r="E17" s="913"/>
      <c r="F17" s="913"/>
      <c r="G17" s="913"/>
      <c r="H17" s="913"/>
      <c r="I17" s="913"/>
      <c r="J17" s="913"/>
      <c r="K17" s="913"/>
      <c r="M17" s="45"/>
      <c r="N17" s="45"/>
    </row>
    <row r="18" spans="1:14" x14ac:dyDescent="0.25">
      <c r="B18" s="914"/>
      <c r="C18" s="914"/>
      <c r="D18" s="914"/>
      <c r="E18" s="914"/>
      <c r="F18" s="914"/>
      <c r="G18" s="914"/>
      <c r="H18" s="914"/>
      <c r="I18" s="914"/>
      <c r="J18" s="914"/>
      <c r="K18" s="915"/>
      <c r="M18" s="45"/>
      <c r="N18" s="45"/>
    </row>
    <row r="19" spans="1:14" x14ac:dyDescent="0.25">
      <c r="B19" s="916"/>
      <c r="C19" s="916"/>
      <c r="D19" s="916"/>
      <c r="E19" s="916"/>
      <c r="F19" s="916"/>
      <c r="G19" s="916"/>
      <c r="H19" s="916"/>
      <c r="I19" s="916"/>
      <c r="J19" s="916"/>
      <c r="K19" s="916"/>
      <c r="M19" s="45"/>
      <c r="N19" s="45"/>
    </row>
    <row r="20" spans="1:14" x14ac:dyDescent="0.25">
      <c r="B20" s="916"/>
      <c r="C20" s="916"/>
      <c r="D20" s="916"/>
      <c r="E20" s="916"/>
      <c r="F20" s="916"/>
      <c r="G20" s="916"/>
      <c r="H20" s="916"/>
      <c r="I20" s="916"/>
      <c r="J20" s="916"/>
      <c r="K20" s="916"/>
      <c r="L20" s="917"/>
      <c r="M20" s="45"/>
      <c r="N20" s="45"/>
    </row>
    <row r="21" spans="1:14" x14ac:dyDescent="0.25">
      <c r="B21" s="916"/>
      <c r="C21" s="916"/>
      <c r="D21" s="916"/>
      <c r="E21" s="916"/>
      <c r="F21" s="916"/>
      <c r="G21" s="916"/>
      <c r="H21" s="916"/>
      <c r="I21" s="916"/>
      <c r="J21" s="916"/>
      <c r="K21" s="916"/>
      <c r="M21" s="45"/>
      <c r="N21" s="45"/>
    </row>
    <row r="22" spans="1:14" x14ac:dyDescent="0.25">
      <c r="B22" s="916"/>
      <c r="C22" s="916"/>
      <c r="D22" s="916"/>
      <c r="E22" s="916"/>
      <c r="F22" s="916"/>
      <c r="G22" s="916"/>
      <c r="H22" s="916"/>
      <c r="I22" s="916"/>
      <c r="J22" s="916"/>
      <c r="K22" s="916"/>
      <c r="M22" s="45"/>
      <c r="N22" s="45"/>
    </row>
    <row r="23" spans="1:14" x14ac:dyDescent="0.25">
      <c r="B23" s="916"/>
      <c r="C23" s="916"/>
      <c r="D23" s="916"/>
      <c r="E23" s="916"/>
      <c r="F23" s="916"/>
      <c r="G23" s="916"/>
      <c r="H23" s="916"/>
      <c r="I23" s="916"/>
      <c r="J23" s="916"/>
      <c r="K23" s="916"/>
      <c r="M23" s="45"/>
      <c r="N23" s="45"/>
    </row>
    <row r="24" spans="1:14" x14ac:dyDescent="0.25">
      <c r="B24" s="916"/>
      <c r="C24" s="916"/>
      <c r="D24" s="916"/>
      <c r="E24" s="916"/>
      <c r="F24" s="916"/>
      <c r="G24" s="916"/>
      <c r="H24" s="916"/>
      <c r="I24" s="916"/>
      <c r="J24" s="916"/>
      <c r="K24" s="916"/>
      <c r="M24" s="44"/>
      <c r="N24" s="44"/>
    </row>
    <row r="25" spans="1:14" x14ac:dyDescent="0.25">
      <c r="B25" s="916"/>
      <c r="C25" s="916"/>
      <c r="D25" s="916"/>
      <c r="E25" s="916"/>
      <c r="F25" s="916"/>
      <c r="G25" s="916"/>
      <c r="H25" s="916"/>
      <c r="I25" s="916"/>
      <c r="J25" s="916"/>
      <c r="K25" s="916"/>
      <c r="M25" s="44"/>
      <c r="N25" s="44"/>
    </row>
    <row r="26" spans="1:14" x14ac:dyDescent="0.25">
      <c r="B26" s="918"/>
      <c r="C26" s="918"/>
      <c r="D26" s="918"/>
      <c r="E26" s="918"/>
      <c r="F26" s="918"/>
      <c r="G26" s="918"/>
      <c r="H26" s="918"/>
      <c r="I26" s="918"/>
      <c r="J26" s="918"/>
      <c r="K26" s="918"/>
      <c r="M26" s="44"/>
      <c r="N26" s="44"/>
    </row>
    <row r="27" spans="1:14" x14ac:dyDescent="0.25">
      <c r="B27" s="919"/>
      <c r="M27" s="45"/>
      <c r="N27" s="45"/>
    </row>
    <row r="28" spans="1:14" x14ac:dyDescent="0.25">
      <c r="B28" s="919"/>
      <c r="M28" s="45"/>
      <c r="N28" s="45"/>
    </row>
    <row r="29" spans="1:14" x14ac:dyDescent="0.25">
      <c r="B29" s="919"/>
      <c r="C29" s="919"/>
      <c r="D29" s="919"/>
      <c r="E29" s="919"/>
      <c r="F29" s="919"/>
      <c r="G29" s="919"/>
      <c r="H29" s="919"/>
      <c r="I29" s="919"/>
      <c r="J29" s="919"/>
      <c r="K29" s="919"/>
      <c r="M29" s="45"/>
      <c r="N29" s="45"/>
    </row>
    <row r="30" spans="1:14" x14ac:dyDescent="0.25">
      <c r="A30" s="45"/>
      <c r="B30" s="919"/>
      <c r="C30" s="919"/>
      <c r="D30" s="919"/>
      <c r="E30" s="919"/>
      <c r="F30" s="919"/>
      <c r="G30" s="919"/>
      <c r="H30" s="919"/>
      <c r="I30" s="919"/>
      <c r="J30" s="919"/>
      <c r="K30" s="919"/>
      <c r="L30" s="365"/>
      <c r="M30" s="45"/>
      <c r="N30" s="45"/>
    </row>
    <row r="31" spans="1:14" x14ac:dyDescent="0.25">
      <c r="A31" s="45"/>
      <c r="B31" s="919"/>
      <c r="C31" s="919"/>
      <c r="D31" s="919"/>
      <c r="E31" s="919"/>
      <c r="F31" s="919"/>
      <c r="G31" s="919"/>
      <c r="H31" s="919"/>
      <c r="I31" s="919"/>
      <c r="J31" s="919"/>
      <c r="K31" s="919"/>
      <c r="L31" s="365"/>
      <c r="M31" s="45"/>
      <c r="N31" s="45"/>
    </row>
    <row r="32" spans="1:14" x14ac:dyDescent="0.25">
      <c r="A32" s="45"/>
      <c r="B32" s="919"/>
      <c r="C32" s="919"/>
      <c r="D32" s="919"/>
      <c r="E32" s="919"/>
      <c r="F32" s="919"/>
      <c r="G32" s="919"/>
      <c r="H32" s="919"/>
      <c r="I32" s="919"/>
      <c r="J32" s="919"/>
      <c r="K32" s="919"/>
      <c r="L32" s="365"/>
      <c r="M32" s="45"/>
      <c r="N32" s="45"/>
    </row>
    <row r="33" spans="1:14" x14ac:dyDescent="0.25">
      <c r="A33" s="45"/>
      <c r="B33" s="919"/>
      <c r="C33" s="919"/>
      <c r="D33" s="919"/>
      <c r="E33" s="919"/>
      <c r="F33" s="919"/>
      <c r="G33" s="919"/>
      <c r="H33" s="919"/>
      <c r="I33" s="919"/>
      <c r="J33" s="919"/>
      <c r="K33" s="919"/>
      <c r="L33" s="365"/>
      <c r="M33" s="45"/>
      <c r="N33" s="45"/>
    </row>
    <row r="34" spans="1:14" x14ac:dyDescent="0.25">
      <c r="A34" s="45"/>
      <c r="B34" s="919"/>
      <c r="C34" s="919"/>
      <c r="D34" s="919"/>
      <c r="E34" s="919"/>
      <c r="F34" s="919"/>
      <c r="G34" s="919"/>
      <c r="H34" s="919"/>
      <c r="I34" s="919"/>
      <c r="J34" s="919"/>
      <c r="K34" s="919"/>
      <c r="L34" s="44"/>
      <c r="M34" s="44"/>
      <c r="N34" s="44"/>
    </row>
    <row r="35" spans="1:14" x14ac:dyDescent="0.25">
      <c r="A35" s="45"/>
      <c r="B35" s="919"/>
      <c r="C35" s="919"/>
      <c r="D35" s="919"/>
      <c r="E35" s="919"/>
      <c r="F35" s="919"/>
      <c r="G35" s="919"/>
      <c r="H35" s="919"/>
      <c r="I35" s="919"/>
      <c r="J35" s="919"/>
      <c r="K35" s="919"/>
      <c r="L35" s="365"/>
      <c r="M35" s="45"/>
      <c r="N35" s="45"/>
    </row>
    <row r="36" spans="1:14" x14ac:dyDescent="0.25">
      <c r="A36" s="4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x14ac:dyDescent="0.25">
      <c r="A37" s="45"/>
      <c r="B37" s="920"/>
      <c r="C37" s="920"/>
      <c r="D37" s="920"/>
      <c r="E37" s="920"/>
      <c r="F37" s="920"/>
      <c r="G37" s="920"/>
      <c r="H37" s="920"/>
      <c r="I37" s="920"/>
      <c r="J37" s="920"/>
      <c r="K37" s="920"/>
      <c r="L37" s="44"/>
      <c r="M37" s="44"/>
      <c r="N37" s="44"/>
    </row>
    <row r="38" spans="1:14" x14ac:dyDescent="0.25">
      <c r="A38" s="45"/>
      <c r="B38" s="920"/>
      <c r="C38" s="920"/>
      <c r="D38" s="920"/>
      <c r="E38" s="920"/>
      <c r="F38" s="920"/>
      <c r="G38" s="920"/>
      <c r="H38" s="920"/>
      <c r="I38" s="920"/>
      <c r="J38" s="920"/>
      <c r="K38" s="920"/>
      <c r="L38" s="44"/>
      <c r="M38" s="44"/>
      <c r="N38" s="44"/>
    </row>
    <row r="39" spans="1:14" x14ac:dyDescent="0.25">
      <c r="A39" s="45"/>
      <c r="B39" s="920"/>
      <c r="C39" s="920"/>
      <c r="D39" s="920"/>
      <c r="E39" s="920"/>
      <c r="F39" s="920"/>
      <c r="G39" s="920"/>
      <c r="H39" s="920"/>
      <c r="I39" s="920"/>
      <c r="J39" s="920"/>
      <c r="K39" s="920"/>
      <c r="L39" s="44"/>
      <c r="M39" s="44"/>
      <c r="N39" s="44"/>
    </row>
    <row r="40" spans="1:14" x14ac:dyDescent="0.25">
      <c r="A40" s="45"/>
      <c r="B40" s="920"/>
      <c r="C40" s="920"/>
      <c r="D40" s="920"/>
      <c r="E40" s="920"/>
      <c r="F40" s="920"/>
      <c r="G40" s="920"/>
      <c r="H40" s="920"/>
      <c r="I40" s="920"/>
      <c r="J40" s="920"/>
      <c r="K40" s="920"/>
      <c r="L40" s="44"/>
      <c r="M40" s="44"/>
      <c r="N40" s="44"/>
    </row>
    <row r="41" spans="1:14" x14ac:dyDescent="0.25">
      <c r="A41" s="45"/>
      <c r="B41" s="920"/>
      <c r="C41" s="920"/>
      <c r="D41" s="920"/>
      <c r="E41" s="920"/>
      <c r="F41" s="920"/>
      <c r="G41" s="920"/>
      <c r="H41" s="920"/>
      <c r="I41" s="920"/>
      <c r="J41" s="920"/>
      <c r="K41" s="920"/>
      <c r="L41" s="44"/>
      <c r="M41" s="44"/>
      <c r="N41" s="44"/>
    </row>
    <row r="42" spans="1:14" x14ac:dyDescent="0.25">
      <c r="A42" s="45"/>
      <c r="B42" s="920"/>
      <c r="C42" s="920"/>
      <c r="D42" s="920"/>
      <c r="E42" s="920"/>
      <c r="F42" s="920"/>
      <c r="G42" s="920"/>
      <c r="H42" s="920"/>
      <c r="I42" s="920"/>
      <c r="J42" s="920"/>
      <c r="K42" s="920"/>
      <c r="L42" s="44"/>
      <c r="M42" s="44"/>
      <c r="N42" s="44"/>
    </row>
    <row r="43" spans="1:14" x14ac:dyDescent="0.25">
      <c r="A43" s="45"/>
      <c r="B43" s="920"/>
      <c r="C43" s="920"/>
      <c r="D43" s="920"/>
      <c r="E43" s="920"/>
      <c r="F43" s="920"/>
      <c r="G43" s="920"/>
      <c r="H43" s="920"/>
      <c r="I43" s="920"/>
      <c r="J43" s="920"/>
      <c r="K43" s="920"/>
      <c r="L43" s="44"/>
      <c r="M43" s="44"/>
      <c r="N43" s="44"/>
    </row>
    <row r="44" spans="1:14" x14ac:dyDescent="0.25">
      <c r="A44" s="45"/>
      <c r="B44" s="920"/>
      <c r="C44" s="920"/>
      <c r="D44" s="920"/>
      <c r="E44" s="920"/>
      <c r="F44" s="920"/>
      <c r="G44" s="920"/>
      <c r="H44" s="920"/>
      <c r="I44" s="920"/>
      <c r="J44" s="920"/>
      <c r="K44" s="920"/>
      <c r="L44" s="44"/>
      <c r="M44" s="44"/>
      <c r="N44" s="44"/>
    </row>
    <row r="45" spans="1:14" x14ac:dyDescent="0.25">
      <c r="A45" s="45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14" x14ac:dyDescent="0.25">
      <c r="A46" s="45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x14ac:dyDescent="0.25">
      <c r="A47" s="45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 x14ac:dyDescent="0.25">
      <c r="A48" s="45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1:14" x14ac:dyDescent="0.25">
      <c r="A49" s="45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1:14" x14ac:dyDescent="0.25">
      <c r="A50" s="45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14" x14ac:dyDescent="0.25">
      <c r="A51" s="45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 x14ac:dyDescent="0.25">
      <c r="A52" s="45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x14ac:dyDescent="0.25">
      <c r="A53" s="45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5">
      <c r="A55" s="45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x14ac:dyDescent="0.25">
      <c r="A56" s="45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 x14ac:dyDescent="0.25">
      <c r="A57" s="45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 x14ac:dyDescent="0.25">
      <c r="A58" s="45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 x14ac:dyDescent="0.25">
      <c r="A59" s="45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4" x14ac:dyDescent="0.25">
      <c r="A60" s="45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14" x14ac:dyDescent="0.25">
      <c r="A61" s="45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x14ac:dyDescent="0.25">
      <c r="A62" s="45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x14ac:dyDescent="0.25">
      <c r="A63" s="45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1:14" x14ac:dyDescent="0.25">
      <c r="A64" s="45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x14ac:dyDescent="0.25">
      <c r="A65" s="45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4" x14ac:dyDescent="0.25">
      <c r="A66" s="45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14" x14ac:dyDescent="0.25">
      <c r="A67" s="45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4" x14ac:dyDescent="0.25">
      <c r="A68" s="45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14" x14ac:dyDescent="0.25">
      <c r="A69" s="45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4" x14ac:dyDescent="0.25">
      <c r="A70" s="45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4" x14ac:dyDescent="0.25">
      <c r="A71" s="45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1:14" x14ac:dyDescent="0.25">
      <c r="A72" s="45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1:14" x14ac:dyDescent="0.25">
      <c r="A73" s="45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1:14" x14ac:dyDescent="0.25">
      <c r="A74" s="45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1:14" x14ac:dyDescent="0.25">
      <c r="A75" s="45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1:14" x14ac:dyDescent="0.25">
      <c r="A76" s="45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1:14" x14ac:dyDescent="0.25">
      <c r="A77" s="45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1:14" x14ac:dyDescent="0.25">
      <c r="A78" s="45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1:14" x14ac:dyDescent="0.25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1:14" x14ac:dyDescent="0.25">
      <c r="A80" s="45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1:14" x14ac:dyDescent="0.25">
      <c r="A81" s="45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1:14" x14ac:dyDescent="0.25">
      <c r="A82" s="45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4" x14ac:dyDescent="0.25">
      <c r="A83" s="45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1:14" x14ac:dyDescent="0.25">
      <c r="A84" s="45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1:14" x14ac:dyDescent="0.25">
      <c r="A85" s="45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1:14" x14ac:dyDescent="0.25">
      <c r="A86" s="45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1:14" x14ac:dyDescent="0.25">
      <c r="A87" s="45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1:14" x14ac:dyDescent="0.25">
      <c r="A88" s="45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1:14" x14ac:dyDescent="0.25">
      <c r="A89" s="45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1:14" x14ac:dyDescent="0.25">
      <c r="A90" s="45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1:14" x14ac:dyDescent="0.25">
      <c r="A91" s="45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1:14" x14ac:dyDescent="0.25">
      <c r="A92" s="45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1:14" x14ac:dyDescent="0.25">
      <c r="A93" s="45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1:14" x14ac:dyDescent="0.25">
      <c r="A94" s="45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1:14" x14ac:dyDescent="0.25">
      <c r="A95" s="45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1:14" x14ac:dyDescent="0.25">
      <c r="A96" s="45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1:14" x14ac:dyDescent="0.25">
      <c r="A97" s="45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1:14" x14ac:dyDescent="0.25">
      <c r="A98" s="45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1:14" x14ac:dyDescent="0.25">
      <c r="A99" s="45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1:14" x14ac:dyDescent="0.25">
      <c r="A100" s="45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</sheetData>
  <pageMargins left="0.7" right="0.7" top="0.75" bottom="0.75" header="0" footer="0"/>
  <pageSetup scale="5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0F9BE-94C7-4A6E-9DC4-6D76D7A843EF}">
  <sheetPr>
    <tabColor rgb="FF002060"/>
  </sheetPr>
  <dimension ref="A1:K262"/>
  <sheetViews>
    <sheetView view="pageBreakPreview" zoomScaleNormal="115" zoomScaleSheetLayoutView="100" workbookViewId="0"/>
  </sheetViews>
  <sheetFormatPr baseColWidth="10" defaultColWidth="14.42578125" defaultRowHeight="15" customHeight="1" x14ac:dyDescent="0.25"/>
  <cols>
    <col min="1" max="1" width="8.28515625" style="419" customWidth="1"/>
    <col min="2" max="2" width="62.85546875" style="419" customWidth="1"/>
    <col min="3" max="5" width="20.5703125" style="419" customWidth="1"/>
    <col min="6" max="6" width="4.28515625" style="419" customWidth="1"/>
    <col min="7" max="11" width="11.5703125" style="921" customWidth="1"/>
    <col min="12" max="16384" width="14.42578125" style="921"/>
  </cols>
  <sheetData>
    <row r="1" spans="1:11" ht="17.25" customHeight="1" x14ac:dyDescent="0.25">
      <c r="A1" s="114" t="s">
        <v>901</v>
      </c>
      <c r="B1" s="44"/>
      <c r="C1" s="44"/>
      <c r="D1" s="44"/>
      <c r="E1" s="44"/>
      <c r="F1" s="45"/>
      <c r="G1" s="68"/>
      <c r="H1" s="68"/>
      <c r="I1" s="68"/>
      <c r="J1" s="68"/>
      <c r="K1" s="68"/>
    </row>
    <row r="2" spans="1:11" ht="17.25" customHeight="1" x14ac:dyDescent="0.25">
      <c r="A2" s="47" t="s">
        <v>902</v>
      </c>
      <c r="B2" s="44"/>
      <c r="C2" s="44"/>
      <c r="D2" s="44"/>
      <c r="E2" s="44"/>
      <c r="F2" s="45"/>
      <c r="G2" s="68"/>
      <c r="H2" s="68"/>
      <c r="I2" s="68"/>
      <c r="J2" s="68"/>
      <c r="K2" s="68"/>
    </row>
    <row r="3" spans="1:11" ht="15.75" customHeight="1" x14ac:dyDescent="0.25">
      <c r="A3" s="45"/>
      <c r="B3" s="44"/>
      <c r="C3" s="44"/>
      <c r="D3" s="44"/>
      <c r="E3" s="44"/>
      <c r="F3" s="45"/>
      <c r="G3" s="68"/>
      <c r="H3" s="68"/>
      <c r="I3" s="68"/>
      <c r="J3" s="68"/>
      <c r="K3" s="68"/>
    </row>
    <row r="4" spans="1:11" ht="16.5" customHeight="1" x14ac:dyDescent="0.25">
      <c r="A4" s="922" t="s">
        <v>338</v>
      </c>
      <c r="B4" s="922"/>
      <c r="C4" s="49">
        <v>2023</v>
      </c>
      <c r="D4" s="49" t="s">
        <v>330</v>
      </c>
      <c r="E4" s="49" t="s">
        <v>903</v>
      </c>
      <c r="F4" s="45"/>
      <c r="G4" s="68"/>
      <c r="H4" s="68"/>
      <c r="I4" s="68"/>
      <c r="J4" s="68"/>
      <c r="K4" s="68"/>
    </row>
    <row r="5" spans="1:11" ht="16.5" customHeight="1" x14ac:dyDescent="0.25">
      <c r="A5" s="923" t="s">
        <v>904</v>
      </c>
      <c r="B5" s="924" t="s">
        <v>340</v>
      </c>
      <c r="C5" s="307">
        <v>628398078</v>
      </c>
      <c r="D5" s="307">
        <v>689401491</v>
      </c>
      <c r="E5" s="308">
        <f>D5/C5-1</f>
        <v>9.7077656879784424E-2</v>
      </c>
      <c r="F5" s="45"/>
      <c r="G5" s="68"/>
      <c r="H5" s="68"/>
      <c r="I5" s="68"/>
      <c r="J5" s="68"/>
      <c r="K5" s="68"/>
    </row>
    <row r="6" spans="1:11" ht="16.5" customHeight="1" x14ac:dyDescent="0.25">
      <c r="A6" s="923" t="s">
        <v>905</v>
      </c>
      <c r="B6" s="924" t="s">
        <v>599</v>
      </c>
      <c r="C6" s="307">
        <v>241152091</v>
      </c>
      <c r="D6" s="307">
        <v>385429153</v>
      </c>
      <c r="E6" s="308">
        <f t="shared" ref="E6:E55" si="0">D6/C6-1</f>
        <v>0.5982824424275881</v>
      </c>
      <c r="F6" s="45"/>
      <c r="G6" s="68"/>
      <c r="H6" s="68"/>
      <c r="I6" s="68"/>
      <c r="J6" s="68"/>
      <c r="K6" s="68"/>
    </row>
    <row r="7" spans="1:11" ht="16.5" customHeight="1" x14ac:dyDescent="0.25">
      <c r="A7" s="923" t="s">
        <v>906</v>
      </c>
      <c r="B7" s="924" t="s">
        <v>596</v>
      </c>
      <c r="C7" s="307">
        <v>296790333</v>
      </c>
      <c r="D7" s="307">
        <v>355364206</v>
      </c>
      <c r="E7" s="308">
        <f t="shared" si="0"/>
        <v>0.19735775221492813</v>
      </c>
      <c r="F7" s="45"/>
      <c r="G7" s="68"/>
      <c r="H7" s="68"/>
      <c r="I7" s="68"/>
      <c r="J7" s="68"/>
      <c r="K7" s="68"/>
    </row>
    <row r="8" spans="1:11" ht="16.5" customHeight="1" x14ac:dyDescent="0.25">
      <c r="A8" s="923" t="s">
        <v>907</v>
      </c>
      <c r="B8" s="924" t="s">
        <v>598</v>
      </c>
      <c r="C8" s="307">
        <v>567019438</v>
      </c>
      <c r="D8" s="307">
        <v>346252134</v>
      </c>
      <c r="E8" s="308">
        <f t="shared" si="0"/>
        <v>-0.38934697684914288</v>
      </c>
      <c r="F8" s="45"/>
      <c r="G8" s="68"/>
      <c r="H8" s="68"/>
      <c r="I8" s="68"/>
      <c r="J8" s="68"/>
      <c r="K8" s="68"/>
    </row>
    <row r="9" spans="1:11" ht="16.5" customHeight="1" x14ac:dyDescent="0.25">
      <c r="A9" s="923" t="s">
        <v>908</v>
      </c>
      <c r="B9" s="924" t="s">
        <v>509</v>
      </c>
      <c r="C9" s="307">
        <v>338053858</v>
      </c>
      <c r="D9" s="307">
        <v>312312703</v>
      </c>
      <c r="E9" s="308">
        <f t="shared" si="0"/>
        <v>-7.6145130105274572E-2</v>
      </c>
      <c r="F9" s="45"/>
      <c r="G9" s="68"/>
      <c r="H9" s="68"/>
      <c r="I9" s="68"/>
      <c r="J9" s="68"/>
      <c r="K9" s="68"/>
    </row>
    <row r="10" spans="1:11" ht="16.5" customHeight="1" x14ac:dyDescent="0.25">
      <c r="A10" s="923" t="s">
        <v>909</v>
      </c>
      <c r="B10" s="924" t="s">
        <v>431</v>
      </c>
      <c r="C10" s="307">
        <v>182290821</v>
      </c>
      <c r="D10" s="307">
        <v>296055613</v>
      </c>
      <c r="E10" s="308">
        <f t="shared" si="0"/>
        <v>0.62408403986506822</v>
      </c>
      <c r="F10" s="45"/>
      <c r="G10" s="68"/>
      <c r="H10" s="68"/>
      <c r="I10" s="68"/>
      <c r="J10" s="68"/>
      <c r="K10" s="68"/>
    </row>
    <row r="11" spans="1:11" ht="16.5" customHeight="1" x14ac:dyDescent="0.25">
      <c r="A11" s="923" t="s">
        <v>910</v>
      </c>
      <c r="B11" s="925" t="s">
        <v>911</v>
      </c>
      <c r="C11" s="307">
        <v>260256314</v>
      </c>
      <c r="D11" s="307">
        <v>259761740</v>
      </c>
      <c r="E11" s="308">
        <f t="shared" si="0"/>
        <v>-1.9003342989020178E-3</v>
      </c>
      <c r="F11" s="45"/>
      <c r="G11" s="68"/>
      <c r="H11" s="68"/>
      <c r="I11" s="68"/>
      <c r="J11" s="68"/>
      <c r="K11" s="68"/>
    </row>
    <row r="12" spans="1:11" ht="16.5" customHeight="1" x14ac:dyDescent="0.25">
      <c r="A12" s="923" t="s">
        <v>912</v>
      </c>
      <c r="B12" s="924" t="s">
        <v>476</v>
      </c>
      <c r="C12" s="307">
        <v>150154568</v>
      </c>
      <c r="D12" s="307">
        <v>232603176</v>
      </c>
      <c r="E12" s="308">
        <f t="shared" si="0"/>
        <v>0.54909157342452608</v>
      </c>
      <c r="F12" s="45"/>
      <c r="G12" s="68"/>
      <c r="H12" s="68"/>
      <c r="I12" s="68"/>
      <c r="J12" s="68"/>
      <c r="K12" s="68"/>
    </row>
    <row r="13" spans="1:11" ht="16.5" customHeight="1" x14ac:dyDescent="0.25">
      <c r="A13" s="923" t="s">
        <v>913</v>
      </c>
      <c r="B13" s="925" t="s">
        <v>424</v>
      </c>
      <c r="C13" s="307">
        <v>131291771</v>
      </c>
      <c r="D13" s="307">
        <v>154763984</v>
      </c>
      <c r="E13" s="308">
        <f t="shared" si="0"/>
        <v>0.17877901121464812</v>
      </c>
      <c r="F13" s="45"/>
      <c r="G13" s="68"/>
      <c r="H13" s="68"/>
      <c r="I13" s="68"/>
      <c r="J13" s="68"/>
      <c r="K13" s="68"/>
    </row>
    <row r="14" spans="1:11" ht="16.5" customHeight="1" x14ac:dyDescent="0.25">
      <c r="A14" s="923" t="s">
        <v>914</v>
      </c>
      <c r="B14" s="925" t="s">
        <v>435</v>
      </c>
      <c r="C14" s="307">
        <v>158767291</v>
      </c>
      <c r="D14" s="307">
        <v>152145295</v>
      </c>
      <c r="E14" s="308">
        <f t="shared" si="0"/>
        <v>-4.1708817718631996E-2</v>
      </c>
      <c r="F14" s="45"/>
      <c r="G14" s="68"/>
      <c r="H14" s="68"/>
      <c r="I14" s="68"/>
      <c r="J14" s="68"/>
      <c r="K14" s="68"/>
    </row>
    <row r="15" spans="1:11" ht="16.5" customHeight="1" x14ac:dyDescent="0.25">
      <c r="A15" s="923" t="s">
        <v>915</v>
      </c>
      <c r="B15" s="925" t="s">
        <v>441</v>
      </c>
      <c r="C15" s="307">
        <v>110648717</v>
      </c>
      <c r="D15" s="307">
        <v>110790218</v>
      </c>
      <c r="E15" s="308">
        <f t="shared" si="0"/>
        <v>1.2788309149576182E-3</v>
      </c>
      <c r="F15" s="45"/>
      <c r="G15" s="68"/>
      <c r="H15" s="68"/>
      <c r="I15" s="68"/>
      <c r="J15" s="68"/>
      <c r="K15" s="68"/>
    </row>
    <row r="16" spans="1:11" ht="16.5" customHeight="1" x14ac:dyDescent="0.25">
      <c r="A16" s="923" t="s">
        <v>916</v>
      </c>
      <c r="B16" s="925" t="s">
        <v>358</v>
      </c>
      <c r="C16" s="307">
        <v>110714117</v>
      </c>
      <c r="D16" s="307">
        <v>100830336</v>
      </c>
      <c r="E16" s="308">
        <f t="shared" si="0"/>
        <v>-8.927299668568911E-2</v>
      </c>
      <c r="F16" s="45"/>
      <c r="G16" s="68"/>
      <c r="H16" s="68"/>
      <c r="I16" s="68"/>
      <c r="J16" s="68"/>
      <c r="K16" s="68"/>
    </row>
    <row r="17" spans="1:11" ht="16.5" customHeight="1" x14ac:dyDescent="0.25">
      <c r="A17" s="923" t="s">
        <v>917</v>
      </c>
      <c r="B17" s="925" t="s">
        <v>428</v>
      </c>
      <c r="C17" s="307">
        <v>84551278</v>
      </c>
      <c r="D17" s="307">
        <v>99393205</v>
      </c>
      <c r="E17" s="308">
        <f t="shared" si="0"/>
        <v>0.17553758324031477</v>
      </c>
      <c r="F17" s="45"/>
      <c r="G17" s="68"/>
      <c r="H17" s="68"/>
      <c r="I17" s="68"/>
      <c r="J17" s="68"/>
      <c r="K17" s="68"/>
    </row>
    <row r="18" spans="1:11" ht="16.5" customHeight="1" x14ac:dyDescent="0.25">
      <c r="A18" s="923" t="s">
        <v>918</v>
      </c>
      <c r="B18" s="925" t="s">
        <v>433</v>
      </c>
      <c r="C18" s="307">
        <v>104488486</v>
      </c>
      <c r="D18" s="307">
        <v>90005018</v>
      </c>
      <c r="E18" s="308">
        <f t="shared" si="0"/>
        <v>-0.13861305254245904</v>
      </c>
      <c r="F18" s="45"/>
      <c r="G18" s="68"/>
      <c r="H18" s="68"/>
      <c r="I18" s="68"/>
      <c r="J18" s="68"/>
      <c r="K18" s="68"/>
    </row>
    <row r="19" spans="1:11" ht="16.5" customHeight="1" x14ac:dyDescent="0.25">
      <c r="A19" s="923" t="s">
        <v>919</v>
      </c>
      <c r="B19" s="925" t="s">
        <v>920</v>
      </c>
      <c r="C19" s="307">
        <v>114555327</v>
      </c>
      <c r="D19" s="307">
        <v>82882752</v>
      </c>
      <c r="E19" s="308">
        <f t="shared" si="0"/>
        <v>-0.27648277761888806</v>
      </c>
      <c r="F19" s="45"/>
      <c r="G19" s="68"/>
      <c r="H19" s="68"/>
      <c r="I19" s="68"/>
      <c r="J19" s="68"/>
      <c r="K19" s="68"/>
    </row>
    <row r="20" spans="1:11" ht="16.5" customHeight="1" x14ac:dyDescent="0.25">
      <c r="A20" s="923" t="s">
        <v>921</v>
      </c>
      <c r="B20" s="925" t="s">
        <v>357</v>
      </c>
      <c r="C20" s="307">
        <v>37240089</v>
      </c>
      <c r="D20" s="307">
        <v>65451462</v>
      </c>
      <c r="E20" s="308">
        <f t="shared" si="0"/>
        <v>0.75755385547010912</v>
      </c>
      <c r="F20" s="45"/>
      <c r="G20" s="68"/>
      <c r="H20" s="68"/>
      <c r="I20" s="68"/>
      <c r="J20" s="68"/>
      <c r="K20" s="68"/>
    </row>
    <row r="21" spans="1:11" ht="16.5" customHeight="1" x14ac:dyDescent="0.25">
      <c r="A21" s="923" t="s">
        <v>922</v>
      </c>
      <c r="B21" s="925" t="s">
        <v>423</v>
      </c>
      <c r="C21" s="307">
        <v>306620374</v>
      </c>
      <c r="D21" s="307">
        <v>65111726</v>
      </c>
      <c r="E21" s="308">
        <f t="shared" si="0"/>
        <v>-0.78764709875410954</v>
      </c>
      <c r="F21" s="45"/>
      <c r="G21" s="68"/>
      <c r="H21" s="68"/>
      <c r="I21" s="68"/>
      <c r="J21" s="68"/>
      <c r="K21" s="68"/>
    </row>
    <row r="22" spans="1:11" ht="16.5" customHeight="1" x14ac:dyDescent="0.25">
      <c r="A22" s="923" t="s">
        <v>923</v>
      </c>
      <c r="B22" s="925" t="s">
        <v>483</v>
      </c>
      <c r="C22" s="307">
        <v>28858171</v>
      </c>
      <c r="D22" s="307">
        <v>61924788</v>
      </c>
      <c r="E22" s="308">
        <f t="shared" si="0"/>
        <v>1.145832041815817</v>
      </c>
      <c r="F22" s="45"/>
      <c r="G22" s="68"/>
      <c r="H22" s="68"/>
      <c r="I22" s="68"/>
      <c r="J22" s="68"/>
      <c r="K22" s="68"/>
    </row>
    <row r="23" spans="1:11" ht="16.5" customHeight="1" x14ac:dyDescent="0.25">
      <c r="A23" s="923" t="s">
        <v>924</v>
      </c>
      <c r="B23" s="925" t="s">
        <v>925</v>
      </c>
      <c r="C23" s="307">
        <v>69054007</v>
      </c>
      <c r="D23" s="307">
        <v>61408584</v>
      </c>
      <c r="E23" s="308">
        <f t="shared" si="0"/>
        <v>-0.11071657289923809</v>
      </c>
      <c r="F23" s="45"/>
      <c r="G23" s="68"/>
      <c r="H23" s="68"/>
      <c r="I23" s="68"/>
      <c r="J23" s="68"/>
      <c r="K23" s="68"/>
    </row>
    <row r="24" spans="1:11" ht="16.5" customHeight="1" x14ac:dyDescent="0.25">
      <c r="A24" s="923" t="s">
        <v>926</v>
      </c>
      <c r="B24" s="925" t="s">
        <v>478</v>
      </c>
      <c r="C24" s="307">
        <v>32731110</v>
      </c>
      <c r="D24" s="307">
        <v>51906361</v>
      </c>
      <c r="E24" s="308">
        <f t="shared" si="0"/>
        <v>0.5858417572761816</v>
      </c>
      <c r="F24" s="45"/>
      <c r="G24" s="68"/>
      <c r="H24" s="68"/>
      <c r="I24" s="68"/>
      <c r="J24" s="68"/>
      <c r="K24" s="68"/>
    </row>
    <row r="25" spans="1:11" ht="16.5" customHeight="1" x14ac:dyDescent="0.25">
      <c r="A25" s="923" t="s">
        <v>927</v>
      </c>
      <c r="B25" s="925" t="s">
        <v>928</v>
      </c>
      <c r="C25" s="307">
        <v>20023241</v>
      </c>
      <c r="D25" s="307">
        <v>50436022</v>
      </c>
      <c r="E25" s="308">
        <f t="shared" si="0"/>
        <v>1.5188740424190068</v>
      </c>
      <c r="F25" s="45"/>
      <c r="G25" s="68"/>
      <c r="H25" s="68"/>
      <c r="I25" s="68"/>
      <c r="J25" s="68"/>
      <c r="K25" s="68"/>
    </row>
    <row r="26" spans="1:11" ht="16.5" customHeight="1" x14ac:dyDescent="0.25">
      <c r="A26" s="923" t="s">
        <v>929</v>
      </c>
      <c r="B26" s="925" t="s">
        <v>930</v>
      </c>
      <c r="C26" s="307">
        <v>53107423</v>
      </c>
      <c r="D26" s="307">
        <v>48925098</v>
      </c>
      <c r="E26" s="308">
        <f t="shared" si="0"/>
        <v>-7.8752173683893534E-2</v>
      </c>
      <c r="F26" s="45"/>
      <c r="G26" s="68"/>
      <c r="H26" s="68"/>
      <c r="I26" s="68"/>
      <c r="J26" s="68"/>
      <c r="K26" s="68"/>
    </row>
    <row r="27" spans="1:11" ht="16.5" customHeight="1" x14ac:dyDescent="0.25">
      <c r="A27" s="923" t="s">
        <v>931</v>
      </c>
      <c r="B27" s="925" t="s">
        <v>932</v>
      </c>
      <c r="C27" s="307">
        <v>52210490</v>
      </c>
      <c r="D27" s="307">
        <v>42273546</v>
      </c>
      <c r="E27" s="308">
        <f t="shared" si="0"/>
        <v>-0.19032466464114783</v>
      </c>
      <c r="F27" s="45"/>
      <c r="G27" s="68"/>
      <c r="H27" s="68"/>
      <c r="I27" s="68"/>
      <c r="J27" s="68"/>
      <c r="K27" s="68"/>
    </row>
    <row r="28" spans="1:11" ht="16.5" customHeight="1" x14ac:dyDescent="0.25">
      <c r="A28" s="923" t="s">
        <v>933</v>
      </c>
      <c r="B28" s="925" t="s">
        <v>429</v>
      </c>
      <c r="C28" s="307">
        <v>51311247</v>
      </c>
      <c r="D28" s="307">
        <v>37228434</v>
      </c>
      <c r="E28" s="308">
        <f t="shared" si="0"/>
        <v>-0.27445859969062925</v>
      </c>
      <c r="F28" s="45"/>
      <c r="G28" s="68"/>
      <c r="H28" s="68"/>
      <c r="I28" s="68"/>
      <c r="J28" s="68"/>
      <c r="K28" s="68"/>
    </row>
    <row r="29" spans="1:11" ht="16.5" customHeight="1" x14ac:dyDescent="0.25">
      <c r="A29" s="923" t="s">
        <v>934</v>
      </c>
      <c r="B29" s="925" t="s">
        <v>351</v>
      </c>
      <c r="C29" s="307">
        <v>41934822</v>
      </c>
      <c r="D29" s="307">
        <v>33733289</v>
      </c>
      <c r="E29" s="308">
        <f t="shared" si="0"/>
        <v>-0.19557810451657576</v>
      </c>
      <c r="F29" s="45"/>
      <c r="G29" s="68"/>
      <c r="H29" s="68"/>
      <c r="I29" s="68"/>
      <c r="J29" s="68"/>
      <c r="K29" s="68"/>
    </row>
    <row r="30" spans="1:11" ht="16.5" customHeight="1" x14ac:dyDescent="0.25">
      <c r="A30" s="923" t="s">
        <v>935</v>
      </c>
      <c r="B30" s="925" t="s">
        <v>479</v>
      </c>
      <c r="C30" s="307">
        <v>33426096</v>
      </c>
      <c r="D30" s="307">
        <v>33727744</v>
      </c>
      <c r="E30" s="308">
        <f t="shared" si="0"/>
        <v>9.0243263825964259E-3</v>
      </c>
      <c r="F30" s="45"/>
      <c r="G30" s="68"/>
      <c r="H30" s="68"/>
      <c r="I30" s="68"/>
      <c r="J30" s="68"/>
      <c r="K30" s="68"/>
    </row>
    <row r="31" spans="1:11" ht="16.5" customHeight="1" x14ac:dyDescent="0.25">
      <c r="A31" s="923" t="s">
        <v>936</v>
      </c>
      <c r="B31" s="925" t="s">
        <v>937</v>
      </c>
      <c r="C31" s="307">
        <v>24478471</v>
      </c>
      <c r="D31" s="307">
        <v>31725247</v>
      </c>
      <c r="E31" s="308">
        <f t="shared" si="0"/>
        <v>0.29604692221176721</v>
      </c>
      <c r="F31" s="45"/>
      <c r="G31" s="68"/>
      <c r="H31" s="68"/>
      <c r="I31" s="68"/>
      <c r="J31" s="68"/>
      <c r="K31" s="68"/>
    </row>
    <row r="32" spans="1:11" ht="16.5" customHeight="1" x14ac:dyDescent="0.25">
      <c r="A32" s="923" t="s">
        <v>938</v>
      </c>
      <c r="B32" s="925" t="s">
        <v>481</v>
      </c>
      <c r="C32" s="307">
        <v>11494044</v>
      </c>
      <c r="D32" s="307">
        <v>31362389</v>
      </c>
      <c r="E32" s="308">
        <f t="shared" si="0"/>
        <v>1.7285774267089979</v>
      </c>
      <c r="F32" s="45"/>
      <c r="G32" s="68"/>
      <c r="H32" s="68"/>
      <c r="I32" s="68"/>
      <c r="J32" s="68"/>
      <c r="K32" s="68"/>
    </row>
    <row r="33" spans="1:11" ht="16.5" customHeight="1" x14ac:dyDescent="0.25">
      <c r="A33" s="923" t="s">
        <v>939</v>
      </c>
      <c r="B33" s="925" t="s">
        <v>348</v>
      </c>
      <c r="C33" s="307">
        <v>54712557</v>
      </c>
      <c r="D33" s="307">
        <v>31318483</v>
      </c>
      <c r="E33" s="308">
        <f t="shared" si="0"/>
        <v>-0.42758144167891843</v>
      </c>
      <c r="F33" s="45"/>
      <c r="G33" s="68"/>
      <c r="H33" s="68"/>
      <c r="I33" s="68"/>
      <c r="J33" s="68"/>
      <c r="K33" s="68"/>
    </row>
    <row r="34" spans="1:11" ht="16.5" customHeight="1" x14ac:dyDescent="0.25">
      <c r="A34" s="923" t="s">
        <v>940</v>
      </c>
      <c r="B34" s="925" t="s">
        <v>427</v>
      </c>
      <c r="C34" s="307">
        <v>29198775</v>
      </c>
      <c r="D34" s="307">
        <v>28796696</v>
      </c>
      <c r="E34" s="308">
        <f t="shared" si="0"/>
        <v>-1.3770406463969764E-2</v>
      </c>
      <c r="F34" s="45"/>
      <c r="G34" s="68"/>
      <c r="H34" s="68"/>
      <c r="I34" s="68"/>
      <c r="J34" s="68"/>
      <c r="K34" s="68"/>
    </row>
    <row r="35" spans="1:11" ht="16.5" customHeight="1" x14ac:dyDescent="0.25">
      <c r="A35" s="923" t="s">
        <v>941</v>
      </c>
      <c r="B35" s="925" t="s">
        <v>426</v>
      </c>
      <c r="C35" s="307">
        <v>33168628</v>
      </c>
      <c r="D35" s="307">
        <v>28247054</v>
      </c>
      <c r="E35" s="308">
        <f t="shared" si="0"/>
        <v>-0.14838039125404889</v>
      </c>
      <c r="F35" s="45"/>
      <c r="G35" s="68"/>
      <c r="H35" s="68"/>
      <c r="I35" s="68"/>
      <c r="J35" s="68"/>
      <c r="K35" s="68"/>
    </row>
    <row r="36" spans="1:11" ht="16.5" customHeight="1" x14ac:dyDescent="0.25">
      <c r="A36" s="923" t="s">
        <v>942</v>
      </c>
      <c r="B36" s="925" t="s">
        <v>475</v>
      </c>
      <c r="C36" s="307">
        <v>15647835</v>
      </c>
      <c r="D36" s="307">
        <v>26563147</v>
      </c>
      <c r="E36" s="308">
        <f t="shared" si="0"/>
        <v>0.69756052514613054</v>
      </c>
      <c r="F36" s="45"/>
      <c r="G36" s="68"/>
      <c r="H36" s="68"/>
      <c r="I36" s="68"/>
      <c r="J36" s="68"/>
      <c r="K36" s="68"/>
    </row>
    <row r="37" spans="1:11" ht="16.5" customHeight="1" x14ac:dyDescent="0.25">
      <c r="A37" s="923" t="s">
        <v>943</v>
      </c>
      <c r="B37" s="925" t="s">
        <v>944</v>
      </c>
      <c r="C37" s="307">
        <v>16349841</v>
      </c>
      <c r="D37" s="307">
        <v>26181900</v>
      </c>
      <c r="E37" s="308">
        <f t="shared" si="0"/>
        <v>0.60135502235159355</v>
      </c>
      <c r="F37" s="45"/>
      <c r="G37" s="68"/>
      <c r="H37" s="68"/>
      <c r="I37" s="68"/>
      <c r="J37" s="68"/>
      <c r="K37" s="68"/>
    </row>
    <row r="38" spans="1:11" ht="16.5" customHeight="1" x14ac:dyDescent="0.25">
      <c r="A38" s="923" t="s">
        <v>945</v>
      </c>
      <c r="B38" s="925" t="s">
        <v>946</v>
      </c>
      <c r="C38" s="307">
        <v>20659603</v>
      </c>
      <c r="D38" s="307">
        <v>24991744</v>
      </c>
      <c r="E38" s="308">
        <f t="shared" si="0"/>
        <v>0.20969139629643418</v>
      </c>
      <c r="F38" s="45"/>
      <c r="G38" s="68"/>
      <c r="H38" s="68"/>
      <c r="I38" s="68"/>
      <c r="J38" s="68"/>
      <c r="K38" s="68"/>
    </row>
    <row r="39" spans="1:11" ht="16.5" customHeight="1" x14ac:dyDescent="0.25">
      <c r="A39" s="923" t="s">
        <v>947</v>
      </c>
      <c r="B39" s="925" t="s">
        <v>354</v>
      </c>
      <c r="C39" s="307">
        <v>17316010</v>
      </c>
      <c r="D39" s="307">
        <v>22923030</v>
      </c>
      <c r="E39" s="308">
        <f t="shared" si="0"/>
        <v>0.32380554180784138</v>
      </c>
      <c r="F39" s="45"/>
      <c r="G39" s="68"/>
      <c r="H39" s="68"/>
      <c r="I39" s="68"/>
      <c r="J39" s="68"/>
      <c r="K39" s="68"/>
    </row>
    <row r="40" spans="1:11" ht="16.5" customHeight="1" x14ac:dyDescent="0.25">
      <c r="A40" s="923" t="s">
        <v>948</v>
      </c>
      <c r="B40" s="925" t="s">
        <v>485</v>
      </c>
      <c r="C40" s="307">
        <v>21952638</v>
      </c>
      <c r="D40" s="307">
        <v>22792659</v>
      </c>
      <c r="E40" s="308">
        <f t="shared" si="0"/>
        <v>3.8265150639299028E-2</v>
      </c>
      <c r="F40" s="45"/>
      <c r="G40" s="68"/>
      <c r="H40" s="68"/>
      <c r="I40" s="68"/>
      <c r="J40" s="68"/>
      <c r="K40" s="68"/>
    </row>
    <row r="41" spans="1:11" ht="16.5" customHeight="1" x14ac:dyDescent="0.25">
      <c r="A41" s="923" t="s">
        <v>949</v>
      </c>
      <c r="B41" s="925" t="s">
        <v>436</v>
      </c>
      <c r="C41" s="307">
        <v>17096313</v>
      </c>
      <c r="D41" s="307">
        <v>21396165</v>
      </c>
      <c r="E41" s="308">
        <f t="shared" si="0"/>
        <v>0.25150756189360823</v>
      </c>
      <c r="F41" s="45"/>
      <c r="G41" s="68"/>
      <c r="H41" s="68"/>
      <c r="I41" s="68"/>
      <c r="J41" s="68"/>
      <c r="K41" s="68"/>
    </row>
    <row r="42" spans="1:11" ht="16.5" customHeight="1" x14ac:dyDescent="0.25">
      <c r="A42" s="923" t="s">
        <v>950</v>
      </c>
      <c r="B42" s="925" t="s">
        <v>434</v>
      </c>
      <c r="C42" s="307">
        <v>26807769</v>
      </c>
      <c r="D42" s="307">
        <v>21313079</v>
      </c>
      <c r="E42" s="308">
        <f t="shared" si="0"/>
        <v>-0.20496632897724532</v>
      </c>
      <c r="F42" s="45"/>
      <c r="G42" s="68"/>
      <c r="H42" s="68"/>
      <c r="I42" s="68"/>
      <c r="J42" s="68"/>
      <c r="K42" s="68"/>
    </row>
    <row r="43" spans="1:11" ht="16.5" customHeight="1" x14ac:dyDescent="0.25">
      <c r="A43" s="923" t="s">
        <v>951</v>
      </c>
      <c r="B43" s="925" t="s">
        <v>952</v>
      </c>
      <c r="C43" s="307">
        <v>2955697</v>
      </c>
      <c r="D43" s="307">
        <v>19652633</v>
      </c>
      <c r="E43" s="308">
        <f t="shared" si="0"/>
        <v>5.6490688998229519</v>
      </c>
      <c r="F43" s="45"/>
      <c r="G43" s="68"/>
      <c r="H43" s="68"/>
      <c r="I43" s="68"/>
      <c r="J43" s="68"/>
      <c r="K43" s="68"/>
    </row>
    <row r="44" spans="1:11" ht="16.5" customHeight="1" x14ac:dyDescent="0.25">
      <c r="A44" s="923" t="s">
        <v>953</v>
      </c>
      <c r="B44" s="925" t="s">
        <v>954</v>
      </c>
      <c r="C44" s="307">
        <v>17657858</v>
      </c>
      <c r="D44" s="307">
        <v>18218003</v>
      </c>
      <c r="E44" s="308">
        <f t="shared" si="0"/>
        <v>3.172213753219677E-2</v>
      </c>
      <c r="F44" s="45"/>
      <c r="G44" s="68"/>
      <c r="H44" s="68"/>
      <c r="I44" s="68"/>
      <c r="J44" s="68"/>
      <c r="K44" s="68"/>
    </row>
    <row r="45" spans="1:11" ht="16.5" customHeight="1" x14ac:dyDescent="0.25">
      <c r="A45" s="923" t="s">
        <v>955</v>
      </c>
      <c r="B45" s="925" t="s">
        <v>486</v>
      </c>
      <c r="C45" s="307">
        <v>13904115</v>
      </c>
      <c r="D45" s="307">
        <v>17810803</v>
      </c>
      <c r="E45" s="308">
        <f t="shared" si="0"/>
        <v>0.28097351036006257</v>
      </c>
      <c r="F45" s="45"/>
      <c r="G45" s="68"/>
      <c r="H45" s="68"/>
      <c r="I45" s="68"/>
      <c r="J45" s="68"/>
      <c r="K45" s="68"/>
    </row>
    <row r="46" spans="1:11" ht="16.5" customHeight="1" x14ac:dyDescent="0.25">
      <c r="A46" s="923" t="s">
        <v>956</v>
      </c>
      <c r="B46" s="925" t="s">
        <v>352</v>
      </c>
      <c r="C46" s="307">
        <v>19610712</v>
      </c>
      <c r="D46" s="307">
        <v>17653785</v>
      </c>
      <c r="E46" s="308">
        <f t="shared" si="0"/>
        <v>-9.978867671913183E-2</v>
      </c>
      <c r="F46" s="45"/>
      <c r="G46" s="68"/>
      <c r="H46" s="68"/>
      <c r="I46" s="68"/>
      <c r="J46" s="68"/>
      <c r="K46" s="68"/>
    </row>
    <row r="47" spans="1:11" ht="16.5" customHeight="1" x14ac:dyDescent="0.25">
      <c r="A47" s="923" t="s">
        <v>957</v>
      </c>
      <c r="B47" s="925" t="s">
        <v>487</v>
      </c>
      <c r="C47" s="307">
        <v>17846765</v>
      </c>
      <c r="D47" s="307">
        <v>16038335</v>
      </c>
      <c r="E47" s="308">
        <f t="shared" si="0"/>
        <v>-0.10133096950623821</v>
      </c>
      <c r="F47" s="45"/>
      <c r="G47" s="68"/>
      <c r="H47" s="68"/>
      <c r="I47" s="68"/>
      <c r="J47" s="68"/>
      <c r="K47" s="68"/>
    </row>
    <row r="48" spans="1:11" ht="16.5" customHeight="1" x14ac:dyDescent="0.25">
      <c r="A48" s="923" t="s">
        <v>958</v>
      </c>
      <c r="B48" s="925" t="s">
        <v>959</v>
      </c>
      <c r="C48" s="307">
        <v>18654039</v>
      </c>
      <c r="D48" s="307">
        <v>15272361</v>
      </c>
      <c r="E48" s="308">
        <f t="shared" si="0"/>
        <v>-0.18128395678812503</v>
      </c>
      <c r="F48" s="45"/>
      <c r="G48" s="68"/>
      <c r="H48" s="68"/>
      <c r="I48" s="68"/>
      <c r="J48" s="68"/>
      <c r="K48" s="68"/>
    </row>
    <row r="49" spans="1:11" ht="16.5" customHeight="1" x14ac:dyDescent="0.25">
      <c r="A49" s="923" t="s">
        <v>960</v>
      </c>
      <c r="B49" s="925" t="s">
        <v>484</v>
      </c>
      <c r="C49" s="307">
        <v>6063744</v>
      </c>
      <c r="D49" s="307">
        <v>13686615</v>
      </c>
      <c r="E49" s="308">
        <f t="shared" si="0"/>
        <v>1.2571228270850483</v>
      </c>
      <c r="F49" s="45"/>
      <c r="G49" s="68"/>
      <c r="H49" s="68"/>
      <c r="I49" s="68"/>
      <c r="J49" s="68"/>
      <c r="K49" s="68"/>
    </row>
    <row r="50" spans="1:11" ht="16.5" customHeight="1" x14ac:dyDescent="0.25">
      <c r="A50" s="923" t="s">
        <v>961</v>
      </c>
      <c r="B50" s="925" t="s">
        <v>962</v>
      </c>
      <c r="C50" s="307">
        <v>5762851</v>
      </c>
      <c r="D50" s="307">
        <v>12234691</v>
      </c>
      <c r="E50" s="308">
        <f t="shared" si="0"/>
        <v>1.1230274737278476</v>
      </c>
      <c r="F50" s="45"/>
      <c r="G50" s="68"/>
      <c r="H50" s="68"/>
      <c r="I50" s="68"/>
      <c r="J50" s="68"/>
      <c r="K50" s="68"/>
    </row>
    <row r="51" spans="1:11" ht="16.5" customHeight="1" x14ac:dyDescent="0.25">
      <c r="A51" s="923" t="s">
        <v>963</v>
      </c>
      <c r="B51" s="925" t="s">
        <v>964</v>
      </c>
      <c r="C51" s="307">
        <v>14390332</v>
      </c>
      <c r="D51" s="307">
        <v>11892685</v>
      </c>
      <c r="E51" s="308">
        <f t="shared" si="0"/>
        <v>-0.17356423743385485</v>
      </c>
      <c r="F51" s="45"/>
      <c r="G51" s="68"/>
      <c r="H51" s="68"/>
      <c r="I51" s="68"/>
      <c r="J51" s="68"/>
      <c r="K51" s="68"/>
    </row>
    <row r="52" spans="1:11" ht="16.5" customHeight="1" x14ac:dyDescent="0.25">
      <c r="A52" s="923" t="s">
        <v>965</v>
      </c>
      <c r="B52" s="925" t="s">
        <v>966</v>
      </c>
      <c r="C52" s="307">
        <v>18164096</v>
      </c>
      <c r="D52" s="307">
        <v>11819762</v>
      </c>
      <c r="E52" s="308">
        <f t="shared" si="0"/>
        <v>-0.34927881905050495</v>
      </c>
      <c r="F52" s="45"/>
      <c r="G52" s="68"/>
      <c r="H52" s="68"/>
      <c r="I52" s="68"/>
      <c r="J52" s="68"/>
      <c r="K52" s="68"/>
    </row>
    <row r="53" spans="1:11" ht="16.5" customHeight="1" x14ac:dyDescent="0.25">
      <c r="A53" s="923" t="s">
        <v>967</v>
      </c>
      <c r="B53" s="925" t="s">
        <v>968</v>
      </c>
      <c r="C53" s="307">
        <v>8721508</v>
      </c>
      <c r="D53" s="307">
        <v>11621540</v>
      </c>
      <c r="E53" s="308">
        <f t="shared" si="0"/>
        <v>0.33251497332800706</v>
      </c>
      <c r="F53" s="45"/>
      <c r="G53" s="68"/>
      <c r="H53" s="68"/>
      <c r="I53" s="68"/>
      <c r="J53" s="68"/>
      <c r="K53" s="68"/>
    </row>
    <row r="54" spans="1:11" ht="16.5" customHeight="1" x14ac:dyDescent="0.25">
      <c r="A54" s="923" t="s">
        <v>969</v>
      </c>
      <c r="B54" s="925" t="s">
        <v>970</v>
      </c>
      <c r="C54" s="307">
        <v>18522654</v>
      </c>
      <c r="D54" s="307">
        <v>11230801</v>
      </c>
      <c r="E54" s="308">
        <f t="shared" si="0"/>
        <v>-0.39367214871043854</v>
      </c>
      <c r="F54" s="45"/>
      <c r="G54" s="68"/>
      <c r="H54" s="68"/>
      <c r="I54" s="68"/>
      <c r="J54" s="68"/>
      <c r="K54" s="68"/>
    </row>
    <row r="55" spans="1:11" ht="16.5" customHeight="1" x14ac:dyDescent="0.25">
      <c r="A55" s="133"/>
      <c r="B55" s="925" t="s">
        <v>971</v>
      </c>
      <c r="C55" s="307">
        <v>279302696</v>
      </c>
      <c r="D55" s="307">
        <v>286798757</v>
      </c>
      <c r="E55" s="308">
        <f t="shared" si="0"/>
        <v>2.6838484222866166E-2</v>
      </c>
      <c r="F55" s="45"/>
      <c r="G55" s="68"/>
      <c r="H55" s="68"/>
      <c r="I55" s="68"/>
      <c r="J55" s="68"/>
      <c r="K55" s="68"/>
    </row>
    <row r="56" spans="1:11" ht="16.5" customHeight="1" x14ac:dyDescent="0.25">
      <c r="A56" s="133"/>
      <c r="B56" s="63"/>
      <c r="C56" s="63"/>
      <c r="D56" s="63"/>
      <c r="E56" s="63"/>
      <c r="F56" s="45"/>
      <c r="G56" s="68"/>
      <c r="H56" s="68"/>
      <c r="I56" s="68"/>
      <c r="J56" s="68"/>
      <c r="K56" s="68"/>
    </row>
    <row r="57" spans="1:11" ht="16.5" customHeight="1" x14ac:dyDescent="0.25">
      <c r="A57" s="313"/>
      <c r="B57" s="926" t="s">
        <v>972</v>
      </c>
      <c r="C57" s="927">
        <f>+SUM(C5:C55)</f>
        <v>4936089109</v>
      </c>
      <c r="D57" s="927">
        <f>+SUM(D5:D55)</f>
        <v>5001660442</v>
      </c>
      <c r="E57" s="532">
        <f>D57/C57-1</f>
        <v>1.3284065897522623E-2</v>
      </c>
      <c r="F57" s="45"/>
      <c r="G57" s="68"/>
      <c r="H57" s="68"/>
      <c r="I57" s="68"/>
      <c r="J57" s="68"/>
      <c r="K57" s="68"/>
    </row>
    <row r="58" spans="1:11" ht="16.5" customHeight="1" x14ac:dyDescent="0.25">
      <c r="A58" s="45"/>
      <c r="B58" s="44"/>
      <c r="C58" s="44"/>
      <c r="D58" s="44"/>
      <c r="E58" s="44"/>
      <c r="F58" s="45"/>
      <c r="G58" s="68"/>
      <c r="H58" s="68"/>
      <c r="I58" s="68"/>
      <c r="J58" s="68"/>
      <c r="K58" s="68"/>
    </row>
    <row r="59" spans="1:11" ht="12" customHeight="1" x14ac:dyDescent="0.25">
      <c r="A59" s="45"/>
      <c r="B59" s="44"/>
      <c r="C59" s="44"/>
      <c r="D59" s="44"/>
      <c r="E59" s="44"/>
      <c r="F59" s="45"/>
      <c r="G59" s="68"/>
      <c r="H59" s="68"/>
      <c r="I59" s="68"/>
      <c r="J59" s="68"/>
      <c r="K59" s="68"/>
    </row>
    <row r="60" spans="1:11" ht="13.5" customHeight="1" x14ac:dyDescent="0.25">
      <c r="A60" s="164" t="s">
        <v>359</v>
      </c>
      <c r="B60" s="354"/>
      <c r="C60" s="910"/>
      <c r="D60" s="910"/>
      <c r="E60" s="910"/>
      <c r="F60" s="45"/>
      <c r="G60" s="68"/>
      <c r="H60" s="68"/>
      <c r="I60" s="68"/>
      <c r="J60" s="68"/>
      <c r="K60" s="68"/>
    </row>
    <row r="61" spans="1:11" ht="13.5" customHeight="1" x14ac:dyDescent="0.25">
      <c r="A61" s="59" t="s">
        <v>899</v>
      </c>
      <c r="B61" s="43"/>
      <c r="C61" s="43"/>
      <c r="D61" s="43"/>
      <c r="E61" s="43"/>
      <c r="F61" s="45"/>
      <c r="G61" s="68"/>
      <c r="H61" s="68"/>
      <c r="I61" s="68"/>
      <c r="J61" s="68"/>
      <c r="K61" s="68"/>
    </row>
    <row r="62" spans="1:11" ht="13.5" customHeight="1" x14ac:dyDescent="0.25">
      <c r="A62" s="60" t="s">
        <v>900</v>
      </c>
      <c r="B62" s="355"/>
      <c r="C62" s="355"/>
      <c r="D62" s="355"/>
      <c r="E62" s="355"/>
      <c r="F62" s="45"/>
      <c r="G62" s="68"/>
      <c r="H62" s="68"/>
      <c r="I62" s="68"/>
      <c r="J62" s="68"/>
      <c r="K62" s="68"/>
    </row>
    <row r="63" spans="1:11" ht="12" customHeight="1" x14ac:dyDescent="0.25">
      <c r="A63" s="45"/>
      <c r="B63" s="44"/>
      <c r="C63" s="43"/>
      <c r="D63" s="43"/>
      <c r="E63" s="43"/>
      <c r="F63" s="45"/>
      <c r="G63" s="68"/>
      <c r="H63" s="68"/>
      <c r="I63" s="68"/>
      <c r="J63" s="68"/>
      <c r="K63" s="68"/>
    </row>
    <row r="64" spans="1:11" ht="12" customHeight="1" x14ac:dyDescent="0.25">
      <c r="A64" s="45"/>
      <c r="B64" s="44"/>
      <c r="C64" s="44"/>
      <c r="D64" s="44"/>
      <c r="E64" s="44"/>
      <c r="F64" s="45"/>
      <c r="G64" s="68"/>
      <c r="H64" s="68"/>
      <c r="I64" s="68"/>
      <c r="J64" s="68"/>
      <c r="K64" s="68"/>
    </row>
    <row r="65" spans="1:11" ht="12" customHeight="1" x14ac:dyDescent="0.25">
      <c r="A65" s="45"/>
      <c r="B65" s="44"/>
      <c r="C65" s="928"/>
      <c r="D65" s="928"/>
      <c r="E65" s="44"/>
      <c r="F65" s="45"/>
      <c r="G65" s="68"/>
      <c r="H65" s="68"/>
      <c r="I65" s="68"/>
      <c r="J65" s="68"/>
      <c r="K65" s="68"/>
    </row>
    <row r="66" spans="1:11" ht="12" customHeight="1" x14ac:dyDescent="0.25">
      <c r="A66" s="45"/>
      <c r="B66" s="45"/>
      <c r="C66" s="929"/>
      <c r="D66" s="929"/>
      <c r="E66" s="45"/>
      <c r="F66" s="45"/>
      <c r="G66" s="68"/>
      <c r="H66" s="68"/>
      <c r="I66" s="68"/>
      <c r="J66" s="68"/>
      <c r="K66" s="68"/>
    </row>
    <row r="67" spans="1:11" ht="12" customHeight="1" x14ac:dyDescent="0.25">
      <c r="A67" s="45"/>
      <c r="B67" s="45"/>
      <c r="C67" s="907"/>
      <c r="D67" s="907"/>
      <c r="E67" s="45"/>
      <c r="F67" s="45"/>
      <c r="G67" s="68"/>
      <c r="H67" s="68"/>
      <c r="I67" s="68"/>
      <c r="J67" s="68"/>
      <c r="K67" s="68"/>
    </row>
    <row r="68" spans="1:11" ht="12" customHeight="1" x14ac:dyDescent="0.25">
      <c r="A68" s="45"/>
      <c r="B68" s="45"/>
      <c r="C68" s="45"/>
      <c r="D68" s="45"/>
      <c r="E68" s="45"/>
      <c r="F68" s="45"/>
      <c r="G68" s="68"/>
      <c r="H68" s="68"/>
      <c r="I68" s="68"/>
      <c r="J68" s="68"/>
      <c r="K68" s="68"/>
    </row>
    <row r="69" spans="1:11" ht="12" customHeight="1" x14ac:dyDescent="0.25">
      <c r="A69" s="45"/>
      <c r="B69" s="45"/>
      <c r="C69" s="45"/>
      <c r="D69" s="45"/>
      <c r="E69" s="45"/>
      <c r="F69" s="45"/>
      <c r="G69" s="68"/>
      <c r="H69" s="68"/>
      <c r="I69" s="68"/>
      <c r="J69" s="68"/>
      <c r="K69" s="68"/>
    </row>
    <row r="70" spans="1:11" ht="12" customHeight="1" x14ac:dyDescent="0.25">
      <c r="A70" s="45"/>
      <c r="B70" s="45"/>
      <c r="C70" s="45"/>
      <c r="D70" s="45"/>
      <c r="E70" s="45"/>
      <c r="F70" s="45"/>
      <c r="G70" s="68"/>
      <c r="H70" s="68"/>
      <c r="I70" s="68"/>
      <c r="J70" s="68"/>
      <c r="K70" s="68"/>
    </row>
    <row r="71" spans="1:11" ht="12" customHeight="1" x14ac:dyDescent="0.25">
      <c r="A71" s="45"/>
      <c r="B71" s="45"/>
      <c r="C71" s="45"/>
      <c r="D71" s="45"/>
      <c r="E71" s="45"/>
      <c r="F71" s="45"/>
      <c r="G71" s="68"/>
      <c r="H71" s="68"/>
      <c r="I71" s="68"/>
      <c r="J71" s="68"/>
      <c r="K71" s="68"/>
    </row>
    <row r="72" spans="1:11" ht="12" customHeight="1" x14ac:dyDescent="0.25">
      <c r="A72" s="45"/>
      <c r="B72" s="45"/>
      <c r="C72" s="45"/>
      <c r="D72" s="45"/>
      <c r="E72" s="45"/>
      <c r="F72" s="45"/>
      <c r="G72" s="68"/>
      <c r="H72" s="68"/>
      <c r="I72" s="68"/>
      <c r="J72" s="68"/>
      <c r="K72" s="68"/>
    </row>
    <row r="73" spans="1:11" ht="12" customHeight="1" x14ac:dyDescent="0.25">
      <c r="A73" s="45"/>
      <c r="B73" s="45"/>
      <c r="C73" s="45"/>
      <c r="D73" s="45"/>
      <c r="E73" s="45"/>
      <c r="F73" s="45"/>
      <c r="G73" s="68"/>
      <c r="H73" s="68"/>
      <c r="I73" s="68"/>
      <c r="J73" s="68"/>
      <c r="K73" s="68"/>
    </row>
    <row r="74" spans="1:11" ht="12" customHeight="1" x14ac:dyDescent="0.25">
      <c r="A74" s="45"/>
      <c r="B74" s="45"/>
      <c r="C74" s="45"/>
      <c r="D74" s="45"/>
      <c r="E74" s="45"/>
      <c r="F74" s="45"/>
      <c r="G74" s="68"/>
      <c r="H74" s="68"/>
      <c r="I74" s="68"/>
      <c r="J74" s="68"/>
      <c r="K74" s="68"/>
    </row>
    <row r="75" spans="1:11" ht="12" customHeight="1" x14ac:dyDescent="0.25">
      <c r="A75" s="45"/>
      <c r="B75" s="45"/>
      <c r="C75" s="45"/>
      <c r="D75" s="45"/>
      <c r="E75" s="45"/>
      <c r="F75" s="45"/>
      <c r="G75" s="68"/>
      <c r="H75" s="68"/>
      <c r="I75" s="68"/>
      <c r="J75" s="68"/>
      <c r="K75" s="68"/>
    </row>
    <row r="76" spans="1:11" ht="12" customHeight="1" x14ac:dyDescent="0.25">
      <c r="A76" s="45"/>
      <c r="B76" s="45"/>
      <c r="C76" s="45"/>
      <c r="D76" s="45"/>
      <c r="E76" s="45"/>
      <c r="F76" s="45"/>
      <c r="G76" s="68"/>
      <c r="H76" s="68"/>
      <c r="I76" s="68"/>
      <c r="J76" s="68"/>
      <c r="K76" s="68"/>
    </row>
    <row r="77" spans="1:11" ht="12" customHeight="1" x14ac:dyDescent="0.25">
      <c r="A77" s="45"/>
      <c r="B77" s="45"/>
      <c r="C77" s="45"/>
      <c r="D77" s="45"/>
      <c r="E77" s="45"/>
      <c r="F77" s="45"/>
      <c r="G77" s="68"/>
      <c r="H77" s="68"/>
      <c r="I77" s="68"/>
      <c r="J77" s="68"/>
      <c r="K77" s="68"/>
    </row>
    <row r="78" spans="1:11" ht="12" customHeight="1" x14ac:dyDescent="0.25">
      <c r="A78" s="45"/>
      <c r="B78" s="45"/>
      <c r="C78" s="45"/>
      <c r="D78" s="45"/>
      <c r="E78" s="45"/>
      <c r="F78" s="45"/>
      <c r="G78" s="68"/>
      <c r="H78" s="68"/>
      <c r="I78" s="68"/>
      <c r="J78" s="68"/>
      <c r="K78" s="68"/>
    </row>
    <row r="79" spans="1:11" ht="12" customHeight="1" x14ac:dyDescent="0.25">
      <c r="A79" s="45"/>
      <c r="B79" s="45"/>
      <c r="C79" s="45"/>
      <c r="D79" s="45"/>
      <c r="E79" s="45"/>
      <c r="F79" s="45"/>
      <c r="G79" s="68"/>
      <c r="H79" s="68"/>
      <c r="I79" s="68"/>
      <c r="J79" s="68"/>
      <c r="K79" s="68"/>
    </row>
    <row r="80" spans="1:11" ht="12" customHeight="1" x14ac:dyDescent="0.25">
      <c r="A80" s="45"/>
      <c r="B80" s="45"/>
      <c r="C80" s="45"/>
      <c r="D80" s="45"/>
      <c r="E80" s="45"/>
      <c r="F80" s="45"/>
      <c r="G80" s="68"/>
      <c r="H80" s="68"/>
      <c r="I80" s="68"/>
      <c r="J80" s="68"/>
      <c r="K80" s="68"/>
    </row>
    <row r="81" spans="1:11" ht="12" customHeight="1" x14ac:dyDescent="0.25">
      <c r="A81" s="45"/>
      <c r="B81" s="45"/>
      <c r="C81" s="45"/>
      <c r="D81" s="45"/>
      <c r="E81" s="45"/>
      <c r="F81" s="45"/>
      <c r="G81" s="68"/>
      <c r="H81" s="68"/>
      <c r="I81" s="68"/>
      <c r="J81" s="68"/>
      <c r="K81" s="68"/>
    </row>
    <row r="82" spans="1:11" ht="12" customHeight="1" x14ac:dyDescent="0.25">
      <c r="A82" s="45"/>
      <c r="B82" s="45"/>
      <c r="C82" s="45"/>
      <c r="D82" s="45"/>
      <c r="E82" s="45"/>
      <c r="F82" s="45"/>
      <c r="G82" s="68"/>
      <c r="H82" s="68"/>
      <c r="I82" s="68"/>
      <c r="J82" s="68"/>
      <c r="K82" s="68"/>
    </row>
    <row r="83" spans="1:11" ht="12" customHeight="1" x14ac:dyDescent="0.25">
      <c r="A83" s="45"/>
      <c r="B83" s="45"/>
      <c r="C83" s="45"/>
      <c r="D83" s="45"/>
      <c r="E83" s="45"/>
      <c r="F83" s="45"/>
      <c r="G83" s="68"/>
      <c r="H83" s="68"/>
      <c r="I83" s="68"/>
      <c r="J83" s="68"/>
      <c r="K83" s="68"/>
    </row>
    <row r="84" spans="1:11" ht="12" customHeight="1" x14ac:dyDescent="0.25">
      <c r="A84" s="45"/>
      <c r="B84" s="45"/>
      <c r="C84" s="45"/>
      <c r="D84" s="45"/>
      <c r="E84" s="45"/>
      <c r="F84" s="45"/>
      <c r="G84" s="68"/>
      <c r="H84" s="68"/>
      <c r="I84" s="68"/>
      <c r="J84" s="68"/>
      <c r="K84" s="68"/>
    </row>
    <row r="85" spans="1:11" ht="12" customHeight="1" x14ac:dyDescent="0.25">
      <c r="A85" s="45"/>
      <c r="B85" s="45"/>
      <c r="C85" s="45"/>
      <c r="D85" s="45"/>
      <c r="E85" s="45"/>
      <c r="F85" s="45"/>
      <c r="G85" s="68"/>
      <c r="H85" s="68"/>
      <c r="I85" s="68"/>
      <c r="J85" s="68"/>
      <c r="K85" s="68"/>
    </row>
    <row r="86" spans="1:11" ht="12" customHeight="1" x14ac:dyDescent="0.25">
      <c r="A86" s="45"/>
      <c r="B86" s="45"/>
      <c r="C86" s="45"/>
      <c r="D86" s="45"/>
      <c r="E86" s="45"/>
      <c r="F86" s="45"/>
      <c r="G86" s="68"/>
      <c r="H86" s="68"/>
      <c r="I86" s="68"/>
      <c r="J86" s="68"/>
      <c r="K86" s="68"/>
    </row>
    <row r="87" spans="1:11" ht="12" customHeight="1" x14ac:dyDescent="0.25">
      <c r="A87" s="45"/>
      <c r="B87" s="45"/>
      <c r="C87" s="45"/>
      <c r="D87" s="45"/>
      <c r="E87" s="45"/>
      <c r="F87" s="45"/>
      <c r="G87" s="68"/>
      <c r="H87" s="68"/>
      <c r="I87" s="68"/>
      <c r="J87" s="68"/>
      <c r="K87" s="68"/>
    </row>
    <row r="88" spans="1:11" ht="12" customHeight="1" x14ac:dyDescent="0.25">
      <c r="A88" s="45"/>
      <c r="B88" s="45"/>
      <c r="C88" s="45"/>
      <c r="D88" s="45"/>
      <c r="E88" s="45"/>
      <c r="F88" s="45"/>
      <c r="G88" s="68"/>
      <c r="H88" s="68"/>
      <c r="I88" s="68"/>
      <c r="J88" s="68"/>
      <c r="K88" s="68"/>
    </row>
    <row r="89" spans="1:11" ht="12" customHeight="1" x14ac:dyDescent="0.25">
      <c r="A89" s="45"/>
      <c r="B89" s="45"/>
      <c r="C89" s="45"/>
      <c r="D89" s="45"/>
      <c r="E89" s="45"/>
      <c r="F89" s="45"/>
      <c r="G89" s="68"/>
      <c r="H89" s="68"/>
      <c r="I89" s="68"/>
      <c r="J89" s="68"/>
      <c r="K89" s="68"/>
    </row>
    <row r="90" spans="1:11" ht="12" customHeight="1" x14ac:dyDescent="0.25">
      <c r="A90" s="45"/>
      <c r="B90" s="45"/>
      <c r="C90" s="45"/>
      <c r="D90" s="45"/>
      <c r="E90" s="45"/>
      <c r="F90" s="45"/>
      <c r="G90" s="68"/>
      <c r="H90" s="68"/>
      <c r="I90" s="68"/>
      <c r="J90" s="68"/>
      <c r="K90" s="68"/>
    </row>
    <row r="91" spans="1:11" ht="12" customHeight="1" x14ac:dyDescent="0.25">
      <c r="A91" s="45"/>
      <c r="B91" s="45"/>
      <c r="C91" s="45"/>
      <c r="D91" s="45"/>
      <c r="E91" s="45"/>
      <c r="F91" s="45"/>
      <c r="G91" s="68"/>
      <c r="H91" s="68"/>
      <c r="I91" s="68"/>
      <c r="J91" s="68"/>
      <c r="K91" s="68"/>
    </row>
    <row r="92" spans="1:11" ht="12" customHeight="1" x14ac:dyDescent="0.25">
      <c r="A92" s="45"/>
      <c r="B92" s="45"/>
      <c r="C92" s="45"/>
      <c r="D92" s="45"/>
      <c r="E92" s="45"/>
      <c r="F92" s="45"/>
      <c r="G92" s="68"/>
      <c r="H92" s="68"/>
      <c r="I92" s="68"/>
      <c r="J92" s="68"/>
      <c r="K92" s="68"/>
    </row>
    <row r="93" spans="1:11" ht="12" customHeight="1" x14ac:dyDescent="0.25">
      <c r="A93" s="45"/>
      <c r="B93" s="45"/>
      <c r="C93" s="45"/>
      <c r="D93" s="45"/>
      <c r="E93" s="45"/>
      <c r="F93" s="45"/>
      <c r="G93" s="68"/>
      <c r="H93" s="68"/>
      <c r="I93" s="68"/>
      <c r="J93" s="68"/>
      <c r="K93" s="68"/>
    </row>
    <row r="94" spans="1:11" ht="12" customHeight="1" x14ac:dyDescent="0.25">
      <c r="A94" s="45"/>
      <c r="B94" s="45"/>
      <c r="C94" s="45"/>
      <c r="D94" s="45"/>
      <c r="E94" s="45"/>
      <c r="F94" s="45"/>
      <c r="G94" s="68"/>
      <c r="H94" s="68"/>
      <c r="I94" s="68"/>
      <c r="J94" s="68"/>
      <c r="K94" s="68"/>
    </row>
    <row r="95" spans="1:11" ht="12" customHeight="1" x14ac:dyDescent="0.25">
      <c r="A95" s="45"/>
      <c r="B95" s="45"/>
      <c r="C95" s="45"/>
      <c r="D95" s="45"/>
      <c r="E95" s="45"/>
      <c r="F95" s="45"/>
      <c r="G95" s="68"/>
      <c r="H95" s="68"/>
      <c r="I95" s="68"/>
      <c r="J95" s="68"/>
      <c r="K95" s="68"/>
    </row>
    <row r="96" spans="1:11" ht="12" customHeight="1" x14ac:dyDescent="0.25">
      <c r="A96" s="45"/>
      <c r="B96" s="45"/>
      <c r="C96" s="45"/>
      <c r="D96" s="45"/>
      <c r="E96" s="45"/>
      <c r="F96" s="45"/>
      <c r="G96" s="68"/>
      <c r="H96" s="68"/>
      <c r="I96" s="68"/>
      <c r="J96" s="68"/>
      <c r="K96" s="68"/>
    </row>
    <row r="97" spans="1:11" ht="12" customHeight="1" x14ac:dyDescent="0.25">
      <c r="A97" s="45"/>
      <c r="B97" s="45"/>
      <c r="C97" s="45"/>
      <c r="D97" s="45"/>
      <c r="E97" s="45"/>
      <c r="F97" s="45"/>
      <c r="G97" s="68"/>
      <c r="H97" s="68"/>
      <c r="I97" s="68"/>
      <c r="J97" s="68"/>
      <c r="K97" s="68"/>
    </row>
    <row r="98" spans="1:11" ht="12" customHeight="1" x14ac:dyDescent="0.25">
      <c r="A98" s="45"/>
      <c r="B98" s="45"/>
      <c r="C98" s="45"/>
      <c r="D98" s="45"/>
      <c r="E98" s="45"/>
      <c r="F98" s="45"/>
      <c r="G98" s="68"/>
      <c r="H98" s="68"/>
      <c r="I98" s="68"/>
      <c r="J98" s="68"/>
      <c r="K98" s="68"/>
    </row>
    <row r="99" spans="1:11" ht="12" customHeight="1" x14ac:dyDescent="0.25">
      <c r="A99" s="45"/>
      <c r="B99" s="45"/>
      <c r="C99" s="45"/>
      <c r="D99" s="45"/>
      <c r="E99" s="45"/>
      <c r="F99" s="45"/>
      <c r="G99" s="68"/>
      <c r="H99" s="68"/>
      <c r="I99" s="68"/>
      <c r="J99" s="68"/>
      <c r="K99" s="68"/>
    </row>
    <row r="100" spans="1:11" ht="12" customHeight="1" x14ac:dyDescent="0.25">
      <c r="A100" s="45"/>
      <c r="B100" s="45"/>
      <c r="C100" s="45"/>
      <c r="D100" s="45"/>
      <c r="E100" s="45"/>
      <c r="F100" s="45"/>
      <c r="G100" s="68"/>
      <c r="H100" s="68"/>
      <c r="I100" s="68"/>
      <c r="J100" s="68"/>
      <c r="K100" s="68"/>
    </row>
    <row r="101" spans="1:11" ht="12" customHeight="1" x14ac:dyDescent="0.25">
      <c r="A101" s="45"/>
      <c r="B101" s="45"/>
      <c r="C101" s="45"/>
      <c r="D101" s="45"/>
      <c r="E101" s="45"/>
      <c r="F101" s="45"/>
      <c r="G101" s="68"/>
      <c r="H101" s="68"/>
      <c r="I101" s="68"/>
      <c r="J101" s="68"/>
      <c r="K101" s="68"/>
    </row>
    <row r="102" spans="1:11" ht="12" customHeight="1" x14ac:dyDescent="0.25">
      <c r="A102" s="45"/>
      <c r="B102" s="45"/>
      <c r="C102" s="45"/>
      <c r="D102" s="45"/>
      <c r="E102" s="45"/>
      <c r="F102" s="45"/>
      <c r="G102" s="68"/>
      <c r="H102" s="68"/>
      <c r="I102" s="68"/>
      <c r="J102" s="68"/>
      <c r="K102" s="68"/>
    </row>
    <row r="103" spans="1:11" ht="12" customHeight="1" x14ac:dyDescent="0.25">
      <c r="A103" s="45"/>
      <c r="B103" s="45"/>
      <c r="C103" s="45"/>
      <c r="D103" s="45"/>
      <c r="E103" s="45"/>
      <c r="F103" s="45"/>
      <c r="G103" s="68"/>
      <c r="H103" s="68"/>
      <c r="I103" s="68"/>
      <c r="J103" s="68"/>
      <c r="K103" s="68"/>
    </row>
    <row r="104" spans="1:11" ht="12" customHeight="1" x14ac:dyDescent="0.25">
      <c r="A104" s="45"/>
      <c r="B104" s="45"/>
      <c r="C104" s="45"/>
      <c r="D104" s="45"/>
      <c r="E104" s="45"/>
      <c r="F104" s="45"/>
      <c r="G104" s="68"/>
      <c r="H104" s="68"/>
      <c r="I104" s="68"/>
      <c r="J104" s="68"/>
      <c r="K104" s="68"/>
    </row>
    <row r="105" spans="1:11" ht="12" customHeight="1" x14ac:dyDescent="0.25">
      <c r="A105" s="45"/>
      <c r="B105" s="45"/>
      <c r="C105" s="45"/>
      <c r="D105" s="45"/>
      <c r="E105" s="45"/>
      <c r="F105" s="45"/>
      <c r="G105" s="68"/>
      <c r="H105" s="68"/>
      <c r="I105" s="68"/>
      <c r="J105" s="68"/>
      <c r="K105" s="68"/>
    </row>
    <row r="106" spans="1:11" ht="12" customHeight="1" x14ac:dyDescent="0.25">
      <c r="A106" s="45"/>
      <c r="B106" s="45"/>
      <c r="C106" s="45"/>
      <c r="D106" s="45"/>
      <c r="E106" s="45"/>
      <c r="F106" s="45"/>
      <c r="G106" s="68"/>
      <c r="H106" s="68"/>
      <c r="I106" s="68"/>
      <c r="J106" s="68"/>
      <c r="K106" s="68"/>
    </row>
    <row r="107" spans="1:11" ht="12" customHeight="1" x14ac:dyDescent="0.25">
      <c r="A107" s="45"/>
      <c r="B107" s="45"/>
      <c r="C107" s="45"/>
      <c r="D107" s="45"/>
      <c r="E107" s="45"/>
      <c r="F107" s="45"/>
      <c r="G107" s="68"/>
      <c r="H107" s="68"/>
      <c r="I107" s="68"/>
      <c r="J107" s="68"/>
      <c r="K107" s="68"/>
    </row>
    <row r="108" spans="1:11" ht="12" customHeight="1" x14ac:dyDescent="0.25">
      <c r="A108" s="45"/>
      <c r="B108" s="45"/>
      <c r="C108" s="45"/>
      <c r="D108" s="45"/>
      <c r="E108" s="45"/>
      <c r="F108" s="45"/>
      <c r="G108" s="68"/>
      <c r="H108" s="68"/>
      <c r="I108" s="68"/>
      <c r="J108" s="68"/>
      <c r="K108" s="68"/>
    </row>
    <row r="109" spans="1:11" ht="12" customHeight="1" x14ac:dyDescent="0.25">
      <c r="A109" s="45"/>
      <c r="B109" s="45"/>
      <c r="C109" s="45"/>
      <c r="D109" s="45"/>
      <c r="E109" s="45"/>
      <c r="F109" s="45"/>
      <c r="G109" s="68"/>
      <c r="H109" s="68"/>
      <c r="I109" s="68"/>
      <c r="J109" s="68"/>
      <c r="K109" s="68"/>
    </row>
    <row r="110" spans="1:11" ht="12" customHeight="1" x14ac:dyDescent="0.25">
      <c r="A110" s="45"/>
      <c r="B110" s="45"/>
      <c r="C110" s="45"/>
      <c r="D110" s="45"/>
      <c r="E110" s="45"/>
      <c r="F110" s="45"/>
      <c r="G110" s="68"/>
      <c r="H110" s="68"/>
      <c r="I110" s="68"/>
      <c r="J110" s="68"/>
      <c r="K110" s="68"/>
    </row>
    <row r="111" spans="1:11" ht="12" customHeight="1" x14ac:dyDescent="0.25">
      <c r="A111" s="45"/>
      <c r="B111" s="45"/>
      <c r="C111" s="45"/>
      <c r="D111" s="45"/>
      <c r="E111" s="45"/>
      <c r="F111" s="45"/>
      <c r="G111" s="68"/>
      <c r="H111" s="68"/>
      <c r="I111" s="68"/>
      <c r="J111" s="68"/>
      <c r="K111" s="68"/>
    </row>
    <row r="112" spans="1:11" ht="12" customHeight="1" x14ac:dyDescent="0.25">
      <c r="A112" s="45"/>
      <c r="B112" s="45"/>
      <c r="C112" s="45"/>
      <c r="D112" s="45"/>
      <c r="E112" s="45"/>
      <c r="F112" s="45"/>
      <c r="G112" s="68"/>
      <c r="H112" s="68"/>
      <c r="I112" s="68"/>
      <c r="J112" s="68"/>
      <c r="K112" s="68"/>
    </row>
    <row r="113" spans="1:11" ht="12" customHeight="1" x14ac:dyDescent="0.25">
      <c r="A113" s="45"/>
      <c r="B113" s="45"/>
      <c r="C113" s="45"/>
      <c r="D113" s="45"/>
      <c r="E113" s="45"/>
      <c r="F113" s="45"/>
      <c r="G113" s="68"/>
      <c r="H113" s="68"/>
      <c r="I113" s="68"/>
      <c r="J113" s="68"/>
      <c r="K113" s="68"/>
    </row>
    <row r="114" spans="1:11" ht="12" customHeight="1" x14ac:dyDescent="0.25">
      <c r="A114" s="45"/>
      <c r="B114" s="45"/>
      <c r="C114" s="45"/>
      <c r="D114" s="45"/>
      <c r="E114" s="45"/>
      <c r="F114" s="45"/>
      <c r="G114" s="68"/>
      <c r="H114" s="68"/>
      <c r="I114" s="68"/>
      <c r="J114" s="68"/>
      <c r="K114" s="68"/>
    </row>
    <row r="115" spans="1:11" ht="12" customHeight="1" x14ac:dyDescent="0.25">
      <c r="A115" s="45"/>
      <c r="B115" s="45"/>
      <c r="C115" s="45"/>
      <c r="D115" s="45"/>
      <c r="E115" s="45"/>
      <c r="F115" s="45"/>
      <c r="G115" s="68"/>
      <c r="H115" s="68"/>
      <c r="I115" s="68"/>
      <c r="J115" s="68"/>
      <c r="K115" s="68"/>
    </row>
    <row r="116" spans="1:11" ht="12" customHeight="1" x14ac:dyDescent="0.25">
      <c r="A116" s="45"/>
      <c r="B116" s="45"/>
      <c r="C116" s="45"/>
      <c r="D116" s="45"/>
      <c r="E116" s="45"/>
      <c r="F116" s="45"/>
      <c r="G116" s="68"/>
      <c r="H116" s="68"/>
      <c r="I116" s="68"/>
      <c r="J116" s="68"/>
      <c r="K116" s="68"/>
    </row>
    <row r="117" spans="1:11" ht="12" customHeight="1" x14ac:dyDescent="0.25">
      <c r="A117" s="45"/>
      <c r="B117" s="45"/>
      <c r="C117" s="45"/>
      <c r="D117" s="45"/>
      <c r="E117" s="45"/>
      <c r="F117" s="45"/>
      <c r="G117" s="68"/>
      <c r="H117" s="68"/>
      <c r="I117" s="68"/>
      <c r="J117" s="68"/>
      <c r="K117" s="68"/>
    </row>
    <row r="118" spans="1:11" ht="12" customHeight="1" x14ac:dyDescent="0.25">
      <c r="A118" s="45"/>
      <c r="B118" s="45"/>
      <c r="C118" s="45"/>
      <c r="D118" s="45"/>
      <c r="E118" s="45"/>
      <c r="F118" s="45"/>
      <c r="G118" s="68"/>
      <c r="H118" s="68"/>
      <c r="I118" s="68"/>
      <c r="J118" s="68"/>
      <c r="K118" s="68"/>
    </row>
    <row r="119" spans="1:11" ht="12" customHeight="1" x14ac:dyDescent="0.25">
      <c r="A119" s="45"/>
      <c r="B119" s="45"/>
      <c r="C119" s="45"/>
      <c r="D119" s="45"/>
      <c r="E119" s="45"/>
      <c r="F119" s="45"/>
      <c r="G119" s="68"/>
      <c r="H119" s="68"/>
      <c r="I119" s="68"/>
      <c r="J119" s="68"/>
      <c r="K119" s="68"/>
    </row>
    <row r="120" spans="1:11" ht="12" customHeight="1" x14ac:dyDescent="0.25">
      <c r="A120" s="45"/>
      <c r="B120" s="45"/>
      <c r="C120" s="45"/>
      <c r="D120" s="45"/>
      <c r="E120" s="45"/>
      <c r="F120" s="45"/>
      <c r="G120" s="68"/>
      <c r="H120" s="68"/>
      <c r="I120" s="68"/>
      <c r="J120" s="68"/>
      <c r="K120" s="68"/>
    </row>
    <row r="121" spans="1:11" ht="12" customHeight="1" x14ac:dyDescent="0.25">
      <c r="A121" s="45"/>
      <c r="B121" s="45"/>
      <c r="C121" s="45"/>
      <c r="D121" s="45"/>
      <c r="E121" s="45"/>
      <c r="F121" s="45"/>
      <c r="G121" s="68"/>
      <c r="H121" s="68"/>
      <c r="I121" s="68"/>
      <c r="J121" s="68"/>
      <c r="K121" s="68"/>
    </row>
    <row r="122" spans="1:11" ht="12" customHeight="1" x14ac:dyDescent="0.25">
      <c r="A122" s="45"/>
      <c r="B122" s="45"/>
      <c r="C122" s="45"/>
      <c r="D122" s="45"/>
      <c r="E122" s="45"/>
      <c r="F122" s="45"/>
      <c r="G122" s="68"/>
      <c r="H122" s="68"/>
      <c r="I122" s="68"/>
      <c r="J122" s="68"/>
      <c r="K122" s="68"/>
    </row>
    <row r="123" spans="1:11" ht="12" customHeight="1" x14ac:dyDescent="0.25">
      <c r="A123" s="45"/>
      <c r="B123" s="45"/>
      <c r="C123" s="45"/>
      <c r="D123" s="45"/>
      <c r="E123" s="45"/>
      <c r="F123" s="45"/>
      <c r="G123" s="68"/>
      <c r="H123" s="68"/>
      <c r="I123" s="68"/>
      <c r="J123" s="68"/>
      <c r="K123" s="68"/>
    </row>
    <row r="124" spans="1:11" ht="12" customHeight="1" x14ac:dyDescent="0.25">
      <c r="A124" s="45"/>
      <c r="B124" s="45"/>
      <c r="C124" s="45"/>
      <c r="D124" s="45"/>
      <c r="E124" s="45"/>
      <c r="F124" s="45"/>
      <c r="G124" s="68"/>
      <c r="H124" s="68"/>
      <c r="I124" s="68"/>
      <c r="J124" s="68"/>
      <c r="K124" s="68"/>
    </row>
    <row r="125" spans="1:11" ht="12" customHeight="1" x14ac:dyDescent="0.25">
      <c r="A125" s="45"/>
      <c r="B125" s="45"/>
      <c r="C125" s="45"/>
      <c r="D125" s="45"/>
      <c r="E125" s="45"/>
      <c r="F125" s="45"/>
      <c r="G125" s="68"/>
      <c r="H125" s="68"/>
      <c r="I125" s="68"/>
      <c r="J125" s="68"/>
      <c r="K125" s="68"/>
    </row>
    <row r="126" spans="1:11" ht="12" customHeight="1" x14ac:dyDescent="0.25">
      <c r="A126" s="45"/>
      <c r="B126" s="45"/>
      <c r="C126" s="45"/>
      <c r="D126" s="45"/>
      <c r="E126" s="45"/>
      <c r="F126" s="45"/>
      <c r="G126" s="68"/>
      <c r="H126" s="68"/>
      <c r="I126" s="68"/>
      <c r="J126" s="68"/>
      <c r="K126" s="68"/>
    </row>
    <row r="127" spans="1:11" ht="12" customHeight="1" x14ac:dyDescent="0.25">
      <c r="A127" s="45"/>
      <c r="B127" s="45"/>
      <c r="C127" s="45"/>
      <c r="D127" s="45"/>
      <c r="E127" s="45"/>
      <c r="F127" s="45"/>
      <c r="G127" s="68"/>
      <c r="H127" s="68"/>
      <c r="I127" s="68"/>
      <c r="J127" s="68"/>
      <c r="K127" s="68"/>
    </row>
    <row r="128" spans="1:11" ht="12" customHeight="1" x14ac:dyDescent="0.25">
      <c r="A128" s="45"/>
      <c r="B128" s="45"/>
      <c r="C128" s="45"/>
      <c r="D128" s="45"/>
      <c r="E128" s="45"/>
      <c r="F128" s="45"/>
      <c r="G128" s="68"/>
      <c r="H128" s="68"/>
      <c r="I128" s="68"/>
      <c r="J128" s="68"/>
      <c r="K128" s="68"/>
    </row>
    <row r="129" spans="1:11" ht="12" customHeight="1" x14ac:dyDescent="0.25">
      <c r="A129" s="45"/>
      <c r="B129" s="45"/>
      <c r="C129" s="45"/>
      <c r="D129" s="45"/>
      <c r="E129" s="45"/>
      <c r="F129" s="45"/>
      <c r="G129" s="68"/>
      <c r="H129" s="68"/>
      <c r="I129" s="68"/>
      <c r="J129" s="68"/>
      <c r="K129" s="68"/>
    </row>
    <row r="130" spans="1:11" ht="12" customHeight="1" x14ac:dyDescent="0.25">
      <c r="A130" s="45"/>
      <c r="B130" s="45"/>
      <c r="C130" s="45"/>
      <c r="D130" s="45"/>
      <c r="E130" s="45"/>
      <c r="F130" s="45"/>
      <c r="G130" s="68"/>
      <c r="H130" s="68"/>
      <c r="I130" s="68"/>
      <c r="J130" s="68"/>
      <c r="K130" s="68"/>
    </row>
    <row r="131" spans="1:11" ht="12" customHeight="1" x14ac:dyDescent="0.25">
      <c r="A131" s="45"/>
      <c r="B131" s="45"/>
      <c r="C131" s="45"/>
      <c r="D131" s="45"/>
      <c r="E131" s="45"/>
      <c r="F131" s="45"/>
      <c r="G131" s="68"/>
      <c r="H131" s="68"/>
      <c r="I131" s="68"/>
      <c r="J131" s="68"/>
      <c r="K131" s="68"/>
    </row>
    <row r="132" spans="1:11" ht="12" customHeight="1" x14ac:dyDescent="0.25">
      <c r="A132" s="45"/>
      <c r="B132" s="45"/>
      <c r="C132" s="45"/>
      <c r="D132" s="45"/>
      <c r="E132" s="45"/>
      <c r="F132" s="45"/>
      <c r="G132" s="68"/>
      <c r="H132" s="68"/>
      <c r="I132" s="68"/>
      <c r="J132" s="68"/>
      <c r="K132" s="68"/>
    </row>
    <row r="133" spans="1:11" ht="12" customHeight="1" x14ac:dyDescent="0.25">
      <c r="A133" s="45"/>
      <c r="B133" s="45"/>
      <c r="C133" s="45"/>
      <c r="D133" s="45"/>
      <c r="E133" s="45"/>
      <c r="F133" s="45"/>
      <c r="G133" s="68"/>
      <c r="H133" s="68"/>
      <c r="I133" s="68"/>
      <c r="J133" s="68"/>
      <c r="K133" s="68"/>
    </row>
    <row r="134" spans="1:11" ht="12" customHeight="1" x14ac:dyDescent="0.25">
      <c r="A134" s="45"/>
      <c r="B134" s="45"/>
      <c r="C134" s="45"/>
      <c r="D134" s="45"/>
      <c r="E134" s="45"/>
      <c r="F134" s="45"/>
      <c r="G134" s="68"/>
      <c r="H134" s="68"/>
      <c r="I134" s="68"/>
      <c r="J134" s="68"/>
      <c r="K134" s="68"/>
    </row>
    <row r="135" spans="1:11" ht="12" customHeight="1" x14ac:dyDescent="0.25">
      <c r="A135" s="45"/>
      <c r="B135" s="45"/>
      <c r="C135" s="45"/>
      <c r="D135" s="45"/>
      <c r="E135" s="45"/>
      <c r="F135" s="45"/>
      <c r="G135" s="68"/>
      <c r="H135" s="68"/>
      <c r="I135" s="68"/>
      <c r="J135" s="68"/>
      <c r="K135" s="68"/>
    </row>
    <row r="136" spans="1:11" ht="12" customHeight="1" x14ac:dyDescent="0.25">
      <c r="A136" s="45"/>
      <c r="B136" s="45"/>
      <c r="C136" s="45"/>
      <c r="D136" s="45"/>
      <c r="E136" s="45"/>
      <c r="F136" s="45"/>
      <c r="G136" s="68"/>
      <c r="H136" s="68"/>
      <c r="I136" s="68"/>
      <c r="J136" s="68"/>
      <c r="K136" s="68"/>
    </row>
    <row r="137" spans="1:11" ht="12" customHeight="1" x14ac:dyDescent="0.25">
      <c r="A137" s="45"/>
      <c r="B137" s="45"/>
      <c r="C137" s="45"/>
      <c r="D137" s="45"/>
      <c r="E137" s="45"/>
      <c r="F137" s="45"/>
      <c r="G137" s="68"/>
      <c r="H137" s="68"/>
      <c r="I137" s="68"/>
      <c r="J137" s="68"/>
      <c r="K137" s="68"/>
    </row>
    <row r="138" spans="1:11" ht="12" customHeight="1" x14ac:dyDescent="0.25">
      <c r="A138" s="45"/>
      <c r="B138" s="45"/>
      <c r="C138" s="45"/>
      <c r="D138" s="45"/>
      <c r="E138" s="45"/>
      <c r="F138" s="45"/>
      <c r="G138" s="68"/>
      <c r="H138" s="68"/>
      <c r="I138" s="68"/>
      <c r="J138" s="68"/>
      <c r="K138" s="68"/>
    </row>
    <row r="139" spans="1:11" ht="12" customHeight="1" x14ac:dyDescent="0.25">
      <c r="A139" s="45"/>
      <c r="B139" s="45"/>
      <c r="C139" s="45"/>
      <c r="D139" s="45"/>
      <c r="E139" s="45"/>
      <c r="F139" s="45"/>
      <c r="G139" s="68"/>
      <c r="H139" s="68"/>
      <c r="I139" s="68"/>
      <c r="J139" s="68"/>
      <c r="K139" s="68"/>
    </row>
    <row r="140" spans="1:11" ht="12" customHeight="1" x14ac:dyDescent="0.25">
      <c r="A140" s="45"/>
      <c r="B140" s="45"/>
      <c r="C140" s="45"/>
      <c r="D140" s="45"/>
      <c r="E140" s="45"/>
      <c r="F140" s="45"/>
      <c r="G140" s="68"/>
      <c r="H140" s="68"/>
      <c r="I140" s="68"/>
      <c r="J140" s="68"/>
      <c r="K140" s="68"/>
    </row>
    <row r="141" spans="1:11" ht="12" customHeight="1" x14ac:dyDescent="0.25">
      <c r="A141" s="45"/>
      <c r="B141" s="45"/>
      <c r="C141" s="45"/>
      <c r="D141" s="45"/>
      <c r="E141" s="45"/>
      <c r="F141" s="45"/>
      <c r="G141" s="68"/>
      <c r="H141" s="68"/>
      <c r="I141" s="68"/>
      <c r="J141" s="68"/>
      <c r="K141" s="68"/>
    </row>
    <row r="142" spans="1:11" ht="12" customHeight="1" x14ac:dyDescent="0.25">
      <c r="A142" s="45"/>
      <c r="B142" s="45"/>
      <c r="C142" s="45"/>
      <c r="D142" s="45"/>
      <c r="E142" s="45"/>
      <c r="F142" s="45"/>
      <c r="G142" s="68"/>
      <c r="H142" s="68"/>
      <c r="I142" s="68"/>
      <c r="J142" s="68"/>
      <c r="K142" s="68"/>
    </row>
    <row r="143" spans="1:11" ht="12" customHeight="1" x14ac:dyDescent="0.25">
      <c r="A143" s="45"/>
      <c r="B143" s="45"/>
      <c r="C143" s="45"/>
      <c r="D143" s="45"/>
      <c r="E143" s="45"/>
      <c r="F143" s="45"/>
      <c r="G143" s="68"/>
      <c r="H143" s="68"/>
      <c r="I143" s="68"/>
      <c r="J143" s="68"/>
      <c r="K143" s="68"/>
    </row>
    <row r="144" spans="1:11" ht="12" customHeight="1" x14ac:dyDescent="0.25">
      <c r="A144" s="45"/>
      <c r="B144" s="45"/>
      <c r="C144" s="45"/>
      <c r="D144" s="45"/>
      <c r="E144" s="45"/>
      <c r="F144" s="45"/>
      <c r="G144" s="68"/>
      <c r="H144" s="68"/>
      <c r="I144" s="68"/>
      <c r="J144" s="68"/>
      <c r="K144" s="68"/>
    </row>
    <row r="145" spans="1:11" ht="12" customHeight="1" x14ac:dyDescent="0.25">
      <c r="A145" s="45"/>
      <c r="B145" s="45"/>
      <c r="C145" s="45"/>
      <c r="D145" s="45"/>
      <c r="E145" s="45"/>
      <c r="F145" s="45"/>
      <c r="G145" s="68"/>
      <c r="H145" s="68"/>
      <c r="I145" s="68"/>
      <c r="J145" s="68"/>
      <c r="K145" s="68"/>
    </row>
    <row r="146" spans="1:11" ht="12" customHeight="1" x14ac:dyDescent="0.25">
      <c r="A146" s="45"/>
      <c r="B146" s="45"/>
      <c r="C146" s="45"/>
      <c r="D146" s="45"/>
      <c r="E146" s="45"/>
      <c r="F146" s="45"/>
      <c r="G146" s="68"/>
      <c r="H146" s="68"/>
      <c r="I146" s="68"/>
      <c r="J146" s="68"/>
      <c r="K146" s="68"/>
    </row>
    <row r="147" spans="1:11" ht="12" customHeight="1" x14ac:dyDescent="0.25">
      <c r="A147" s="45"/>
      <c r="B147" s="45"/>
      <c r="C147" s="45"/>
      <c r="D147" s="45"/>
      <c r="E147" s="45"/>
      <c r="F147" s="45"/>
      <c r="G147" s="68"/>
      <c r="H147" s="68"/>
      <c r="I147" s="68"/>
      <c r="J147" s="68"/>
      <c r="K147" s="68"/>
    </row>
    <row r="148" spans="1:11" ht="12" customHeight="1" x14ac:dyDescent="0.25">
      <c r="A148" s="45"/>
      <c r="B148" s="45"/>
      <c r="C148" s="45"/>
      <c r="D148" s="45"/>
      <c r="E148" s="45"/>
      <c r="F148" s="45"/>
      <c r="G148" s="68"/>
      <c r="H148" s="68"/>
      <c r="I148" s="68"/>
      <c r="J148" s="68"/>
      <c r="K148" s="68"/>
    </row>
    <row r="149" spans="1:11" ht="12" customHeight="1" x14ac:dyDescent="0.25">
      <c r="A149" s="45"/>
      <c r="B149" s="45"/>
      <c r="C149" s="45"/>
      <c r="D149" s="45"/>
      <c r="E149" s="45"/>
      <c r="F149" s="45"/>
      <c r="G149" s="68"/>
      <c r="H149" s="68"/>
      <c r="I149" s="68"/>
      <c r="J149" s="68"/>
      <c r="K149" s="68"/>
    </row>
    <row r="150" spans="1:11" ht="12" customHeight="1" x14ac:dyDescent="0.25">
      <c r="A150" s="45"/>
      <c r="B150" s="45"/>
      <c r="C150" s="45"/>
      <c r="D150" s="45"/>
      <c r="E150" s="45"/>
      <c r="F150" s="45"/>
      <c r="G150" s="68"/>
      <c r="H150" s="68"/>
      <c r="I150" s="68"/>
      <c r="J150" s="68"/>
      <c r="K150" s="68"/>
    </row>
    <row r="151" spans="1:11" ht="12" customHeight="1" x14ac:dyDescent="0.25">
      <c r="A151" s="45"/>
      <c r="B151" s="45"/>
      <c r="C151" s="45"/>
      <c r="D151" s="45"/>
      <c r="E151" s="45"/>
      <c r="F151" s="45"/>
      <c r="G151" s="68"/>
      <c r="H151" s="68"/>
      <c r="I151" s="68"/>
      <c r="J151" s="68"/>
      <c r="K151" s="68"/>
    </row>
    <row r="152" spans="1:11" ht="12" customHeight="1" x14ac:dyDescent="0.25">
      <c r="A152" s="45"/>
      <c r="B152" s="45"/>
      <c r="C152" s="45"/>
      <c r="D152" s="45"/>
      <c r="E152" s="45"/>
      <c r="F152" s="45"/>
      <c r="G152" s="68"/>
      <c r="H152" s="68"/>
      <c r="I152" s="68"/>
      <c r="J152" s="68"/>
      <c r="K152" s="68"/>
    </row>
    <row r="153" spans="1:11" ht="12" customHeight="1" x14ac:dyDescent="0.25">
      <c r="A153" s="45"/>
      <c r="B153" s="45"/>
      <c r="C153" s="45"/>
      <c r="D153" s="45"/>
      <c r="E153" s="45"/>
      <c r="F153" s="45"/>
      <c r="G153" s="68"/>
      <c r="H153" s="68"/>
      <c r="I153" s="68"/>
      <c r="J153" s="68"/>
      <c r="K153" s="68"/>
    </row>
    <row r="154" spans="1:11" ht="12" customHeight="1" x14ac:dyDescent="0.25">
      <c r="A154" s="45"/>
      <c r="B154" s="45"/>
      <c r="C154" s="45"/>
      <c r="D154" s="45"/>
      <c r="E154" s="45"/>
      <c r="F154" s="45"/>
      <c r="G154" s="68"/>
      <c r="H154" s="68"/>
      <c r="I154" s="68"/>
      <c r="J154" s="68"/>
      <c r="K154" s="68"/>
    </row>
    <row r="155" spans="1:11" ht="12" customHeight="1" x14ac:dyDescent="0.25">
      <c r="A155" s="45"/>
      <c r="B155" s="45"/>
      <c r="C155" s="45"/>
      <c r="D155" s="45"/>
      <c r="E155" s="45"/>
      <c r="F155" s="45"/>
      <c r="G155" s="68"/>
      <c r="H155" s="68"/>
      <c r="I155" s="68"/>
      <c r="J155" s="68"/>
      <c r="K155" s="68"/>
    </row>
    <row r="156" spans="1:11" ht="12" customHeight="1" x14ac:dyDescent="0.25">
      <c r="A156" s="45"/>
      <c r="B156" s="45"/>
      <c r="C156" s="45"/>
      <c r="D156" s="45"/>
      <c r="E156" s="45"/>
      <c r="F156" s="45"/>
      <c r="G156" s="68"/>
      <c r="H156" s="68"/>
      <c r="I156" s="68"/>
      <c r="J156" s="68"/>
      <c r="K156" s="68"/>
    </row>
    <row r="157" spans="1:11" ht="12" customHeight="1" x14ac:dyDescent="0.25">
      <c r="A157" s="45"/>
      <c r="B157" s="45"/>
      <c r="C157" s="45"/>
      <c r="D157" s="45"/>
      <c r="E157" s="45"/>
      <c r="F157" s="45"/>
      <c r="G157" s="68"/>
      <c r="H157" s="68"/>
      <c r="I157" s="68"/>
      <c r="J157" s="68"/>
      <c r="K157" s="68"/>
    </row>
    <row r="158" spans="1:11" ht="12" customHeight="1" x14ac:dyDescent="0.25">
      <c r="A158" s="45"/>
      <c r="B158" s="45"/>
      <c r="C158" s="45"/>
      <c r="D158" s="45"/>
      <c r="E158" s="45"/>
      <c r="F158" s="45"/>
      <c r="G158" s="68"/>
      <c r="H158" s="68"/>
      <c r="I158" s="68"/>
      <c r="J158" s="68"/>
      <c r="K158" s="68"/>
    </row>
    <row r="159" spans="1:11" ht="12" customHeight="1" x14ac:dyDescent="0.25">
      <c r="A159" s="45"/>
      <c r="B159" s="45"/>
      <c r="C159" s="45"/>
      <c r="D159" s="45"/>
      <c r="E159" s="45"/>
      <c r="F159" s="45"/>
      <c r="G159" s="68"/>
      <c r="H159" s="68"/>
      <c r="I159" s="68"/>
      <c r="J159" s="68"/>
      <c r="K159" s="68"/>
    </row>
    <row r="160" spans="1:11" ht="12" customHeight="1" x14ac:dyDescent="0.25">
      <c r="A160" s="45"/>
      <c r="B160" s="45"/>
      <c r="C160" s="45"/>
      <c r="D160" s="45"/>
      <c r="E160" s="45"/>
      <c r="F160" s="45"/>
      <c r="G160" s="68"/>
      <c r="H160" s="68"/>
      <c r="I160" s="68"/>
      <c r="J160" s="68"/>
      <c r="K160" s="68"/>
    </row>
    <row r="161" spans="1:11" ht="12" customHeight="1" x14ac:dyDescent="0.25">
      <c r="A161" s="45"/>
      <c r="B161" s="45"/>
      <c r="C161" s="45"/>
      <c r="D161" s="45"/>
      <c r="E161" s="45"/>
      <c r="F161" s="45"/>
      <c r="G161" s="68"/>
      <c r="H161" s="68"/>
      <c r="I161" s="68"/>
      <c r="J161" s="68"/>
      <c r="K161" s="68"/>
    </row>
    <row r="162" spans="1:11" ht="12" customHeight="1" x14ac:dyDescent="0.25">
      <c r="A162" s="45"/>
      <c r="B162" s="45"/>
      <c r="C162" s="45"/>
      <c r="D162" s="45"/>
      <c r="E162" s="45"/>
      <c r="F162" s="45"/>
      <c r="G162" s="68"/>
      <c r="H162" s="68"/>
      <c r="I162" s="68"/>
      <c r="J162" s="68"/>
      <c r="K162" s="68"/>
    </row>
    <row r="163" spans="1:11" ht="12" customHeight="1" x14ac:dyDescent="0.25">
      <c r="A163" s="45"/>
      <c r="B163" s="45"/>
      <c r="C163" s="45"/>
      <c r="D163" s="45"/>
      <c r="E163" s="45"/>
      <c r="F163" s="45"/>
      <c r="G163" s="68"/>
      <c r="H163" s="68"/>
      <c r="I163" s="68"/>
      <c r="J163" s="68"/>
      <c r="K163" s="68"/>
    </row>
    <row r="164" spans="1:11" ht="12" customHeight="1" x14ac:dyDescent="0.25">
      <c r="A164" s="45"/>
      <c r="B164" s="45"/>
      <c r="C164" s="45"/>
      <c r="D164" s="45"/>
      <c r="E164" s="45"/>
      <c r="F164" s="45"/>
      <c r="G164" s="68"/>
      <c r="H164" s="68"/>
      <c r="I164" s="68"/>
      <c r="J164" s="68"/>
      <c r="K164" s="68"/>
    </row>
    <row r="165" spans="1:11" ht="12" customHeight="1" x14ac:dyDescent="0.25">
      <c r="A165" s="45"/>
      <c r="B165" s="45"/>
      <c r="C165" s="45"/>
      <c r="D165" s="45"/>
      <c r="E165" s="45"/>
      <c r="F165" s="45"/>
      <c r="G165" s="68"/>
      <c r="H165" s="68"/>
      <c r="I165" s="68"/>
      <c r="J165" s="68"/>
      <c r="K165" s="68"/>
    </row>
    <row r="166" spans="1:11" ht="12" customHeight="1" x14ac:dyDescent="0.25">
      <c r="A166" s="45"/>
      <c r="B166" s="45"/>
      <c r="C166" s="45"/>
      <c r="D166" s="45"/>
      <c r="E166" s="45"/>
      <c r="F166" s="45"/>
      <c r="G166" s="68"/>
      <c r="H166" s="68"/>
      <c r="I166" s="68"/>
      <c r="J166" s="68"/>
      <c r="K166" s="68"/>
    </row>
    <row r="167" spans="1:11" ht="12" customHeight="1" x14ac:dyDescent="0.25">
      <c r="A167" s="45"/>
      <c r="B167" s="45"/>
      <c r="C167" s="45"/>
      <c r="D167" s="45"/>
      <c r="E167" s="45"/>
      <c r="F167" s="45"/>
      <c r="G167" s="68"/>
      <c r="H167" s="68"/>
      <c r="I167" s="68"/>
      <c r="J167" s="68"/>
      <c r="K167" s="68"/>
    </row>
    <row r="168" spans="1:11" ht="12" customHeight="1" x14ac:dyDescent="0.25">
      <c r="A168" s="45"/>
      <c r="B168" s="45"/>
      <c r="C168" s="45"/>
      <c r="D168" s="45"/>
      <c r="E168" s="45"/>
      <c r="F168" s="45"/>
      <c r="G168" s="68"/>
      <c r="H168" s="68"/>
      <c r="I168" s="68"/>
      <c r="J168" s="68"/>
      <c r="K168" s="68"/>
    </row>
    <row r="169" spans="1:11" ht="12" customHeight="1" x14ac:dyDescent="0.25">
      <c r="A169" s="45"/>
      <c r="B169" s="45"/>
      <c r="C169" s="45"/>
      <c r="D169" s="45"/>
      <c r="E169" s="45"/>
      <c r="F169" s="45"/>
      <c r="G169" s="68"/>
      <c r="H169" s="68"/>
      <c r="I169" s="68"/>
      <c r="J169" s="68"/>
      <c r="K169" s="68"/>
    </row>
    <row r="170" spans="1:11" ht="12" customHeight="1" x14ac:dyDescent="0.25">
      <c r="A170" s="45"/>
      <c r="B170" s="45"/>
      <c r="C170" s="45"/>
      <c r="D170" s="45"/>
      <c r="E170" s="45"/>
      <c r="F170" s="45"/>
      <c r="G170" s="68"/>
      <c r="H170" s="68"/>
      <c r="I170" s="68"/>
      <c r="J170" s="68"/>
      <c r="K170" s="68"/>
    </row>
    <row r="171" spans="1:11" ht="12" customHeight="1" x14ac:dyDescent="0.25">
      <c r="A171" s="45"/>
      <c r="B171" s="45"/>
      <c r="C171" s="45"/>
      <c r="D171" s="45"/>
      <c r="E171" s="45"/>
      <c r="F171" s="45"/>
      <c r="G171" s="68"/>
      <c r="H171" s="68"/>
      <c r="I171" s="68"/>
      <c r="J171" s="68"/>
      <c r="K171" s="68"/>
    </row>
    <row r="172" spans="1:11" ht="12" customHeight="1" x14ac:dyDescent="0.25">
      <c r="A172" s="45"/>
      <c r="B172" s="45"/>
      <c r="C172" s="45"/>
      <c r="D172" s="45"/>
      <c r="E172" s="45"/>
      <c r="F172" s="45"/>
      <c r="G172" s="68"/>
      <c r="H172" s="68"/>
      <c r="I172" s="68"/>
      <c r="J172" s="68"/>
      <c r="K172" s="68"/>
    </row>
    <row r="173" spans="1:11" ht="12" customHeight="1" x14ac:dyDescent="0.25">
      <c r="A173" s="45"/>
      <c r="B173" s="45"/>
      <c r="C173" s="45"/>
      <c r="D173" s="45"/>
      <c r="E173" s="45"/>
      <c r="F173" s="45"/>
      <c r="G173" s="68"/>
      <c r="H173" s="68"/>
      <c r="I173" s="68"/>
      <c r="J173" s="68"/>
      <c r="K173" s="68"/>
    </row>
    <row r="174" spans="1:11" ht="12" customHeight="1" x14ac:dyDescent="0.25">
      <c r="A174" s="45"/>
      <c r="B174" s="45"/>
      <c r="C174" s="45"/>
      <c r="D174" s="45"/>
      <c r="E174" s="45"/>
      <c r="F174" s="45"/>
      <c r="G174" s="68"/>
      <c r="H174" s="68"/>
      <c r="I174" s="68"/>
      <c r="J174" s="68"/>
      <c r="K174" s="68"/>
    </row>
    <row r="175" spans="1:11" ht="12" customHeight="1" x14ac:dyDescent="0.25">
      <c r="A175" s="45"/>
      <c r="B175" s="45"/>
      <c r="C175" s="45"/>
      <c r="D175" s="45"/>
      <c r="E175" s="45"/>
      <c r="F175" s="45"/>
      <c r="G175" s="68"/>
      <c r="H175" s="68"/>
      <c r="I175" s="68"/>
      <c r="J175" s="68"/>
      <c r="K175" s="68"/>
    </row>
    <row r="176" spans="1:11" ht="12" customHeight="1" x14ac:dyDescent="0.25">
      <c r="A176" s="45"/>
      <c r="B176" s="45"/>
      <c r="C176" s="45"/>
      <c r="D176" s="45"/>
      <c r="E176" s="45"/>
      <c r="F176" s="45"/>
      <c r="G176" s="68"/>
      <c r="H176" s="68"/>
      <c r="I176" s="68"/>
      <c r="J176" s="68"/>
      <c r="K176" s="68"/>
    </row>
    <row r="177" spans="1:11" ht="12" customHeight="1" x14ac:dyDescent="0.25">
      <c r="A177" s="45"/>
      <c r="B177" s="45"/>
      <c r="C177" s="45"/>
      <c r="D177" s="45"/>
      <c r="E177" s="45"/>
      <c r="F177" s="45"/>
      <c r="G177" s="68"/>
      <c r="H177" s="68"/>
      <c r="I177" s="68"/>
      <c r="J177" s="68"/>
      <c r="K177" s="68"/>
    </row>
    <row r="178" spans="1:11" ht="12" customHeight="1" x14ac:dyDescent="0.25">
      <c r="A178" s="45"/>
      <c r="B178" s="45"/>
      <c r="C178" s="45"/>
      <c r="D178" s="45"/>
      <c r="E178" s="45"/>
      <c r="F178" s="45"/>
      <c r="G178" s="68"/>
      <c r="H178" s="68"/>
      <c r="I178" s="68"/>
      <c r="J178" s="68"/>
      <c r="K178" s="68"/>
    </row>
    <row r="179" spans="1:11" ht="12" customHeight="1" x14ac:dyDescent="0.25">
      <c r="A179" s="45"/>
      <c r="B179" s="45"/>
      <c r="C179" s="45"/>
      <c r="D179" s="45"/>
      <c r="E179" s="45"/>
      <c r="F179" s="45"/>
      <c r="G179" s="68"/>
      <c r="H179" s="68"/>
      <c r="I179" s="68"/>
      <c r="J179" s="68"/>
      <c r="K179" s="68"/>
    </row>
    <row r="180" spans="1:11" ht="12" customHeight="1" x14ac:dyDescent="0.25">
      <c r="A180" s="45"/>
      <c r="B180" s="45"/>
      <c r="C180" s="45"/>
      <c r="D180" s="45"/>
      <c r="E180" s="45"/>
      <c r="F180" s="45"/>
      <c r="G180" s="68"/>
      <c r="H180" s="68"/>
      <c r="I180" s="68"/>
      <c r="J180" s="68"/>
      <c r="K180" s="68"/>
    </row>
    <row r="181" spans="1:11" ht="12" customHeight="1" x14ac:dyDescent="0.25">
      <c r="A181" s="45"/>
      <c r="B181" s="45"/>
      <c r="C181" s="45"/>
      <c r="D181" s="45"/>
      <c r="E181" s="45"/>
      <c r="F181" s="45"/>
      <c r="G181" s="68"/>
      <c r="H181" s="68"/>
      <c r="I181" s="68"/>
      <c r="J181" s="68"/>
      <c r="K181" s="68"/>
    </row>
    <row r="182" spans="1:11" ht="12" customHeight="1" x14ac:dyDescent="0.25">
      <c r="A182" s="45"/>
      <c r="B182" s="45"/>
      <c r="C182" s="45"/>
      <c r="D182" s="45"/>
      <c r="E182" s="45"/>
      <c r="F182" s="45"/>
      <c r="G182" s="68"/>
      <c r="H182" s="68"/>
      <c r="I182" s="68"/>
      <c r="J182" s="68"/>
      <c r="K182" s="68"/>
    </row>
    <row r="183" spans="1:11" ht="12" customHeight="1" x14ac:dyDescent="0.25">
      <c r="A183" s="45"/>
      <c r="B183" s="45"/>
      <c r="C183" s="45"/>
      <c r="D183" s="45"/>
      <c r="E183" s="45"/>
      <c r="F183" s="45"/>
      <c r="G183" s="68"/>
      <c r="H183" s="68"/>
      <c r="I183" s="68"/>
      <c r="J183" s="68"/>
      <c r="K183" s="68"/>
    </row>
    <row r="184" spans="1:11" ht="12" customHeight="1" x14ac:dyDescent="0.25">
      <c r="A184" s="45"/>
      <c r="B184" s="45"/>
      <c r="C184" s="45"/>
      <c r="D184" s="45"/>
      <c r="E184" s="45"/>
      <c r="F184" s="45"/>
      <c r="G184" s="68"/>
      <c r="H184" s="68"/>
      <c r="I184" s="68"/>
      <c r="J184" s="68"/>
      <c r="K184" s="68"/>
    </row>
    <row r="185" spans="1:11" ht="12" customHeight="1" x14ac:dyDescent="0.25">
      <c r="A185" s="45"/>
      <c r="B185" s="45"/>
      <c r="C185" s="45"/>
      <c r="D185" s="45"/>
      <c r="E185" s="45"/>
      <c r="F185" s="45"/>
      <c r="G185" s="68"/>
      <c r="H185" s="68"/>
      <c r="I185" s="68"/>
      <c r="J185" s="68"/>
      <c r="K185" s="68"/>
    </row>
    <row r="186" spans="1:11" ht="12" customHeight="1" x14ac:dyDescent="0.25">
      <c r="A186" s="45"/>
      <c r="B186" s="45"/>
      <c r="C186" s="45"/>
      <c r="D186" s="45"/>
      <c r="E186" s="45"/>
      <c r="F186" s="45"/>
      <c r="G186" s="68"/>
      <c r="H186" s="68"/>
      <c r="I186" s="68"/>
      <c r="J186" s="68"/>
      <c r="K186" s="68"/>
    </row>
    <row r="187" spans="1:11" ht="12" customHeight="1" x14ac:dyDescent="0.25">
      <c r="A187" s="45"/>
      <c r="B187" s="45"/>
      <c r="C187" s="45"/>
      <c r="D187" s="45"/>
      <c r="E187" s="45"/>
      <c r="F187" s="45"/>
      <c r="G187" s="68"/>
      <c r="H187" s="68"/>
      <c r="I187" s="68"/>
      <c r="J187" s="68"/>
      <c r="K187" s="68"/>
    </row>
    <row r="188" spans="1:11" ht="12" customHeight="1" x14ac:dyDescent="0.25">
      <c r="A188" s="45"/>
      <c r="B188" s="45"/>
      <c r="C188" s="45"/>
      <c r="D188" s="45"/>
      <c r="E188" s="45"/>
      <c r="F188" s="45"/>
      <c r="G188" s="68"/>
      <c r="H188" s="68"/>
      <c r="I188" s="68"/>
      <c r="J188" s="68"/>
      <c r="K188" s="68"/>
    </row>
    <row r="189" spans="1:11" ht="12" customHeight="1" x14ac:dyDescent="0.25">
      <c r="A189" s="45"/>
      <c r="B189" s="45"/>
      <c r="C189" s="45"/>
      <c r="D189" s="45"/>
      <c r="E189" s="45"/>
      <c r="F189" s="45"/>
      <c r="G189" s="68"/>
      <c r="H189" s="68"/>
      <c r="I189" s="68"/>
      <c r="J189" s="68"/>
      <c r="K189" s="68"/>
    </row>
    <row r="190" spans="1:11" ht="12" customHeight="1" x14ac:dyDescent="0.25">
      <c r="A190" s="45"/>
      <c r="B190" s="45"/>
      <c r="C190" s="45"/>
      <c r="D190" s="45"/>
      <c r="E190" s="45"/>
      <c r="F190" s="45"/>
      <c r="G190" s="68"/>
      <c r="H190" s="68"/>
      <c r="I190" s="68"/>
      <c r="J190" s="68"/>
      <c r="K190" s="68"/>
    </row>
    <row r="191" spans="1:11" ht="12" customHeight="1" x14ac:dyDescent="0.25">
      <c r="A191" s="45"/>
      <c r="B191" s="45"/>
      <c r="C191" s="45"/>
      <c r="D191" s="45"/>
      <c r="E191" s="45"/>
      <c r="F191" s="45"/>
      <c r="G191" s="68"/>
      <c r="H191" s="68"/>
      <c r="I191" s="68"/>
      <c r="J191" s="68"/>
      <c r="K191" s="68"/>
    </row>
    <row r="192" spans="1:11" ht="12" customHeight="1" x14ac:dyDescent="0.25">
      <c r="A192" s="45"/>
      <c r="B192" s="45"/>
      <c r="C192" s="45"/>
      <c r="D192" s="45"/>
      <c r="E192" s="45"/>
      <c r="F192" s="45"/>
      <c r="G192" s="68"/>
      <c r="H192" s="68"/>
      <c r="I192" s="68"/>
      <c r="J192" s="68"/>
      <c r="K192" s="68"/>
    </row>
    <row r="193" spans="1:11" ht="12" customHeight="1" x14ac:dyDescent="0.25">
      <c r="A193" s="45"/>
      <c r="B193" s="45"/>
      <c r="C193" s="45"/>
      <c r="D193" s="45"/>
      <c r="E193" s="45"/>
      <c r="F193" s="45"/>
      <c r="G193" s="68"/>
      <c r="H193" s="68"/>
      <c r="I193" s="68"/>
      <c r="J193" s="68"/>
      <c r="K193" s="68"/>
    </row>
    <row r="194" spans="1:11" ht="12" customHeight="1" x14ac:dyDescent="0.25">
      <c r="A194" s="45"/>
      <c r="B194" s="45"/>
      <c r="C194" s="45"/>
      <c r="D194" s="45"/>
      <c r="E194" s="45"/>
      <c r="F194" s="45"/>
      <c r="G194" s="68"/>
      <c r="H194" s="68"/>
      <c r="I194" s="68"/>
      <c r="J194" s="68"/>
      <c r="K194" s="68"/>
    </row>
    <row r="195" spans="1:11" ht="12" customHeight="1" x14ac:dyDescent="0.25">
      <c r="A195" s="45"/>
      <c r="B195" s="45"/>
      <c r="C195" s="45"/>
      <c r="D195" s="45"/>
      <c r="E195" s="45"/>
      <c r="F195" s="45"/>
      <c r="G195" s="68"/>
      <c r="H195" s="68"/>
      <c r="I195" s="68"/>
      <c r="J195" s="68"/>
      <c r="K195" s="68"/>
    </row>
    <row r="196" spans="1:11" ht="12" customHeight="1" x14ac:dyDescent="0.25">
      <c r="A196" s="45"/>
      <c r="B196" s="45"/>
      <c r="C196" s="45"/>
      <c r="D196" s="45"/>
      <c r="E196" s="45"/>
      <c r="F196" s="45"/>
      <c r="G196" s="68"/>
      <c r="H196" s="68"/>
      <c r="I196" s="68"/>
      <c r="J196" s="68"/>
      <c r="K196" s="68"/>
    </row>
    <row r="197" spans="1:11" ht="12" customHeight="1" x14ac:dyDescent="0.25">
      <c r="A197" s="45"/>
      <c r="B197" s="45"/>
      <c r="C197" s="45"/>
      <c r="D197" s="45"/>
      <c r="E197" s="45"/>
      <c r="F197" s="45"/>
      <c r="G197" s="68"/>
      <c r="H197" s="68"/>
      <c r="I197" s="68"/>
      <c r="J197" s="68"/>
      <c r="K197" s="68"/>
    </row>
    <row r="198" spans="1:11" ht="12" customHeight="1" x14ac:dyDescent="0.25">
      <c r="A198" s="45"/>
      <c r="B198" s="45"/>
      <c r="C198" s="45"/>
      <c r="D198" s="45"/>
      <c r="E198" s="45"/>
      <c r="F198" s="45"/>
      <c r="G198" s="68"/>
      <c r="H198" s="68"/>
      <c r="I198" s="68"/>
      <c r="J198" s="68"/>
      <c r="K198" s="68"/>
    </row>
    <row r="199" spans="1:11" ht="12" customHeight="1" x14ac:dyDescent="0.25">
      <c r="A199" s="45"/>
      <c r="B199" s="45"/>
      <c r="C199" s="45"/>
      <c r="D199" s="45"/>
      <c r="E199" s="45"/>
      <c r="F199" s="45"/>
      <c r="G199" s="68"/>
      <c r="H199" s="68"/>
      <c r="I199" s="68"/>
      <c r="J199" s="68"/>
      <c r="K199" s="68"/>
    </row>
    <row r="200" spans="1:11" ht="12" customHeight="1" x14ac:dyDescent="0.25">
      <c r="A200" s="45"/>
      <c r="B200" s="45"/>
      <c r="C200" s="45"/>
      <c r="D200" s="45"/>
      <c r="E200" s="45"/>
      <c r="F200" s="45"/>
      <c r="G200" s="68"/>
      <c r="H200" s="68"/>
      <c r="I200" s="68"/>
      <c r="J200" s="68"/>
      <c r="K200" s="68"/>
    </row>
    <row r="201" spans="1:11" ht="12" customHeight="1" x14ac:dyDescent="0.25">
      <c r="A201" s="45"/>
      <c r="B201" s="45"/>
      <c r="C201" s="45"/>
      <c r="D201" s="45"/>
      <c r="E201" s="45"/>
      <c r="F201" s="45"/>
      <c r="G201" s="68"/>
      <c r="H201" s="68"/>
      <c r="I201" s="68"/>
      <c r="J201" s="68"/>
      <c r="K201" s="68"/>
    </row>
    <row r="202" spans="1:11" ht="12" customHeight="1" x14ac:dyDescent="0.25">
      <c r="A202" s="45"/>
      <c r="B202" s="45"/>
      <c r="C202" s="45"/>
      <c r="D202" s="45"/>
      <c r="E202" s="45"/>
      <c r="F202" s="45"/>
      <c r="G202" s="68"/>
      <c r="H202" s="68"/>
      <c r="I202" s="68"/>
      <c r="J202" s="68"/>
      <c r="K202" s="68"/>
    </row>
    <row r="203" spans="1:11" ht="12" customHeight="1" x14ac:dyDescent="0.25">
      <c r="A203" s="45"/>
      <c r="B203" s="45"/>
      <c r="C203" s="45"/>
      <c r="D203" s="45"/>
      <c r="E203" s="45"/>
      <c r="F203" s="45"/>
      <c r="G203" s="68"/>
      <c r="H203" s="68"/>
      <c r="I203" s="68"/>
      <c r="J203" s="68"/>
      <c r="K203" s="68"/>
    </row>
    <row r="204" spans="1:11" ht="12" customHeight="1" x14ac:dyDescent="0.25">
      <c r="A204" s="45"/>
      <c r="B204" s="45"/>
      <c r="C204" s="45"/>
      <c r="D204" s="45"/>
      <c r="E204" s="45"/>
      <c r="F204" s="45"/>
      <c r="G204" s="68"/>
      <c r="H204" s="68"/>
      <c r="I204" s="68"/>
      <c r="J204" s="68"/>
      <c r="K204" s="68"/>
    </row>
    <row r="205" spans="1:11" ht="12" customHeight="1" x14ac:dyDescent="0.25">
      <c r="A205" s="45"/>
      <c r="B205" s="45"/>
      <c r="C205" s="45"/>
      <c r="D205" s="45"/>
      <c r="E205" s="45"/>
      <c r="F205" s="45"/>
      <c r="G205" s="68"/>
      <c r="H205" s="68"/>
      <c r="I205" s="68"/>
      <c r="J205" s="68"/>
      <c r="K205" s="68"/>
    </row>
    <row r="206" spans="1:11" ht="12" customHeight="1" x14ac:dyDescent="0.25">
      <c r="A206" s="45"/>
      <c r="B206" s="45"/>
      <c r="C206" s="45"/>
      <c r="D206" s="45"/>
      <c r="E206" s="45"/>
      <c r="F206" s="45"/>
      <c r="G206" s="68"/>
      <c r="H206" s="68"/>
      <c r="I206" s="68"/>
      <c r="J206" s="68"/>
      <c r="K206" s="68"/>
    </row>
    <row r="207" spans="1:11" ht="12" customHeight="1" x14ac:dyDescent="0.25">
      <c r="A207" s="45"/>
      <c r="B207" s="45"/>
      <c r="C207" s="45"/>
      <c r="D207" s="45"/>
      <c r="E207" s="45"/>
      <c r="F207" s="45"/>
      <c r="G207" s="68"/>
      <c r="H207" s="68"/>
      <c r="I207" s="68"/>
      <c r="J207" s="68"/>
      <c r="K207" s="68"/>
    </row>
    <row r="208" spans="1:11" ht="12" customHeight="1" x14ac:dyDescent="0.25">
      <c r="A208" s="45"/>
      <c r="B208" s="45"/>
      <c r="C208" s="45"/>
      <c r="D208" s="45"/>
      <c r="E208" s="45"/>
      <c r="F208" s="45"/>
      <c r="G208" s="68"/>
      <c r="H208" s="68"/>
      <c r="I208" s="68"/>
      <c r="J208" s="68"/>
      <c r="K208" s="68"/>
    </row>
    <row r="209" spans="1:11" ht="12" customHeight="1" x14ac:dyDescent="0.25">
      <c r="A209" s="45"/>
      <c r="B209" s="45"/>
      <c r="C209" s="45"/>
      <c r="D209" s="45"/>
      <c r="E209" s="45"/>
      <c r="F209" s="45"/>
      <c r="G209" s="68"/>
      <c r="H209" s="68"/>
      <c r="I209" s="68"/>
      <c r="J209" s="68"/>
      <c r="K209" s="68"/>
    </row>
    <row r="210" spans="1:11" ht="12" customHeight="1" x14ac:dyDescent="0.25">
      <c r="A210" s="45"/>
      <c r="B210" s="45"/>
      <c r="C210" s="45"/>
      <c r="D210" s="45"/>
      <c r="E210" s="45"/>
      <c r="F210" s="45"/>
      <c r="G210" s="68"/>
      <c r="H210" s="68"/>
      <c r="I210" s="68"/>
      <c r="J210" s="68"/>
      <c r="K210" s="68"/>
    </row>
    <row r="211" spans="1:11" ht="12" customHeight="1" x14ac:dyDescent="0.25">
      <c r="A211" s="45"/>
      <c r="B211" s="45"/>
      <c r="C211" s="45"/>
      <c r="D211" s="45"/>
      <c r="E211" s="45"/>
      <c r="F211" s="45"/>
      <c r="G211" s="68"/>
      <c r="H211" s="68"/>
      <c r="I211" s="68"/>
      <c r="J211" s="68"/>
      <c r="K211" s="68"/>
    </row>
    <row r="212" spans="1:11" ht="12" customHeight="1" x14ac:dyDescent="0.25">
      <c r="A212" s="45"/>
      <c r="B212" s="45"/>
      <c r="C212" s="45"/>
      <c r="D212" s="45"/>
      <c r="E212" s="45"/>
      <c r="F212" s="45"/>
      <c r="G212" s="68"/>
      <c r="H212" s="68"/>
      <c r="I212" s="68"/>
      <c r="J212" s="68"/>
      <c r="K212" s="68"/>
    </row>
    <row r="213" spans="1:11" ht="12" customHeight="1" x14ac:dyDescent="0.25">
      <c r="A213" s="45"/>
      <c r="B213" s="45"/>
      <c r="C213" s="45"/>
      <c r="D213" s="45"/>
      <c r="E213" s="45"/>
      <c r="F213" s="45"/>
      <c r="G213" s="68"/>
      <c r="H213" s="68"/>
      <c r="I213" s="68"/>
      <c r="J213" s="68"/>
      <c r="K213" s="68"/>
    </row>
    <row r="214" spans="1:11" ht="12" customHeight="1" x14ac:dyDescent="0.25">
      <c r="A214" s="45"/>
      <c r="B214" s="45"/>
      <c r="C214" s="45"/>
      <c r="D214" s="45"/>
      <c r="E214" s="45"/>
      <c r="F214" s="45"/>
      <c r="G214" s="68"/>
      <c r="H214" s="68"/>
      <c r="I214" s="68"/>
      <c r="J214" s="68"/>
      <c r="K214" s="68"/>
    </row>
    <row r="215" spans="1:11" ht="12" customHeight="1" x14ac:dyDescent="0.25">
      <c r="A215" s="45"/>
      <c r="B215" s="45"/>
      <c r="C215" s="45"/>
      <c r="D215" s="45"/>
      <c r="E215" s="45"/>
      <c r="F215" s="45"/>
      <c r="G215" s="68"/>
      <c r="H215" s="68"/>
      <c r="I215" s="68"/>
      <c r="J215" s="68"/>
      <c r="K215" s="68"/>
    </row>
    <row r="216" spans="1:11" ht="12" customHeight="1" x14ac:dyDescent="0.25">
      <c r="A216" s="45"/>
      <c r="B216" s="45"/>
      <c r="C216" s="45"/>
      <c r="D216" s="45"/>
      <c r="E216" s="45"/>
      <c r="F216" s="45"/>
      <c r="G216" s="68"/>
      <c r="H216" s="68"/>
      <c r="I216" s="68"/>
      <c r="J216" s="68"/>
      <c r="K216" s="68"/>
    </row>
    <row r="217" spans="1:11" ht="12" customHeight="1" x14ac:dyDescent="0.25">
      <c r="A217" s="45"/>
      <c r="B217" s="45"/>
      <c r="C217" s="45"/>
      <c r="D217" s="45"/>
      <c r="E217" s="45"/>
      <c r="F217" s="45"/>
      <c r="G217" s="68"/>
      <c r="H217" s="68"/>
      <c r="I217" s="68"/>
      <c r="J217" s="68"/>
      <c r="K217" s="68"/>
    </row>
    <row r="218" spans="1:11" ht="12" customHeight="1" x14ac:dyDescent="0.25">
      <c r="A218" s="45"/>
      <c r="B218" s="45"/>
      <c r="C218" s="45"/>
      <c r="D218" s="45"/>
      <c r="E218" s="45"/>
      <c r="F218" s="45"/>
      <c r="G218" s="68"/>
      <c r="H218" s="68"/>
      <c r="I218" s="68"/>
      <c r="J218" s="68"/>
      <c r="K218" s="68"/>
    </row>
    <row r="219" spans="1:11" ht="12" customHeight="1" x14ac:dyDescent="0.25">
      <c r="A219" s="45"/>
      <c r="B219" s="45"/>
      <c r="C219" s="45"/>
      <c r="D219" s="45"/>
      <c r="E219" s="45"/>
      <c r="F219" s="45"/>
      <c r="G219" s="68"/>
      <c r="H219" s="68"/>
      <c r="I219" s="68"/>
      <c r="J219" s="68"/>
      <c r="K219" s="68"/>
    </row>
    <row r="220" spans="1:11" ht="12" customHeight="1" x14ac:dyDescent="0.25">
      <c r="A220" s="45"/>
      <c r="B220" s="45"/>
      <c r="C220" s="45"/>
      <c r="D220" s="45"/>
      <c r="E220" s="45"/>
      <c r="F220" s="45"/>
      <c r="G220" s="68"/>
      <c r="H220" s="68"/>
      <c r="I220" s="68"/>
      <c r="J220" s="68"/>
      <c r="K220" s="68"/>
    </row>
    <row r="221" spans="1:11" ht="12" customHeight="1" x14ac:dyDescent="0.25">
      <c r="A221" s="45"/>
      <c r="B221" s="45"/>
      <c r="C221" s="45"/>
      <c r="D221" s="45"/>
      <c r="E221" s="45"/>
      <c r="F221" s="45"/>
      <c r="G221" s="68"/>
      <c r="H221" s="68"/>
      <c r="I221" s="68"/>
      <c r="J221" s="68"/>
      <c r="K221" s="68"/>
    </row>
    <row r="222" spans="1:11" ht="12" customHeight="1" x14ac:dyDescent="0.25">
      <c r="A222" s="45"/>
      <c r="B222" s="45"/>
      <c r="C222" s="45"/>
      <c r="D222" s="45"/>
      <c r="E222" s="45"/>
      <c r="F222" s="45"/>
      <c r="G222" s="68"/>
      <c r="H222" s="68"/>
      <c r="I222" s="68"/>
      <c r="J222" s="68"/>
      <c r="K222" s="68"/>
    </row>
    <row r="223" spans="1:11" ht="12" customHeight="1" x14ac:dyDescent="0.25">
      <c r="A223" s="45"/>
      <c r="B223" s="45"/>
      <c r="C223" s="45"/>
      <c r="D223" s="45"/>
      <c r="E223" s="45"/>
      <c r="F223" s="45"/>
      <c r="G223" s="68"/>
      <c r="H223" s="68"/>
      <c r="I223" s="68"/>
      <c r="J223" s="68"/>
      <c r="K223" s="68"/>
    </row>
    <row r="224" spans="1:11" ht="12" customHeight="1" x14ac:dyDescent="0.25">
      <c r="A224" s="45"/>
      <c r="B224" s="45"/>
      <c r="C224" s="45"/>
      <c r="D224" s="45"/>
      <c r="E224" s="45"/>
      <c r="F224" s="45"/>
      <c r="G224" s="68"/>
      <c r="H224" s="68"/>
      <c r="I224" s="68"/>
      <c r="J224" s="68"/>
      <c r="K224" s="68"/>
    </row>
    <row r="225" spans="1:11" ht="12" customHeight="1" x14ac:dyDescent="0.25">
      <c r="A225" s="45"/>
      <c r="B225" s="45"/>
      <c r="C225" s="45"/>
      <c r="D225" s="45"/>
      <c r="E225" s="45"/>
      <c r="F225" s="45"/>
      <c r="G225" s="68"/>
      <c r="H225" s="68"/>
      <c r="I225" s="68"/>
      <c r="J225" s="68"/>
      <c r="K225" s="68"/>
    </row>
    <row r="226" spans="1:11" ht="12" customHeight="1" x14ac:dyDescent="0.25">
      <c r="A226" s="45"/>
      <c r="B226" s="45"/>
      <c r="C226" s="45"/>
      <c r="D226" s="45"/>
      <c r="E226" s="45"/>
      <c r="F226" s="45"/>
      <c r="G226" s="68"/>
      <c r="H226" s="68"/>
      <c r="I226" s="68"/>
      <c r="J226" s="68"/>
      <c r="K226" s="68"/>
    </row>
    <row r="227" spans="1:11" ht="12" customHeight="1" x14ac:dyDescent="0.25">
      <c r="A227" s="45"/>
      <c r="B227" s="45"/>
      <c r="C227" s="45"/>
      <c r="D227" s="45"/>
      <c r="E227" s="45"/>
      <c r="F227" s="45"/>
      <c r="G227" s="68"/>
      <c r="H227" s="68"/>
      <c r="I227" s="68"/>
      <c r="J227" s="68"/>
      <c r="K227" s="68"/>
    </row>
    <row r="228" spans="1:11" ht="12" customHeight="1" x14ac:dyDescent="0.25">
      <c r="A228" s="45"/>
      <c r="B228" s="45"/>
      <c r="C228" s="45"/>
      <c r="D228" s="45"/>
      <c r="E228" s="45"/>
      <c r="F228" s="45"/>
      <c r="G228" s="68"/>
      <c r="H228" s="68"/>
      <c r="I228" s="68"/>
      <c r="J228" s="68"/>
      <c r="K228" s="68"/>
    </row>
    <row r="229" spans="1:11" ht="12" customHeight="1" x14ac:dyDescent="0.25">
      <c r="A229" s="45"/>
      <c r="B229" s="45"/>
      <c r="C229" s="45"/>
      <c r="D229" s="45"/>
      <c r="E229" s="45"/>
      <c r="F229" s="45"/>
      <c r="G229" s="68"/>
      <c r="H229" s="68"/>
      <c r="I229" s="68"/>
      <c r="J229" s="68"/>
      <c r="K229" s="68"/>
    </row>
    <row r="230" spans="1:11" ht="12" customHeight="1" x14ac:dyDescent="0.25">
      <c r="A230" s="45"/>
      <c r="B230" s="45"/>
      <c r="C230" s="45"/>
      <c r="D230" s="45"/>
      <c r="E230" s="45"/>
      <c r="F230" s="45"/>
      <c r="G230" s="68"/>
      <c r="H230" s="68"/>
      <c r="I230" s="68"/>
      <c r="J230" s="68"/>
      <c r="K230" s="68"/>
    </row>
    <row r="231" spans="1:11" ht="12" customHeight="1" x14ac:dyDescent="0.25">
      <c r="A231" s="45"/>
      <c r="B231" s="45"/>
      <c r="C231" s="45"/>
      <c r="D231" s="45"/>
      <c r="E231" s="45"/>
      <c r="F231" s="45"/>
      <c r="G231" s="68"/>
      <c r="H231" s="68"/>
      <c r="I231" s="68"/>
      <c r="J231" s="68"/>
      <c r="K231" s="68"/>
    </row>
    <row r="232" spans="1:11" ht="12" customHeight="1" x14ac:dyDescent="0.25">
      <c r="A232" s="45"/>
      <c r="B232" s="45"/>
      <c r="C232" s="45"/>
      <c r="D232" s="45"/>
      <c r="E232" s="45"/>
      <c r="F232" s="45"/>
      <c r="G232" s="68"/>
      <c r="H232" s="68"/>
      <c r="I232" s="68"/>
      <c r="J232" s="68"/>
      <c r="K232" s="68"/>
    </row>
    <row r="233" spans="1:11" ht="12" customHeight="1" x14ac:dyDescent="0.25">
      <c r="A233" s="45"/>
      <c r="B233" s="45"/>
      <c r="C233" s="45"/>
      <c r="D233" s="45"/>
      <c r="E233" s="45"/>
      <c r="F233" s="45"/>
      <c r="G233" s="68"/>
      <c r="H233" s="68"/>
      <c r="I233" s="68"/>
      <c r="J233" s="68"/>
      <c r="K233" s="68"/>
    </row>
    <row r="234" spans="1:11" ht="12" customHeight="1" x14ac:dyDescent="0.25">
      <c r="A234" s="45"/>
      <c r="B234" s="45"/>
      <c r="C234" s="45"/>
      <c r="D234" s="45"/>
      <c r="E234" s="45"/>
      <c r="F234" s="45"/>
      <c r="G234" s="68"/>
      <c r="H234" s="68"/>
      <c r="I234" s="68"/>
      <c r="J234" s="68"/>
      <c r="K234" s="68"/>
    </row>
    <row r="235" spans="1:11" ht="12" customHeight="1" x14ac:dyDescent="0.25">
      <c r="A235" s="45"/>
      <c r="B235" s="45"/>
      <c r="C235" s="45"/>
      <c r="D235" s="45"/>
      <c r="E235" s="45"/>
      <c r="F235" s="45"/>
      <c r="G235" s="68"/>
      <c r="H235" s="68"/>
      <c r="I235" s="68"/>
      <c r="J235" s="68"/>
      <c r="K235" s="68"/>
    </row>
    <row r="236" spans="1:11" ht="12" customHeight="1" x14ac:dyDescent="0.25">
      <c r="A236" s="45"/>
      <c r="B236" s="45"/>
      <c r="C236" s="45"/>
      <c r="D236" s="45"/>
      <c r="E236" s="45"/>
      <c r="F236" s="45"/>
      <c r="G236" s="68"/>
      <c r="H236" s="68"/>
      <c r="I236" s="68"/>
      <c r="J236" s="68"/>
      <c r="K236" s="68"/>
    </row>
    <row r="237" spans="1:11" ht="12" customHeight="1" x14ac:dyDescent="0.25">
      <c r="A237" s="45"/>
      <c r="B237" s="45"/>
      <c r="C237" s="45"/>
      <c r="D237" s="45"/>
      <c r="E237" s="45"/>
      <c r="F237" s="45"/>
      <c r="G237" s="68"/>
      <c r="H237" s="68"/>
      <c r="I237" s="68"/>
      <c r="J237" s="68"/>
      <c r="K237" s="68"/>
    </row>
    <row r="238" spans="1:11" ht="12" customHeight="1" x14ac:dyDescent="0.25">
      <c r="A238" s="45"/>
      <c r="B238" s="45"/>
      <c r="C238" s="45"/>
      <c r="D238" s="45"/>
      <c r="E238" s="45"/>
      <c r="F238" s="45"/>
      <c r="G238" s="68"/>
      <c r="H238" s="68"/>
      <c r="I238" s="68"/>
      <c r="J238" s="68"/>
      <c r="K238" s="68"/>
    </row>
    <row r="239" spans="1:11" ht="12" customHeight="1" x14ac:dyDescent="0.25">
      <c r="A239" s="45"/>
      <c r="B239" s="45"/>
      <c r="C239" s="45"/>
      <c r="D239" s="45"/>
      <c r="E239" s="45"/>
      <c r="F239" s="45"/>
      <c r="G239" s="68"/>
      <c r="H239" s="68"/>
      <c r="I239" s="68"/>
      <c r="J239" s="68"/>
      <c r="K239" s="68"/>
    </row>
    <row r="240" spans="1:11" ht="12" customHeight="1" x14ac:dyDescent="0.25">
      <c r="A240" s="45"/>
      <c r="B240" s="45"/>
      <c r="C240" s="45"/>
      <c r="D240" s="45"/>
      <c r="E240" s="45"/>
      <c r="F240" s="45"/>
      <c r="G240" s="68"/>
      <c r="H240" s="68"/>
      <c r="I240" s="68"/>
      <c r="J240" s="68"/>
      <c r="K240" s="68"/>
    </row>
    <row r="241" spans="1:11" ht="12" customHeight="1" x14ac:dyDescent="0.25">
      <c r="A241" s="45"/>
      <c r="B241" s="45"/>
      <c r="C241" s="45"/>
      <c r="D241" s="45"/>
      <c r="E241" s="45"/>
      <c r="F241" s="45"/>
      <c r="G241" s="68"/>
      <c r="H241" s="68"/>
      <c r="I241" s="68"/>
      <c r="J241" s="68"/>
      <c r="K241" s="68"/>
    </row>
    <row r="242" spans="1:11" ht="12" customHeight="1" x14ac:dyDescent="0.25">
      <c r="A242" s="45"/>
      <c r="B242" s="45"/>
      <c r="C242" s="45"/>
      <c r="D242" s="45"/>
      <c r="E242" s="45"/>
      <c r="F242" s="45"/>
      <c r="G242" s="68"/>
      <c r="H242" s="68"/>
      <c r="I242" s="68"/>
      <c r="J242" s="68"/>
      <c r="K242" s="68"/>
    </row>
    <row r="243" spans="1:11" ht="12" customHeight="1" x14ac:dyDescent="0.25">
      <c r="A243" s="45"/>
      <c r="B243" s="45"/>
      <c r="C243" s="45"/>
      <c r="D243" s="45"/>
      <c r="E243" s="45"/>
      <c r="F243" s="45"/>
      <c r="G243" s="68"/>
      <c r="H243" s="68"/>
      <c r="I243" s="68"/>
      <c r="J243" s="68"/>
      <c r="K243" s="68"/>
    </row>
    <row r="244" spans="1:11" ht="12" customHeight="1" x14ac:dyDescent="0.25">
      <c r="A244" s="45"/>
      <c r="B244" s="45"/>
      <c r="C244" s="45"/>
      <c r="D244" s="45"/>
      <c r="E244" s="45"/>
      <c r="F244" s="45"/>
      <c r="G244" s="68"/>
      <c r="H244" s="68"/>
      <c r="I244" s="68"/>
      <c r="J244" s="68"/>
      <c r="K244" s="68"/>
    </row>
    <row r="245" spans="1:11" ht="12" customHeight="1" x14ac:dyDescent="0.25">
      <c r="A245" s="45"/>
      <c r="B245" s="45"/>
      <c r="C245" s="45"/>
      <c r="D245" s="45"/>
      <c r="E245" s="45"/>
      <c r="F245" s="45"/>
      <c r="G245" s="68"/>
      <c r="H245" s="68"/>
      <c r="I245" s="68"/>
      <c r="J245" s="68"/>
      <c r="K245" s="68"/>
    </row>
    <row r="246" spans="1:11" ht="12" customHeight="1" x14ac:dyDescent="0.25">
      <c r="A246" s="45"/>
      <c r="B246" s="45"/>
      <c r="C246" s="45"/>
      <c r="D246" s="45"/>
      <c r="E246" s="45"/>
      <c r="F246" s="45"/>
      <c r="G246" s="68"/>
      <c r="H246" s="68"/>
      <c r="I246" s="68"/>
      <c r="J246" s="68"/>
      <c r="K246" s="68"/>
    </row>
    <row r="247" spans="1:11" ht="12" customHeight="1" x14ac:dyDescent="0.25">
      <c r="A247" s="45"/>
      <c r="B247" s="45"/>
      <c r="C247" s="45"/>
      <c r="D247" s="45"/>
      <c r="E247" s="45"/>
      <c r="F247" s="45"/>
      <c r="G247" s="68"/>
      <c r="H247" s="68"/>
      <c r="I247" s="68"/>
      <c r="J247" s="68"/>
      <c r="K247" s="68"/>
    </row>
    <row r="248" spans="1:11" ht="12" customHeight="1" x14ac:dyDescent="0.25">
      <c r="A248" s="45"/>
      <c r="B248" s="45"/>
      <c r="C248" s="45"/>
      <c r="D248" s="45"/>
      <c r="E248" s="45"/>
      <c r="F248" s="45"/>
      <c r="G248" s="68"/>
      <c r="H248" s="68"/>
      <c r="I248" s="68"/>
      <c r="J248" s="68"/>
      <c r="K248" s="68"/>
    </row>
    <row r="249" spans="1:11" ht="12" customHeight="1" x14ac:dyDescent="0.25">
      <c r="A249" s="45"/>
      <c r="B249" s="45"/>
      <c r="C249" s="45"/>
      <c r="D249" s="45"/>
      <c r="E249" s="45"/>
      <c r="F249" s="45"/>
      <c r="G249" s="68"/>
      <c r="H249" s="68"/>
      <c r="I249" s="68"/>
      <c r="J249" s="68"/>
      <c r="K249" s="68"/>
    </row>
    <row r="250" spans="1:11" ht="12" customHeight="1" x14ac:dyDescent="0.25">
      <c r="A250" s="45"/>
      <c r="B250" s="45"/>
      <c r="C250" s="45"/>
      <c r="D250" s="45"/>
      <c r="E250" s="45"/>
      <c r="F250" s="45"/>
      <c r="G250" s="68"/>
      <c r="H250" s="68"/>
      <c r="I250" s="68"/>
      <c r="J250" s="68"/>
      <c r="K250" s="68"/>
    </row>
    <row r="251" spans="1:11" ht="12" customHeight="1" x14ac:dyDescent="0.25">
      <c r="A251" s="45"/>
      <c r="B251" s="45"/>
      <c r="C251" s="45"/>
      <c r="D251" s="45"/>
      <c r="E251" s="45"/>
      <c r="F251" s="45"/>
      <c r="G251" s="68"/>
      <c r="H251" s="68"/>
      <c r="I251" s="68"/>
      <c r="J251" s="68"/>
      <c r="K251" s="68"/>
    </row>
    <row r="252" spans="1:11" ht="12" customHeight="1" x14ac:dyDescent="0.25">
      <c r="A252" s="45"/>
      <c r="B252" s="45"/>
      <c r="C252" s="45"/>
      <c r="D252" s="45"/>
      <c r="E252" s="45"/>
      <c r="F252" s="45"/>
      <c r="G252" s="68"/>
      <c r="H252" s="68"/>
      <c r="I252" s="68"/>
      <c r="J252" s="68"/>
      <c r="K252" s="68"/>
    </row>
    <row r="253" spans="1:11" ht="12" customHeight="1" x14ac:dyDescent="0.25">
      <c r="A253" s="45"/>
      <c r="B253" s="45"/>
      <c r="C253" s="45"/>
      <c r="D253" s="45"/>
      <c r="E253" s="45"/>
      <c r="F253" s="45"/>
      <c r="G253" s="68"/>
      <c r="H253" s="68"/>
      <c r="I253" s="68"/>
      <c r="J253" s="68"/>
      <c r="K253" s="68"/>
    </row>
    <row r="254" spans="1:11" ht="12" customHeight="1" x14ac:dyDescent="0.25">
      <c r="A254" s="45"/>
      <c r="B254" s="45"/>
      <c r="C254" s="45"/>
      <c r="D254" s="45"/>
      <c r="E254" s="45"/>
      <c r="F254" s="45"/>
      <c r="G254" s="68"/>
      <c r="H254" s="68"/>
      <c r="I254" s="68"/>
      <c r="J254" s="68"/>
      <c r="K254" s="68"/>
    </row>
    <row r="255" spans="1:11" ht="12" customHeight="1" x14ac:dyDescent="0.25">
      <c r="A255" s="45"/>
      <c r="B255" s="45"/>
      <c r="C255" s="45"/>
      <c r="D255" s="45"/>
      <c r="E255" s="45"/>
      <c r="F255" s="45"/>
      <c r="G255" s="68"/>
      <c r="H255" s="68"/>
      <c r="I255" s="68"/>
      <c r="J255" s="68"/>
      <c r="K255" s="68"/>
    </row>
    <row r="256" spans="1:11" ht="12" customHeight="1" x14ac:dyDescent="0.25">
      <c r="A256" s="45"/>
      <c r="B256" s="45"/>
      <c r="C256" s="45"/>
      <c r="D256" s="45"/>
      <c r="E256" s="45"/>
      <c r="F256" s="45"/>
      <c r="G256" s="68"/>
      <c r="H256" s="68"/>
      <c r="I256" s="68"/>
      <c r="J256" s="68"/>
      <c r="K256" s="68"/>
    </row>
    <row r="257" spans="1:11" ht="12" customHeight="1" x14ac:dyDescent="0.25">
      <c r="A257" s="45"/>
      <c r="B257" s="45"/>
      <c r="C257" s="45"/>
      <c r="D257" s="45"/>
      <c r="E257" s="45"/>
      <c r="F257" s="45"/>
      <c r="G257" s="68"/>
      <c r="H257" s="68"/>
      <c r="I257" s="68"/>
      <c r="J257" s="68"/>
      <c r="K257" s="68"/>
    </row>
    <row r="258" spans="1:11" ht="12" customHeight="1" x14ac:dyDescent="0.25">
      <c r="A258" s="45"/>
      <c r="B258" s="45"/>
      <c r="C258" s="45"/>
      <c r="D258" s="45"/>
      <c r="E258" s="45"/>
      <c r="F258" s="45"/>
      <c r="G258" s="68"/>
      <c r="H258" s="68"/>
      <c r="I258" s="68"/>
      <c r="J258" s="68"/>
      <c r="K258" s="68"/>
    </row>
    <row r="259" spans="1:11" ht="12" customHeight="1" x14ac:dyDescent="0.25">
      <c r="A259" s="45"/>
      <c r="B259" s="45"/>
      <c r="C259" s="45"/>
      <c r="D259" s="45"/>
      <c r="E259" s="45"/>
      <c r="F259" s="45"/>
      <c r="G259" s="68"/>
      <c r="H259" s="68"/>
      <c r="I259" s="68"/>
      <c r="J259" s="68"/>
      <c r="K259" s="68"/>
    </row>
    <row r="260" spans="1:11" ht="12" customHeight="1" x14ac:dyDescent="0.25">
      <c r="A260" s="45"/>
      <c r="B260" s="45"/>
      <c r="C260" s="45"/>
      <c r="D260" s="45"/>
      <c r="E260" s="45"/>
      <c r="F260" s="45"/>
      <c r="G260" s="68"/>
      <c r="H260" s="68"/>
      <c r="I260" s="68"/>
      <c r="J260" s="68"/>
      <c r="K260" s="68"/>
    </row>
    <row r="261" spans="1:11" ht="12" customHeight="1" x14ac:dyDescent="0.25">
      <c r="A261" s="45"/>
      <c r="B261" s="45"/>
      <c r="C261" s="45"/>
      <c r="D261" s="45"/>
      <c r="E261" s="45"/>
      <c r="F261" s="45"/>
      <c r="G261" s="68"/>
      <c r="H261" s="68"/>
      <c r="I261" s="68"/>
      <c r="J261" s="68"/>
      <c r="K261" s="68"/>
    </row>
    <row r="262" spans="1:11" ht="12" customHeight="1" x14ac:dyDescent="0.25">
      <c r="A262" s="45"/>
      <c r="B262" s="45"/>
      <c r="C262" s="45"/>
      <c r="D262" s="45"/>
      <c r="E262" s="45"/>
      <c r="F262" s="45"/>
      <c r="G262" s="68"/>
      <c r="H262" s="68"/>
      <c r="I262" s="68"/>
      <c r="J262" s="68"/>
      <c r="K262" s="68"/>
    </row>
  </sheetData>
  <mergeCells count="1">
    <mergeCell ref="A4:B4"/>
  </mergeCells>
  <pageMargins left="0.7" right="0.7" top="0.75" bottom="0.75" header="0" footer="0"/>
  <pageSetup scale="5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F2CB-DF58-49F6-A59A-54494E523F82}">
  <sheetPr>
    <tabColor rgb="FF002060"/>
  </sheetPr>
  <dimension ref="A1:J108"/>
  <sheetViews>
    <sheetView showGridLines="0" view="pageBreakPreview" zoomScaleNormal="145" zoomScaleSheetLayoutView="100" workbookViewId="0"/>
  </sheetViews>
  <sheetFormatPr baseColWidth="10" defaultColWidth="14.42578125" defaultRowHeight="15" customHeight="1" x14ac:dyDescent="0.25"/>
  <cols>
    <col min="1" max="1" width="52" style="419" customWidth="1"/>
    <col min="2" max="4" width="15.140625" style="419" customWidth="1"/>
    <col min="5" max="5" width="3" style="419" customWidth="1"/>
    <col min="6" max="6" width="13.7109375" style="419" customWidth="1"/>
    <col min="7" max="7" width="45" style="419" customWidth="1"/>
    <col min="8" max="10" width="11.5703125" style="419" customWidth="1"/>
    <col min="11" max="16384" width="14.42578125" style="419"/>
  </cols>
  <sheetData>
    <row r="1" spans="1:10" s="932" customFormat="1" ht="16.5" customHeight="1" x14ac:dyDescent="0.25">
      <c r="A1" s="362" t="s">
        <v>973</v>
      </c>
      <c r="B1" s="930"/>
      <c r="C1" s="930"/>
      <c r="D1" s="930"/>
      <c r="E1" s="931"/>
      <c r="F1" s="931"/>
      <c r="G1" s="931"/>
      <c r="H1" s="931"/>
      <c r="I1" s="931"/>
      <c r="J1" s="115"/>
    </row>
    <row r="2" spans="1:10" s="932" customFormat="1" ht="16.5" customHeight="1" x14ac:dyDescent="0.25">
      <c r="A2" s="47" t="s">
        <v>974</v>
      </c>
      <c r="B2" s="933"/>
      <c r="C2" s="933"/>
      <c r="D2" s="934"/>
      <c r="E2" s="935"/>
      <c r="F2" s="115"/>
      <c r="G2" s="115"/>
      <c r="H2" s="115"/>
      <c r="I2" s="115"/>
      <c r="J2" s="115"/>
    </row>
    <row r="3" spans="1:10" ht="16.5" customHeight="1" x14ac:dyDescent="0.25">
      <c r="A3" s="59"/>
      <c r="B3" s="936"/>
      <c r="C3" s="936"/>
      <c r="D3" s="363"/>
      <c r="E3" s="937"/>
      <c r="F3" s="45"/>
      <c r="G3" s="45"/>
      <c r="H3" s="45"/>
      <c r="I3" s="45"/>
      <c r="J3" s="45"/>
    </row>
    <row r="4" spans="1:10" ht="16.5" customHeight="1" x14ac:dyDescent="0.25">
      <c r="A4" s="938" t="s">
        <v>887</v>
      </c>
      <c r="B4" s="939"/>
      <c r="C4" s="939"/>
      <c r="D4" s="939"/>
      <c r="E4" s="937"/>
      <c r="F4" s="45"/>
      <c r="G4" s="45"/>
      <c r="H4" s="45"/>
      <c r="I4" s="45"/>
      <c r="J4" s="45"/>
    </row>
    <row r="5" spans="1:10" ht="16.5" customHeight="1" x14ac:dyDescent="0.25">
      <c r="A5" s="938" t="s">
        <v>975</v>
      </c>
      <c r="B5" s="939"/>
      <c r="C5" s="939"/>
      <c r="D5" s="939"/>
      <c r="E5" s="937"/>
      <c r="F5" s="45"/>
      <c r="G5" s="45"/>
      <c r="H5" s="45"/>
      <c r="I5" s="45"/>
      <c r="J5" s="45"/>
    </row>
    <row r="6" spans="1:10" ht="16.5" customHeight="1" x14ac:dyDescent="0.2">
      <c r="A6" s="49" t="s">
        <v>976</v>
      </c>
      <c r="B6" s="940">
        <v>2023</v>
      </c>
      <c r="C6" s="941" t="s">
        <v>265</v>
      </c>
      <c r="D6" s="942" t="s">
        <v>977</v>
      </c>
      <c r="E6" s="902"/>
      <c r="F6" s="902"/>
      <c r="G6" s="943"/>
      <c r="H6" s="45"/>
      <c r="I6" s="45"/>
      <c r="J6" s="45"/>
    </row>
    <row r="7" spans="1:10" ht="16.5" customHeight="1" x14ac:dyDescent="0.25">
      <c r="A7" s="944" t="s">
        <v>340</v>
      </c>
      <c r="B7" s="945">
        <v>258611276</v>
      </c>
      <c r="C7" s="945">
        <v>221183098</v>
      </c>
      <c r="D7" s="946">
        <f>+C7/B7-1</f>
        <v>-0.14472755627252698</v>
      </c>
      <c r="E7" s="902"/>
      <c r="F7" s="902"/>
      <c r="G7" s="947"/>
      <c r="H7" s="45"/>
      <c r="I7" s="45"/>
      <c r="J7" s="45"/>
    </row>
    <row r="8" spans="1:10" ht="16.5" customHeight="1" x14ac:dyDescent="0.25">
      <c r="A8" s="944" t="s">
        <v>596</v>
      </c>
      <c r="B8" s="945">
        <v>129853736</v>
      </c>
      <c r="C8" s="945">
        <v>168271261</v>
      </c>
      <c r="D8" s="946">
        <f t="shared" ref="D8:D18" si="0">+C8/B8-1</f>
        <v>0.29585228876279701</v>
      </c>
      <c r="E8" s="902"/>
      <c r="F8" s="902"/>
      <c r="G8" s="947"/>
      <c r="H8" s="45"/>
      <c r="I8" s="45"/>
      <c r="J8" s="45"/>
    </row>
    <row r="9" spans="1:10" ht="16.5" customHeight="1" x14ac:dyDescent="0.25">
      <c r="A9" s="944" t="s">
        <v>476</v>
      </c>
      <c r="B9" s="945">
        <v>121053278</v>
      </c>
      <c r="C9" s="945">
        <v>165561292</v>
      </c>
      <c r="D9" s="946">
        <f t="shared" si="0"/>
        <v>0.36767293488739727</v>
      </c>
      <c r="E9" s="902"/>
      <c r="F9" s="902"/>
      <c r="G9" s="947"/>
      <c r="H9" s="45"/>
      <c r="I9" s="45"/>
      <c r="J9" s="45"/>
    </row>
    <row r="10" spans="1:10" ht="16.5" customHeight="1" x14ac:dyDescent="0.25">
      <c r="A10" s="944" t="s">
        <v>599</v>
      </c>
      <c r="B10" s="945">
        <v>90582950</v>
      </c>
      <c r="C10" s="945">
        <v>94656310</v>
      </c>
      <c r="D10" s="946">
        <f t="shared" si="0"/>
        <v>4.4968285974347211E-2</v>
      </c>
      <c r="E10" s="902"/>
      <c r="F10" s="902"/>
      <c r="G10" s="947"/>
      <c r="H10" s="45"/>
      <c r="I10" s="45"/>
      <c r="J10" s="45"/>
    </row>
    <row r="11" spans="1:10" ht="16.5" customHeight="1" x14ac:dyDescent="0.25">
      <c r="A11" s="944" t="s">
        <v>509</v>
      </c>
      <c r="B11" s="945">
        <v>105200486</v>
      </c>
      <c r="C11" s="945">
        <v>88500377</v>
      </c>
      <c r="D11" s="946">
        <f t="shared" si="0"/>
        <v>-0.15874554990173717</v>
      </c>
      <c r="E11" s="902"/>
      <c r="F11" s="902"/>
      <c r="G11" s="947"/>
      <c r="H11" s="45"/>
      <c r="I11" s="45"/>
      <c r="J11" s="45"/>
    </row>
    <row r="12" spans="1:10" ht="16.5" customHeight="1" x14ac:dyDescent="0.25">
      <c r="A12" s="944" t="s">
        <v>433</v>
      </c>
      <c r="B12" s="945">
        <v>52135089</v>
      </c>
      <c r="C12" s="945">
        <v>57271867</v>
      </c>
      <c r="D12" s="946">
        <f t="shared" si="0"/>
        <v>9.8528229231564124E-2</v>
      </c>
      <c r="E12" s="45"/>
      <c r="F12" s="45"/>
      <c r="H12" s="45"/>
      <c r="I12" s="45"/>
      <c r="J12" s="45"/>
    </row>
    <row r="13" spans="1:10" ht="16.5" customHeight="1" x14ac:dyDescent="0.25">
      <c r="A13" s="944" t="s">
        <v>920</v>
      </c>
      <c r="B13" s="945">
        <v>48541690</v>
      </c>
      <c r="C13" s="945">
        <v>37853371</v>
      </c>
      <c r="D13" s="946">
        <f t="shared" si="0"/>
        <v>-0.22018844008109317</v>
      </c>
      <c r="E13" s="45"/>
      <c r="F13" s="45"/>
      <c r="H13" s="45"/>
      <c r="I13" s="45"/>
      <c r="J13" s="45"/>
    </row>
    <row r="14" spans="1:10" ht="16.5" customHeight="1" x14ac:dyDescent="0.25">
      <c r="A14" s="944" t="s">
        <v>357</v>
      </c>
      <c r="B14" s="945">
        <v>15331205</v>
      </c>
      <c r="C14" s="945">
        <v>33633457</v>
      </c>
      <c r="D14" s="946">
        <f t="shared" si="0"/>
        <v>1.193790833792908</v>
      </c>
      <c r="E14" s="911"/>
      <c r="F14" s="911"/>
      <c r="G14" s="948"/>
      <c r="H14" s="45"/>
      <c r="I14" s="45"/>
      <c r="J14" s="45"/>
    </row>
    <row r="15" spans="1:10" ht="16.5" customHeight="1" x14ac:dyDescent="0.25">
      <c r="A15" s="944" t="s">
        <v>435</v>
      </c>
      <c r="B15" s="945">
        <v>31231311</v>
      </c>
      <c r="C15" s="945">
        <v>31317004</v>
      </c>
      <c r="D15" s="946">
        <f t="shared" si="0"/>
        <v>2.7438169342299812E-3</v>
      </c>
      <c r="E15" s="911"/>
      <c r="F15" s="911"/>
      <c r="G15" s="948"/>
      <c r="H15" s="45"/>
      <c r="I15" s="45"/>
      <c r="J15" s="45"/>
    </row>
    <row r="16" spans="1:10" ht="16.5" customHeight="1" x14ac:dyDescent="0.25">
      <c r="A16" s="944" t="s">
        <v>358</v>
      </c>
      <c r="B16" s="945">
        <v>21522900</v>
      </c>
      <c r="C16" s="945">
        <v>29642437</v>
      </c>
      <c r="D16" s="946">
        <f t="shared" si="0"/>
        <v>0.3772510674676739</v>
      </c>
      <c r="E16" s="911"/>
      <c r="F16" s="911"/>
      <c r="G16" s="948"/>
      <c r="H16" s="45"/>
      <c r="I16" s="45"/>
      <c r="J16" s="45"/>
    </row>
    <row r="17" spans="1:10" ht="16.5" customHeight="1" x14ac:dyDescent="0.25">
      <c r="A17" s="944" t="s">
        <v>333</v>
      </c>
      <c r="B17" s="945">
        <v>362462529</v>
      </c>
      <c r="C17" s="945">
        <v>170050996</v>
      </c>
      <c r="D17" s="946">
        <f t="shared" si="0"/>
        <v>-0.53084530842635047</v>
      </c>
      <c r="E17" s="911"/>
      <c r="F17" s="911"/>
      <c r="G17" s="948"/>
      <c r="H17" s="45"/>
      <c r="I17" s="45"/>
      <c r="J17" s="45"/>
    </row>
    <row r="18" spans="1:10" ht="16.5" customHeight="1" x14ac:dyDescent="0.25">
      <c r="A18" s="949" t="s">
        <v>978</v>
      </c>
      <c r="B18" s="950">
        <f>+SUM(B7:B17)</f>
        <v>1236526450</v>
      </c>
      <c r="C18" s="950">
        <f>+SUM(C7:C17)</f>
        <v>1097941470</v>
      </c>
      <c r="D18" s="532">
        <f t="shared" si="0"/>
        <v>-0.11207603363437957</v>
      </c>
      <c r="E18" s="911"/>
      <c r="F18" s="911"/>
      <c r="G18" s="948"/>
      <c r="H18" s="45"/>
      <c r="I18" s="45"/>
      <c r="J18" s="45"/>
    </row>
    <row r="19" spans="1:10" ht="16.5" customHeight="1" x14ac:dyDescent="0.25">
      <c r="A19" s="951"/>
      <c r="B19" s="911"/>
      <c r="C19" s="911"/>
      <c r="D19" s="952"/>
      <c r="E19" s="911"/>
      <c r="F19" s="911"/>
      <c r="G19" s="948"/>
      <c r="H19" s="45"/>
      <c r="I19" s="45"/>
      <c r="J19" s="45"/>
    </row>
    <row r="20" spans="1:10" ht="16.5" customHeight="1" x14ac:dyDescent="0.25">
      <c r="A20" s="953"/>
      <c r="B20" s="911"/>
      <c r="C20" s="911"/>
      <c r="D20" s="371"/>
      <c r="E20" s="45"/>
      <c r="F20" s="45"/>
      <c r="G20" s="45"/>
      <c r="H20" s="45"/>
      <c r="I20" s="45"/>
      <c r="J20" s="45"/>
    </row>
    <row r="21" spans="1:10" ht="16.5" customHeight="1" x14ac:dyDescent="0.25">
      <c r="A21" s="938" t="s">
        <v>889</v>
      </c>
      <c r="B21" s="939"/>
      <c r="C21" s="939"/>
      <c r="D21" s="939"/>
      <c r="E21" s="45"/>
      <c r="F21" s="45"/>
      <c r="G21" s="45"/>
      <c r="H21" s="45"/>
      <c r="I21" s="45"/>
      <c r="J21" s="45"/>
    </row>
    <row r="22" spans="1:10" ht="16.5" customHeight="1" x14ac:dyDescent="0.25">
      <c r="A22" s="938" t="s">
        <v>975</v>
      </c>
      <c r="B22" s="939"/>
      <c r="C22" s="939"/>
      <c r="D22" s="939"/>
      <c r="E22" s="45"/>
      <c r="F22" s="45"/>
      <c r="G22" s="45"/>
      <c r="H22" s="45"/>
      <c r="I22" s="45"/>
      <c r="J22" s="45"/>
    </row>
    <row r="23" spans="1:10" ht="16.5" customHeight="1" x14ac:dyDescent="0.2">
      <c r="A23" s="49" t="s">
        <v>976</v>
      </c>
      <c r="B23" s="940">
        <v>2023</v>
      </c>
      <c r="C23" s="941" t="s">
        <v>265</v>
      </c>
      <c r="D23" s="942" t="s">
        <v>977</v>
      </c>
      <c r="E23" s="45"/>
      <c r="F23" s="45"/>
      <c r="G23" s="45"/>
      <c r="H23" s="45"/>
      <c r="I23" s="45"/>
      <c r="J23" s="45"/>
    </row>
    <row r="24" spans="1:10" ht="16.5" customHeight="1" x14ac:dyDescent="0.25">
      <c r="A24" s="944" t="s">
        <v>340</v>
      </c>
      <c r="B24" s="945">
        <v>168263265</v>
      </c>
      <c r="C24" s="945">
        <v>289430280</v>
      </c>
      <c r="D24" s="946">
        <f t="shared" ref="D24:D35" si="1">+C24/B24-1</f>
        <v>0.72010379092548815</v>
      </c>
      <c r="E24" s="914"/>
      <c r="F24" s="914"/>
      <c r="G24" s="45"/>
      <c r="H24" s="45"/>
      <c r="I24" s="45"/>
      <c r="J24" s="45"/>
    </row>
    <row r="25" spans="1:10" ht="16.5" customHeight="1" x14ac:dyDescent="0.25">
      <c r="A25" s="944" t="s">
        <v>596</v>
      </c>
      <c r="B25" s="945">
        <v>121683126</v>
      </c>
      <c r="C25" s="945">
        <v>152808134</v>
      </c>
      <c r="D25" s="946">
        <f t="shared" si="1"/>
        <v>0.25578738008423607</v>
      </c>
      <c r="E25" s="45"/>
      <c r="F25" s="45"/>
      <c r="G25" s="45"/>
      <c r="H25" s="45"/>
      <c r="I25" s="45"/>
      <c r="J25" s="45"/>
    </row>
    <row r="26" spans="1:10" ht="16.5" customHeight="1" x14ac:dyDescent="0.25">
      <c r="A26" s="944" t="s">
        <v>509</v>
      </c>
      <c r="B26" s="945">
        <v>94108767</v>
      </c>
      <c r="C26" s="945">
        <v>108440891</v>
      </c>
      <c r="D26" s="946">
        <f t="shared" si="1"/>
        <v>0.15229318645732559</v>
      </c>
      <c r="E26" s="335"/>
      <c r="F26" s="335"/>
      <c r="G26" s="335"/>
      <c r="H26" s="45"/>
      <c r="I26" s="45"/>
      <c r="J26" s="45"/>
    </row>
    <row r="27" spans="1:10" ht="16.5" customHeight="1" x14ac:dyDescent="0.25">
      <c r="A27" s="944" t="s">
        <v>431</v>
      </c>
      <c r="B27" s="945">
        <v>4694160</v>
      </c>
      <c r="C27" s="945">
        <v>74746518</v>
      </c>
      <c r="D27" s="946" t="s">
        <v>979</v>
      </c>
      <c r="E27" s="45"/>
      <c r="F27" s="45"/>
      <c r="G27" s="45"/>
      <c r="H27" s="45"/>
      <c r="I27" s="45"/>
      <c r="J27" s="45"/>
    </row>
    <row r="28" spans="1:10" ht="16.5" customHeight="1" x14ac:dyDescent="0.25">
      <c r="A28" s="944" t="s">
        <v>476</v>
      </c>
      <c r="B28" s="945">
        <v>20755248</v>
      </c>
      <c r="C28" s="945">
        <v>49606362</v>
      </c>
      <c r="D28" s="946">
        <f t="shared" si="1"/>
        <v>1.3900635636827854</v>
      </c>
      <c r="E28" s="45"/>
      <c r="F28" s="45"/>
      <c r="G28" s="45"/>
      <c r="H28" s="45"/>
      <c r="I28" s="45"/>
      <c r="J28" s="45"/>
    </row>
    <row r="29" spans="1:10" ht="16.5" customHeight="1" x14ac:dyDescent="0.25">
      <c r="A29" s="944" t="s">
        <v>435</v>
      </c>
      <c r="B29" s="945">
        <v>88126128</v>
      </c>
      <c r="C29" s="945">
        <v>47884495</v>
      </c>
      <c r="D29" s="946">
        <f t="shared" si="1"/>
        <v>-0.45663679902060372</v>
      </c>
      <c r="E29" s="45"/>
      <c r="F29" s="45"/>
      <c r="G29" s="45"/>
      <c r="H29" s="45"/>
      <c r="I29" s="45"/>
      <c r="J29" s="45"/>
    </row>
    <row r="30" spans="1:10" ht="16.5" customHeight="1" x14ac:dyDescent="0.25">
      <c r="A30" s="944" t="s">
        <v>599</v>
      </c>
      <c r="B30" s="945">
        <v>57235246</v>
      </c>
      <c r="C30" s="945">
        <v>46366054</v>
      </c>
      <c r="D30" s="946">
        <f t="shared" si="1"/>
        <v>-0.18990382255018179</v>
      </c>
      <c r="E30" s="45"/>
      <c r="F30" s="45"/>
      <c r="G30" s="45"/>
      <c r="H30" s="45"/>
      <c r="I30" s="45"/>
      <c r="J30" s="45"/>
    </row>
    <row r="31" spans="1:10" ht="16.5" customHeight="1" x14ac:dyDescent="0.25">
      <c r="A31" s="944" t="s">
        <v>433</v>
      </c>
      <c r="B31" s="945">
        <v>33684387</v>
      </c>
      <c r="C31" s="945">
        <v>31482371</v>
      </c>
      <c r="D31" s="946">
        <f t="shared" si="1"/>
        <v>-6.5372007511966923E-2</v>
      </c>
      <c r="E31" s="45"/>
      <c r="F31" s="45"/>
      <c r="G31" s="45"/>
      <c r="H31" s="45"/>
      <c r="I31" s="45"/>
      <c r="J31" s="45"/>
    </row>
    <row r="32" spans="1:10" ht="16.5" customHeight="1" x14ac:dyDescent="0.25">
      <c r="A32" s="944" t="s">
        <v>598</v>
      </c>
      <c r="B32" s="945">
        <v>58352998</v>
      </c>
      <c r="C32" s="945">
        <v>25233335</v>
      </c>
      <c r="D32" s="946">
        <f t="shared" si="1"/>
        <v>-0.56757431726129992</v>
      </c>
      <c r="E32" s="45"/>
      <c r="F32" s="45"/>
      <c r="G32" s="45"/>
      <c r="H32" s="45"/>
      <c r="I32" s="45"/>
      <c r="J32" s="45"/>
    </row>
    <row r="33" spans="1:10" ht="16.5" customHeight="1" x14ac:dyDescent="0.25">
      <c r="A33" s="944" t="s">
        <v>920</v>
      </c>
      <c r="B33" s="945">
        <v>35638155</v>
      </c>
      <c r="C33" s="945">
        <v>22807095</v>
      </c>
      <c r="D33" s="946">
        <f t="shared" si="1"/>
        <v>-0.36003715680567638</v>
      </c>
      <c r="E33" s="45"/>
      <c r="F33" s="45"/>
      <c r="G33" s="45"/>
      <c r="H33" s="45"/>
      <c r="I33" s="45"/>
      <c r="J33" s="45"/>
    </row>
    <row r="34" spans="1:10" ht="16.5" customHeight="1" x14ac:dyDescent="0.25">
      <c r="A34" s="944" t="s">
        <v>333</v>
      </c>
      <c r="B34" s="945">
        <v>172420711</v>
      </c>
      <c r="C34" s="945">
        <v>143982750</v>
      </c>
      <c r="D34" s="946">
        <f t="shared" si="1"/>
        <v>-0.16493355603898419</v>
      </c>
      <c r="E34" s="45"/>
      <c r="F34" s="45"/>
      <c r="G34" s="45"/>
      <c r="H34" s="45"/>
      <c r="I34" s="45"/>
      <c r="J34" s="45"/>
    </row>
    <row r="35" spans="1:10" ht="16.5" customHeight="1" x14ac:dyDescent="0.25">
      <c r="A35" s="949" t="s">
        <v>978</v>
      </c>
      <c r="B35" s="950">
        <f>+SUM(B24:B34)</f>
        <v>854962191</v>
      </c>
      <c r="C35" s="950">
        <f>+SUM(C24:C34)</f>
        <v>992788285</v>
      </c>
      <c r="D35" s="532">
        <f t="shared" si="1"/>
        <v>0.1612072386953074</v>
      </c>
      <c r="E35" s="954"/>
      <c r="F35" s="954"/>
      <c r="G35" s="45"/>
      <c r="H35" s="45"/>
      <c r="I35" s="45"/>
      <c r="J35" s="45"/>
    </row>
    <row r="36" spans="1:10" ht="16.5" customHeight="1" x14ac:dyDescent="0.25">
      <c r="A36" s="45"/>
      <c r="B36" s="44"/>
      <c r="C36" s="44"/>
      <c r="D36" s="44"/>
      <c r="E36" s="45"/>
      <c r="F36" s="45"/>
      <c r="G36" s="45"/>
      <c r="H36" s="45"/>
      <c r="I36" s="45"/>
      <c r="J36" s="45"/>
    </row>
    <row r="37" spans="1:10" ht="16.5" customHeight="1" x14ac:dyDescent="0.25">
      <c r="A37" s="45"/>
      <c r="B37" s="44"/>
      <c r="C37" s="44"/>
      <c r="D37" s="44"/>
      <c r="E37" s="45"/>
      <c r="F37" s="45"/>
      <c r="G37" s="45"/>
      <c r="H37" s="45"/>
      <c r="I37" s="45"/>
      <c r="J37" s="45"/>
    </row>
    <row r="38" spans="1:10" ht="16.5" customHeight="1" x14ac:dyDescent="0.25">
      <c r="A38" s="938" t="s">
        <v>762</v>
      </c>
      <c r="B38" s="939"/>
      <c r="C38" s="939"/>
      <c r="D38" s="939"/>
      <c r="E38" s="45"/>
      <c r="F38" s="45"/>
      <c r="G38" s="45"/>
      <c r="H38" s="45"/>
      <c r="I38" s="45"/>
      <c r="J38" s="45"/>
    </row>
    <row r="39" spans="1:10" ht="16.5" customHeight="1" x14ac:dyDescent="0.25">
      <c r="A39" s="938" t="s">
        <v>975</v>
      </c>
      <c r="B39" s="939"/>
      <c r="C39" s="939"/>
      <c r="D39" s="939"/>
      <c r="E39" s="45"/>
      <c r="F39" s="45"/>
      <c r="G39" s="45"/>
      <c r="H39" s="45"/>
      <c r="I39" s="45"/>
      <c r="J39" s="45"/>
    </row>
    <row r="40" spans="1:10" ht="16.5" customHeight="1" x14ac:dyDescent="0.2">
      <c r="A40" s="49" t="s">
        <v>976</v>
      </c>
      <c r="B40" s="940">
        <v>2023</v>
      </c>
      <c r="C40" s="941" t="s">
        <v>265</v>
      </c>
      <c r="D40" s="942" t="s">
        <v>977</v>
      </c>
      <c r="E40" s="45"/>
      <c r="F40" s="45"/>
      <c r="G40" s="45"/>
      <c r="H40" s="45"/>
      <c r="I40" s="45"/>
      <c r="J40" s="45"/>
    </row>
    <row r="41" spans="1:10" ht="16.5" customHeight="1" x14ac:dyDescent="0.25">
      <c r="A41" s="944" t="s">
        <v>431</v>
      </c>
      <c r="B41" s="945">
        <v>43620193</v>
      </c>
      <c r="C41" s="945">
        <v>54209429</v>
      </c>
      <c r="D41" s="946">
        <f t="shared" ref="D41:D52" si="2">+C41/B41-1</f>
        <v>0.24275995294197794</v>
      </c>
      <c r="E41" s="45"/>
      <c r="F41" s="45"/>
      <c r="G41" s="45"/>
      <c r="H41" s="45"/>
      <c r="I41" s="45"/>
      <c r="J41" s="45"/>
    </row>
    <row r="42" spans="1:10" ht="16.5" customHeight="1" x14ac:dyDescent="0.25">
      <c r="A42" s="944" t="s">
        <v>424</v>
      </c>
      <c r="B42" s="945">
        <v>47185489</v>
      </c>
      <c r="C42" s="945">
        <v>50775770</v>
      </c>
      <c r="D42" s="946">
        <f t="shared" si="2"/>
        <v>7.6088667852949543E-2</v>
      </c>
      <c r="E42" s="45"/>
      <c r="F42" s="45"/>
      <c r="G42" s="914"/>
      <c r="H42" s="914"/>
      <c r="I42" s="45"/>
      <c r="J42" s="45"/>
    </row>
    <row r="43" spans="1:10" ht="16.5" customHeight="1" x14ac:dyDescent="0.25">
      <c r="A43" s="944" t="s">
        <v>928</v>
      </c>
      <c r="B43" s="945">
        <v>20023241</v>
      </c>
      <c r="C43" s="945">
        <v>50436022</v>
      </c>
      <c r="D43" s="946">
        <f>+C43/B43-1</f>
        <v>1.5188740424190068</v>
      </c>
      <c r="E43" s="45"/>
      <c r="F43" s="45"/>
      <c r="G43" s="335"/>
      <c r="H43" s="335"/>
      <c r="I43" s="45"/>
      <c r="J43" s="45"/>
    </row>
    <row r="44" spans="1:10" ht="16.5" customHeight="1" x14ac:dyDescent="0.25">
      <c r="A44" s="944" t="s">
        <v>930</v>
      </c>
      <c r="B44" s="945">
        <v>37732407</v>
      </c>
      <c r="C44" s="945">
        <v>39356458</v>
      </c>
      <c r="D44" s="946">
        <f>+C44/B44-1</f>
        <v>4.3041277488605534E-2</v>
      </c>
      <c r="E44" s="45"/>
      <c r="F44" s="45"/>
      <c r="G44" s="45"/>
      <c r="H44" s="45"/>
      <c r="I44" s="45"/>
      <c r="J44" s="45"/>
    </row>
    <row r="45" spans="1:10" ht="16.5" customHeight="1" x14ac:dyDescent="0.25">
      <c r="A45" s="944" t="s">
        <v>340</v>
      </c>
      <c r="B45" s="945">
        <v>25214937</v>
      </c>
      <c r="C45" s="945">
        <v>32799613</v>
      </c>
      <c r="D45" s="946">
        <f>+C45/B45-1</f>
        <v>0.30080091019065414</v>
      </c>
      <c r="E45" s="45"/>
      <c r="F45" s="45"/>
      <c r="G45" s="45"/>
      <c r="H45" s="45"/>
      <c r="I45" s="45"/>
      <c r="J45" s="45"/>
    </row>
    <row r="46" spans="1:10" ht="16.5" customHeight="1" x14ac:dyDescent="0.25">
      <c r="A46" s="944" t="s">
        <v>509</v>
      </c>
      <c r="B46" s="945">
        <v>26325623</v>
      </c>
      <c r="C46" s="945">
        <v>31950369</v>
      </c>
      <c r="D46" s="946">
        <f t="shared" si="2"/>
        <v>0.21366050862310071</v>
      </c>
      <c r="E46" s="45"/>
      <c r="F46" s="45"/>
      <c r="G46" s="45"/>
      <c r="H46" s="45"/>
      <c r="I46" s="45"/>
      <c r="J46" s="45"/>
    </row>
    <row r="47" spans="1:10" ht="16.5" customHeight="1" x14ac:dyDescent="0.25">
      <c r="A47" s="944" t="s">
        <v>937</v>
      </c>
      <c r="B47" s="945">
        <v>24478471</v>
      </c>
      <c r="C47" s="945">
        <v>31725247</v>
      </c>
      <c r="D47" s="946">
        <f t="shared" si="2"/>
        <v>0.29604692221176721</v>
      </c>
      <c r="E47" s="45"/>
      <c r="F47" s="45"/>
      <c r="G47" s="45"/>
      <c r="H47" s="45"/>
      <c r="I47" s="45"/>
      <c r="J47" s="45"/>
    </row>
    <row r="48" spans="1:10" ht="16.5" customHeight="1" x14ac:dyDescent="0.25">
      <c r="A48" s="944" t="s">
        <v>911</v>
      </c>
      <c r="B48" s="945">
        <v>16122412</v>
      </c>
      <c r="C48" s="945">
        <v>24334161</v>
      </c>
      <c r="D48" s="946">
        <f t="shared" si="2"/>
        <v>0.50933749863233868</v>
      </c>
      <c r="E48" s="45"/>
      <c r="F48" s="45"/>
      <c r="G48" s="45"/>
      <c r="H48" s="45"/>
      <c r="I48" s="45"/>
      <c r="J48" s="45"/>
    </row>
    <row r="49" spans="1:10" ht="16.5" customHeight="1" x14ac:dyDescent="0.25">
      <c r="A49" s="944" t="s">
        <v>952</v>
      </c>
      <c r="B49" s="945">
        <v>2955697</v>
      </c>
      <c r="C49" s="945">
        <v>19652633</v>
      </c>
      <c r="D49" s="946">
        <f t="shared" si="2"/>
        <v>5.6490688998229519</v>
      </c>
      <c r="E49" s="45"/>
      <c r="F49" s="45"/>
      <c r="G49" s="45"/>
      <c r="H49" s="45"/>
      <c r="I49" s="45"/>
      <c r="J49" s="45"/>
    </row>
    <row r="50" spans="1:10" ht="16.5" customHeight="1" x14ac:dyDescent="0.25">
      <c r="A50" s="944" t="s">
        <v>598</v>
      </c>
      <c r="B50" s="945">
        <v>820206</v>
      </c>
      <c r="C50" s="945">
        <v>18110969</v>
      </c>
      <c r="D50" s="946" t="s">
        <v>979</v>
      </c>
      <c r="E50" s="45"/>
      <c r="F50" s="45"/>
      <c r="G50" s="45"/>
      <c r="H50" s="45"/>
      <c r="I50" s="45"/>
      <c r="J50" s="45"/>
    </row>
    <row r="51" spans="1:10" ht="16.5" customHeight="1" x14ac:dyDescent="0.25">
      <c r="A51" s="944" t="s">
        <v>333</v>
      </c>
      <c r="B51" s="945">
        <v>198691823</v>
      </c>
      <c r="C51" s="945">
        <v>214293845</v>
      </c>
      <c r="D51" s="946">
        <f t="shared" si="2"/>
        <v>7.8523724652725058E-2</v>
      </c>
      <c r="E51" s="45"/>
      <c r="F51" s="45"/>
      <c r="G51" s="45"/>
      <c r="H51" s="45"/>
      <c r="I51" s="45"/>
      <c r="J51" s="45"/>
    </row>
    <row r="52" spans="1:10" ht="16.5" customHeight="1" x14ac:dyDescent="0.25">
      <c r="A52" s="949" t="s">
        <v>978</v>
      </c>
      <c r="B52" s="950">
        <f>+SUM(B41:B51)</f>
        <v>443170499</v>
      </c>
      <c r="C52" s="950">
        <f>+SUM(C41:C51)</f>
        <v>567644516</v>
      </c>
      <c r="D52" s="532">
        <f t="shared" si="2"/>
        <v>0.28087162227826901</v>
      </c>
      <c r="E52" s="955"/>
      <c r="F52" s="955"/>
      <c r="G52" s="45"/>
      <c r="H52" s="45"/>
      <c r="I52" s="45"/>
      <c r="J52" s="45"/>
    </row>
    <row r="53" spans="1:10" ht="16.5" customHeight="1" x14ac:dyDescent="0.25">
      <c r="A53" s="45"/>
      <c r="B53" s="44"/>
      <c r="C53" s="44"/>
      <c r="D53" s="44"/>
      <c r="E53" s="45"/>
      <c r="F53" s="45"/>
      <c r="G53" s="45"/>
      <c r="H53" s="45"/>
      <c r="I53" s="45"/>
      <c r="J53" s="45"/>
    </row>
    <row r="54" spans="1:10" ht="16.5" customHeight="1" x14ac:dyDescent="0.25">
      <c r="A54" s="45"/>
      <c r="B54" s="44"/>
      <c r="C54" s="44"/>
      <c r="D54" s="44"/>
      <c r="E54" s="45"/>
      <c r="F54" s="45"/>
      <c r="G54" s="45"/>
      <c r="H54" s="45"/>
      <c r="I54" s="45"/>
      <c r="J54" s="45"/>
    </row>
    <row r="55" spans="1:10" ht="16.5" customHeight="1" x14ac:dyDescent="0.25">
      <c r="A55" s="938" t="s">
        <v>892</v>
      </c>
      <c r="B55" s="939"/>
      <c r="C55" s="939"/>
      <c r="D55" s="939"/>
      <c r="E55" s="45"/>
      <c r="F55" s="45"/>
      <c r="G55" s="45"/>
      <c r="H55" s="45"/>
      <c r="I55" s="45"/>
      <c r="J55" s="45"/>
    </row>
    <row r="56" spans="1:10" ht="16.5" customHeight="1" x14ac:dyDescent="0.25">
      <c r="A56" s="938" t="s">
        <v>975</v>
      </c>
      <c r="B56" s="939"/>
      <c r="C56" s="939"/>
      <c r="D56" s="939"/>
      <c r="E56" s="45"/>
      <c r="F56" s="45"/>
      <c r="G56" s="45"/>
      <c r="H56" s="45"/>
      <c r="I56" s="45"/>
      <c r="J56" s="45"/>
    </row>
    <row r="57" spans="1:10" ht="16.5" customHeight="1" x14ac:dyDescent="0.2">
      <c r="A57" s="49" t="s">
        <v>976</v>
      </c>
      <c r="B57" s="940">
        <v>2023</v>
      </c>
      <c r="C57" s="941" t="s">
        <v>265</v>
      </c>
      <c r="D57" s="942" t="s">
        <v>977</v>
      </c>
      <c r="E57" s="45"/>
      <c r="F57" s="45"/>
      <c r="G57" s="45"/>
      <c r="H57" s="45"/>
      <c r="I57" s="45"/>
      <c r="J57" s="45"/>
    </row>
    <row r="58" spans="1:10" ht="16.5" customHeight="1" x14ac:dyDescent="0.25">
      <c r="A58" s="944" t="s">
        <v>599</v>
      </c>
      <c r="B58" s="945">
        <v>69619477</v>
      </c>
      <c r="C58" s="945">
        <v>178683592</v>
      </c>
      <c r="D58" s="946">
        <f t="shared" ref="D58:D69" si="3">+C58/B58-1</f>
        <v>1.5665747532116625</v>
      </c>
      <c r="E58" s="45"/>
      <c r="F58" s="45"/>
      <c r="G58" s="45"/>
      <c r="H58" s="45"/>
      <c r="I58" s="45"/>
      <c r="J58" s="45"/>
    </row>
    <row r="59" spans="1:10" ht="16.5" customHeight="1" x14ac:dyDescent="0.25">
      <c r="A59" s="944" t="s">
        <v>598</v>
      </c>
      <c r="B59" s="945">
        <v>189610024</v>
      </c>
      <c r="C59" s="945">
        <v>166425759</v>
      </c>
      <c r="D59" s="946">
        <f t="shared" si="3"/>
        <v>-0.12227341419459981</v>
      </c>
      <c r="E59" s="914"/>
      <c r="F59" s="914"/>
      <c r="G59" s="45"/>
      <c r="H59" s="45"/>
      <c r="I59" s="45"/>
      <c r="J59" s="45"/>
    </row>
    <row r="60" spans="1:10" ht="16.5" customHeight="1" x14ac:dyDescent="0.25">
      <c r="A60" s="944" t="s">
        <v>340</v>
      </c>
      <c r="B60" s="945">
        <v>147254194</v>
      </c>
      <c r="C60" s="945">
        <v>114015074</v>
      </c>
      <c r="D60" s="946">
        <f t="shared" si="3"/>
        <v>-0.22572613449637979</v>
      </c>
      <c r="E60" s="335"/>
      <c r="F60" s="335"/>
      <c r="G60" s="45"/>
      <c r="H60" s="45"/>
      <c r="I60" s="45"/>
      <c r="J60" s="45"/>
    </row>
    <row r="61" spans="1:10" ht="16.5" customHeight="1" x14ac:dyDescent="0.25">
      <c r="A61" s="944" t="s">
        <v>431</v>
      </c>
      <c r="B61" s="945">
        <v>112047602</v>
      </c>
      <c r="C61" s="945">
        <v>98893487</v>
      </c>
      <c r="D61" s="946">
        <f t="shared" si="3"/>
        <v>-0.11739755929805618</v>
      </c>
      <c r="E61" s="45"/>
      <c r="F61" s="45"/>
      <c r="G61" s="45"/>
      <c r="H61" s="45"/>
      <c r="I61" s="45"/>
      <c r="J61" s="45"/>
    </row>
    <row r="62" spans="1:10" ht="16.5" customHeight="1" x14ac:dyDescent="0.25">
      <c r="A62" s="944" t="s">
        <v>509</v>
      </c>
      <c r="B62" s="945">
        <v>108892797</v>
      </c>
      <c r="C62" s="945">
        <v>77191995</v>
      </c>
      <c r="D62" s="946">
        <f t="shared" si="3"/>
        <v>-0.29111936577402819</v>
      </c>
      <c r="E62" s="45"/>
      <c r="F62" s="45"/>
      <c r="G62" s="45"/>
      <c r="H62" s="45"/>
      <c r="I62" s="45"/>
      <c r="J62" s="45"/>
    </row>
    <row r="63" spans="1:10" ht="16.5" customHeight="1" x14ac:dyDescent="0.25">
      <c r="A63" s="944" t="s">
        <v>435</v>
      </c>
      <c r="B63" s="945">
        <v>19655164</v>
      </c>
      <c r="C63" s="945">
        <v>66790717</v>
      </c>
      <c r="D63" s="946">
        <f t="shared" si="3"/>
        <v>2.3981256528818586</v>
      </c>
      <c r="E63" s="45"/>
      <c r="F63" s="45"/>
      <c r="G63" s="45"/>
      <c r="H63" s="45"/>
      <c r="I63" s="45"/>
      <c r="J63" s="45"/>
    </row>
    <row r="64" spans="1:10" ht="16.5" customHeight="1" x14ac:dyDescent="0.25">
      <c r="A64" s="944" t="s">
        <v>911</v>
      </c>
      <c r="B64" s="945">
        <v>30434805</v>
      </c>
      <c r="C64" s="945">
        <v>52322088</v>
      </c>
      <c r="D64" s="946">
        <f t="shared" si="3"/>
        <v>0.71915305519453798</v>
      </c>
      <c r="E64" s="45"/>
      <c r="F64" s="45"/>
      <c r="G64" s="45"/>
      <c r="H64" s="45"/>
      <c r="I64" s="45"/>
      <c r="J64" s="45"/>
    </row>
    <row r="65" spans="1:10" ht="16.5" customHeight="1" x14ac:dyDescent="0.25">
      <c r="A65" s="944" t="s">
        <v>441</v>
      </c>
      <c r="B65" s="945">
        <v>35563589</v>
      </c>
      <c r="C65" s="945">
        <v>42508795</v>
      </c>
      <c r="D65" s="946">
        <f t="shared" si="3"/>
        <v>0.19528979485169518</v>
      </c>
      <c r="E65" s="45"/>
      <c r="F65" s="45"/>
      <c r="G65" s="45"/>
      <c r="H65" s="45"/>
      <c r="I65" s="45"/>
      <c r="J65" s="45"/>
    </row>
    <row r="66" spans="1:10" ht="16.5" customHeight="1" x14ac:dyDescent="0.25">
      <c r="A66" s="944" t="s">
        <v>429</v>
      </c>
      <c r="B66" s="945">
        <v>51216247</v>
      </c>
      <c r="C66" s="945">
        <v>36136723</v>
      </c>
      <c r="D66" s="946">
        <f t="shared" si="3"/>
        <v>-0.29442852382369988</v>
      </c>
      <c r="E66" s="45"/>
      <c r="F66" s="45"/>
      <c r="G66" s="45"/>
      <c r="H66" s="45"/>
      <c r="I66" s="45"/>
      <c r="J66" s="45"/>
    </row>
    <row r="67" spans="1:10" ht="16.5" customHeight="1" x14ac:dyDescent="0.25">
      <c r="A67" s="944" t="s">
        <v>424</v>
      </c>
      <c r="B67" s="945">
        <v>33905191</v>
      </c>
      <c r="C67" s="945">
        <v>29278383</v>
      </c>
      <c r="D67" s="946">
        <f t="shared" si="3"/>
        <v>-0.13646311563323743</v>
      </c>
      <c r="E67" s="45"/>
      <c r="F67" s="45"/>
      <c r="G67" s="45"/>
      <c r="H67" s="45"/>
      <c r="I67" s="45"/>
      <c r="J67" s="45"/>
    </row>
    <row r="68" spans="1:10" ht="16.5" customHeight="1" x14ac:dyDescent="0.25">
      <c r="A68" s="944" t="s">
        <v>333</v>
      </c>
      <c r="B68" s="945">
        <v>345062670</v>
      </c>
      <c r="C68" s="945">
        <v>264489245</v>
      </c>
      <c r="D68" s="946">
        <f t="shared" si="3"/>
        <v>-0.23350374295776477</v>
      </c>
      <c r="E68" s="45"/>
      <c r="F68" s="45"/>
      <c r="G68" s="45"/>
      <c r="H68" s="45"/>
      <c r="I68" s="45"/>
      <c r="J68" s="45"/>
    </row>
    <row r="69" spans="1:10" ht="16.5" customHeight="1" x14ac:dyDescent="0.25">
      <c r="A69" s="949" t="s">
        <v>978</v>
      </c>
      <c r="B69" s="950">
        <f>+SUM(B58:B68)</f>
        <v>1143261760</v>
      </c>
      <c r="C69" s="950">
        <f>+SUM(C58:C68)</f>
        <v>1126735858</v>
      </c>
      <c r="D69" s="532">
        <f t="shared" si="3"/>
        <v>-1.4455046585306941E-2</v>
      </c>
      <c r="E69" s="45"/>
      <c r="F69" s="45"/>
      <c r="G69" s="45"/>
      <c r="H69" s="45"/>
      <c r="I69" s="45"/>
      <c r="J69" s="45"/>
    </row>
    <row r="70" spans="1:10" ht="16.5" customHeight="1" x14ac:dyDescent="0.25">
      <c r="A70" s="953"/>
      <c r="B70" s="911"/>
      <c r="C70" s="911"/>
      <c r="D70" s="956"/>
      <c r="E70" s="45"/>
      <c r="F70" s="45"/>
      <c r="G70" s="45"/>
      <c r="H70" s="45"/>
      <c r="I70" s="45"/>
      <c r="J70" s="45"/>
    </row>
    <row r="71" spans="1:10" ht="16.5" customHeight="1" x14ac:dyDescent="0.25">
      <c r="A71" s="953"/>
      <c r="B71" s="911"/>
      <c r="C71" s="911"/>
      <c r="D71" s="371"/>
      <c r="E71" s="45"/>
      <c r="F71" s="45"/>
      <c r="G71" s="45"/>
      <c r="H71" s="45"/>
      <c r="I71" s="45"/>
      <c r="J71" s="45"/>
    </row>
    <row r="72" spans="1:10" ht="16.5" customHeight="1" x14ac:dyDescent="0.25">
      <c r="A72" s="938" t="s">
        <v>894</v>
      </c>
      <c r="B72" s="939"/>
      <c r="C72" s="939"/>
      <c r="D72" s="939"/>
      <c r="E72" s="45"/>
      <c r="F72" s="45"/>
      <c r="G72" s="45"/>
      <c r="H72" s="45"/>
      <c r="I72" s="45"/>
      <c r="J72" s="45"/>
    </row>
    <row r="73" spans="1:10" ht="16.5" customHeight="1" x14ac:dyDescent="0.25">
      <c r="A73" s="938" t="s">
        <v>975</v>
      </c>
      <c r="B73" s="939"/>
      <c r="C73" s="939"/>
      <c r="D73" s="939"/>
      <c r="E73" s="45"/>
      <c r="F73" s="45"/>
      <c r="G73" s="45"/>
      <c r="H73" s="45"/>
      <c r="I73" s="45"/>
      <c r="J73" s="45"/>
    </row>
    <row r="74" spans="1:10" ht="16.5" customHeight="1" x14ac:dyDescent="0.2">
      <c r="A74" s="49" t="s">
        <v>976</v>
      </c>
      <c r="B74" s="940">
        <v>2023</v>
      </c>
      <c r="C74" s="941" t="s">
        <v>265</v>
      </c>
      <c r="D74" s="942" t="s">
        <v>977</v>
      </c>
      <c r="E74" s="45"/>
      <c r="F74" s="45"/>
      <c r="G74" s="45"/>
      <c r="H74" s="45"/>
      <c r="I74" s="45"/>
      <c r="J74" s="45"/>
    </row>
    <row r="75" spans="1:10" ht="16.5" customHeight="1" x14ac:dyDescent="0.25">
      <c r="A75" s="944" t="s">
        <v>911</v>
      </c>
      <c r="B75" s="945">
        <v>205372981</v>
      </c>
      <c r="C75" s="945">
        <v>175877818</v>
      </c>
      <c r="D75" s="946">
        <f t="shared" ref="D75:D85" si="4">+C75/B75-1</f>
        <v>-0.14361754334178944</v>
      </c>
      <c r="E75" s="914"/>
      <c r="F75" s="914"/>
      <c r="G75" s="45"/>
      <c r="H75" s="45"/>
      <c r="I75" s="45"/>
      <c r="J75" s="45"/>
    </row>
    <row r="76" spans="1:10" ht="16.5" customHeight="1" x14ac:dyDescent="0.25">
      <c r="A76" s="944" t="s">
        <v>428</v>
      </c>
      <c r="B76" s="945">
        <v>68399678</v>
      </c>
      <c r="C76" s="945">
        <v>84981403</v>
      </c>
      <c r="D76" s="946">
        <f t="shared" si="4"/>
        <v>0.24242402135284902</v>
      </c>
      <c r="E76" s="335"/>
      <c r="F76" s="335"/>
      <c r="G76" s="45"/>
      <c r="H76" s="45"/>
      <c r="I76" s="45"/>
      <c r="J76" s="45"/>
    </row>
    <row r="77" spans="1:10" ht="16.5" customHeight="1" x14ac:dyDescent="0.25">
      <c r="A77" s="944" t="s">
        <v>424</v>
      </c>
      <c r="B77" s="945">
        <v>40482607</v>
      </c>
      <c r="C77" s="945">
        <v>64493816</v>
      </c>
      <c r="D77" s="946">
        <f t="shared" si="4"/>
        <v>0.59312407918788423</v>
      </c>
      <c r="E77" s="45"/>
      <c r="F77" s="45"/>
      <c r="G77" s="45"/>
      <c r="H77" s="45"/>
      <c r="I77" s="45"/>
      <c r="J77" s="45"/>
    </row>
    <row r="78" spans="1:10" ht="16.5" customHeight="1" x14ac:dyDescent="0.25">
      <c r="A78" s="944" t="s">
        <v>483</v>
      </c>
      <c r="B78" s="945">
        <v>23520745</v>
      </c>
      <c r="C78" s="945">
        <v>55409591</v>
      </c>
      <c r="D78" s="946">
        <f t="shared" si="4"/>
        <v>1.3557753378985233</v>
      </c>
      <c r="E78" s="45"/>
      <c r="F78" s="45"/>
      <c r="G78" s="45"/>
      <c r="H78" s="45"/>
      <c r="I78" s="45"/>
      <c r="J78" s="45"/>
    </row>
    <row r="79" spans="1:10" ht="16.5" customHeight="1" x14ac:dyDescent="0.25">
      <c r="A79" s="944" t="s">
        <v>358</v>
      </c>
      <c r="B79" s="945">
        <v>62364902</v>
      </c>
      <c r="C79" s="945">
        <v>52849223</v>
      </c>
      <c r="D79" s="946">
        <f t="shared" si="4"/>
        <v>-0.15258067750992377</v>
      </c>
      <c r="E79" s="45"/>
      <c r="F79" s="45"/>
      <c r="G79" s="45"/>
      <c r="H79" s="45"/>
      <c r="I79" s="45"/>
      <c r="J79" s="45"/>
    </row>
    <row r="80" spans="1:10" ht="16.5" customHeight="1" x14ac:dyDescent="0.25">
      <c r="A80" s="944" t="s">
        <v>423</v>
      </c>
      <c r="B80" s="945">
        <v>267433838</v>
      </c>
      <c r="C80" s="945">
        <v>46992482</v>
      </c>
      <c r="D80" s="946">
        <f t="shared" si="4"/>
        <v>-0.8242837093786165</v>
      </c>
      <c r="E80" s="45"/>
      <c r="F80" s="45"/>
      <c r="G80" s="45"/>
      <c r="H80" s="45"/>
      <c r="I80" s="45"/>
      <c r="J80" s="45"/>
    </row>
    <row r="81" spans="1:10" ht="16.5" customHeight="1" x14ac:dyDescent="0.25">
      <c r="A81" s="944" t="s">
        <v>925</v>
      </c>
      <c r="B81" s="945">
        <v>29297672</v>
      </c>
      <c r="C81" s="945">
        <v>30936940</v>
      </c>
      <c r="D81" s="946">
        <f t="shared" si="4"/>
        <v>5.5952158929214679E-2</v>
      </c>
      <c r="E81" s="45"/>
      <c r="F81" s="45"/>
      <c r="G81" s="45"/>
      <c r="H81" s="45"/>
      <c r="I81" s="45"/>
      <c r="J81" s="45"/>
    </row>
    <row r="82" spans="1:10" ht="16.5" customHeight="1" x14ac:dyDescent="0.25">
      <c r="A82" s="944" t="s">
        <v>932</v>
      </c>
      <c r="B82" s="945">
        <v>25985172</v>
      </c>
      <c r="C82" s="945">
        <v>24618993</v>
      </c>
      <c r="D82" s="946">
        <f t="shared" si="4"/>
        <v>-5.2575330269124199E-2</v>
      </c>
      <c r="E82" s="45"/>
      <c r="F82" s="45"/>
      <c r="G82" s="45"/>
      <c r="H82" s="45"/>
      <c r="I82" s="45"/>
      <c r="J82" s="45"/>
    </row>
    <row r="83" spans="1:10" ht="16.5" customHeight="1" x14ac:dyDescent="0.25">
      <c r="A83" s="944" t="s">
        <v>946</v>
      </c>
      <c r="B83" s="945">
        <v>20046936</v>
      </c>
      <c r="C83" s="945">
        <v>20957877</v>
      </c>
      <c r="D83" s="946">
        <f t="shared" si="4"/>
        <v>4.544041044476832E-2</v>
      </c>
      <c r="E83" s="45"/>
      <c r="F83" s="45"/>
      <c r="G83" s="45"/>
      <c r="H83" s="45"/>
      <c r="I83" s="45"/>
      <c r="J83" s="45"/>
    </row>
    <row r="84" spans="1:10" ht="16.5" customHeight="1" x14ac:dyDescent="0.25">
      <c r="A84" s="944" t="s">
        <v>479</v>
      </c>
      <c r="B84" s="945">
        <v>13907162</v>
      </c>
      <c r="C84" s="945">
        <v>15880203</v>
      </c>
      <c r="D84" s="946">
        <f t="shared" si="4"/>
        <v>0.14187229572791349</v>
      </c>
      <c r="E84" s="45"/>
      <c r="F84" s="45"/>
      <c r="G84" s="45"/>
      <c r="H84" s="45"/>
      <c r="I84" s="45"/>
      <c r="J84" s="45"/>
    </row>
    <row r="85" spans="1:10" ht="16.5" customHeight="1" x14ac:dyDescent="0.25">
      <c r="A85" s="944" t="s">
        <v>333</v>
      </c>
      <c r="B85" s="945">
        <v>171550310</v>
      </c>
      <c r="C85" s="945">
        <v>155543157</v>
      </c>
      <c r="D85" s="946">
        <f t="shared" si="4"/>
        <v>-9.3308796702261887E-2</v>
      </c>
      <c r="E85" s="45"/>
      <c r="F85" s="45"/>
      <c r="G85" s="45"/>
      <c r="H85" s="45"/>
      <c r="I85" s="45"/>
      <c r="J85" s="45"/>
    </row>
    <row r="86" spans="1:10" ht="16.5" customHeight="1" x14ac:dyDescent="0.25">
      <c r="A86" s="949" t="s">
        <v>978</v>
      </c>
      <c r="B86" s="950">
        <f>+SUM(B75:B85)</f>
        <v>928362003</v>
      </c>
      <c r="C86" s="950">
        <f>+SUM(C75:C85)</f>
        <v>728541503</v>
      </c>
      <c r="D86" s="532">
        <f>+C86/B86-1</f>
        <v>-0.21523985186196815</v>
      </c>
      <c r="E86" s="45"/>
      <c r="F86" s="45"/>
      <c r="G86" s="45"/>
      <c r="H86" s="45"/>
      <c r="I86" s="45"/>
      <c r="J86" s="45"/>
    </row>
    <row r="87" spans="1:10" ht="16.5" customHeight="1" x14ac:dyDescent="0.25">
      <c r="A87" s="953"/>
      <c r="B87" s="957"/>
      <c r="C87" s="957"/>
      <c r="D87" s="958"/>
      <c r="E87" s="45"/>
      <c r="F87" s="45"/>
      <c r="G87" s="45"/>
      <c r="H87" s="45"/>
      <c r="I87" s="45"/>
      <c r="J87" s="45"/>
    </row>
    <row r="88" spans="1:10" ht="16.5" customHeight="1" x14ac:dyDescent="0.25">
      <c r="A88" s="953"/>
      <c r="B88" s="911"/>
      <c r="C88" s="911"/>
      <c r="D88" s="959"/>
      <c r="E88" s="45"/>
      <c r="F88" s="45"/>
      <c r="G88" s="45"/>
      <c r="H88" s="45"/>
      <c r="I88" s="45"/>
      <c r="J88" s="45"/>
    </row>
    <row r="89" spans="1:10" ht="16.5" customHeight="1" x14ac:dyDescent="0.25">
      <c r="A89" s="938" t="s">
        <v>333</v>
      </c>
      <c r="B89" s="939"/>
      <c r="C89" s="939"/>
      <c r="D89" s="939"/>
      <c r="E89" s="45"/>
      <c r="F89" s="45"/>
      <c r="G89" s="45"/>
      <c r="H89" s="45"/>
      <c r="I89" s="45"/>
      <c r="J89" s="45"/>
    </row>
    <row r="90" spans="1:10" ht="16.5" customHeight="1" x14ac:dyDescent="0.25">
      <c r="A90" s="938" t="s">
        <v>975</v>
      </c>
      <c r="B90" s="939"/>
      <c r="C90" s="939"/>
      <c r="D90" s="939"/>
      <c r="E90" s="45"/>
      <c r="F90" s="45"/>
      <c r="G90" s="45"/>
      <c r="H90" s="45"/>
      <c r="I90" s="45"/>
      <c r="J90" s="45"/>
    </row>
    <row r="91" spans="1:10" ht="16.5" customHeight="1" x14ac:dyDescent="0.2">
      <c r="A91" s="49" t="s">
        <v>976</v>
      </c>
      <c r="B91" s="940">
        <v>2023</v>
      </c>
      <c r="C91" s="941" t="s">
        <v>265</v>
      </c>
      <c r="D91" s="942" t="s">
        <v>977</v>
      </c>
      <c r="E91" s="45"/>
      <c r="F91" s="45"/>
      <c r="G91" s="45"/>
      <c r="H91" s="45"/>
      <c r="I91" s="45"/>
      <c r="J91" s="45"/>
    </row>
    <row r="92" spans="1:10" ht="16.5" customHeight="1" x14ac:dyDescent="0.25">
      <c r="A92" s="944" t="s">
        <v>598</v>
      </c>
      <c r="B92" s="960">
        <v>104792728</v>
      </c>
      <c r="C92" s="960">
        <v>122360746</v>
      </c>
      <c r="D92" s="946">
        <f>+C92/B92-1</f>
        <v>0.16764539234058295</v>
      </c>
      <c r="E92" s="45"/>
      <c r="F92" s="45"/>
      <c r="G92" s="45"/>
      <c r="H92" s="45"/>
      <c r="I92" s="45"/>
      <c r="J92" s="45"/>
    </row>
    <row r="93" spans="1:10" ht="16.5" customHeight="1" x14ac:dyDescent="0.25">
      <c r="A93" s="944" t="s">
        <v>599</v>
      </c>
      <c r="B93" s="960">
        <v>23714418</v>
      </c>
      <c r="C93" s="960">
        <v>65723197</v>
      </c>
      <c r="D93" s="946">
        <f t="shared" ref="D93:D102" si="5">+C93/B93-1</f>
        <v>1.7714446544713853</v>
      </c>
      <c r="E93" s="45"/>
      <c r="F93" s="45"/>
      <c r="G93" s="45"/>
      <c r="H93" s="45"/>
      <c r="I93" s="45"/>
      <c r="J93" s="45"/>
    </row>
    <row r="94" spans="1:10" ht="16.5" customHeight="1" x14ac:dyDescent="0.25">
      <c r="A94" s="944" t="s">
        <v>431</v>
      </c>
      <c r="B94" s="960">
        <v>9106316</v>
      </c>
      <c r="C94" s="960">
        <v>53987994</v>
      </c>
      <c r="D94" s="946">
        <f t="shared" si="5"/>
        <v>4.92863173208573</v>
      </c>
      <c r="E94" s="45"/>
      <c r="F94" s="45"/>
      <c r="G94" s="45"/>
      <c r="H94" s="45"/>
      <c r="I94" s="45"/>
      <c r="J94" s="45"/>
    </row>
    <row r="95" spans="1:10" ht="16.5" customHeight="1" x14ac:dyDescent="0.25">
      <c r="A95" s="944" t="s">
        <v>441</v>
      </c>
      <c r="B95" s="960">
        <v>22531455</v>
      </c>
      <c r="C95" s="960">
        <v>38060391</v>
      </c>
      <c r="D95" s="946">
        <f t="shared" si="5"/>
        <v>0.68921141577408118</v>
      </c>
      <c r="E95" s="45"/>
      <c r="F95" s="45"/>
      <c r="G95" s="45"/>
      <c r="H95" s="45"/>
      <c r="I95" s="45"/>
      <c r="J95" s="45"/>
    </row>
    <row r="96" spans="1:10" ht="16.5" customHeight="1" x14ac:dyDescent="0.25">
      <c r="A96" s="944" t="s">
        <v>340</v>
      </c>
      <c r="B96" s="960">
        <v>29054406</v>
      </c>
      <c r="C96" s="960">
        <v>31973426</v>
      </c>
      <c r="D96" s="946">
        <f t="shared" si="5"/>
        <v>0.10046737833841801</v>
      </c>
      <c r="E96" s="45"/>
      <c r="F96" s="45"/>
      <c r="G96" s="45"/>
      <c r="H96" s="45"/>
      <c r="I96" s="45"/>
      <c r="J96" s="45"/>
    </row>
    <row r="97" spans="1:10" ht="16.5" customHeight="1" x14ac:dyDescent="0.25">
      <c r="A97" s="944" t="s">
        <v>596</v>
      </c>
      <c r="B97" s="960">
        <v>26895319</v>
      </c>
      <c r="C97" s="960">
        <v>24587197</v>
      </c>
      <c r="D97" s="946">
        <f t="shared" si="5"/>
        <v>-8.5818725555922959E-2</v>
      </c>
      <c r="E97" s="45"/>
      <c r="F97" s="45"/>
      <c r="G97" s="45"/>
      <c r="H97" s="45"/>
      <c r="I97" s="45"/>
      <c r="J97" s="45"/>
    </row>
    <row r="98" spans="1:10" ht="16.5" customHeight="1" x14ac:dyDescent="0.25">
      <c r="A98" s="944" t="s">
        <v>475</v>
      </c>
      <c r="B98" s="960">
        <v>6128426</v>
      </c>
      <c r="C98" s="960">
        <v>23521043</v>
      </c>
      <c r="D98" s="946">
        <f t="shared" si="5"/>
        <v>2.8380234990191608</v>
      </c>
      <c r="E98" s="45"/>
      <c r="F98" s="45"/>
      <c r="G98" s="45"/>
      <c r="H98" s="45"/>
      <c r="I98" s="45"/>
      <c r="J98" s="45"/>
    </row>
    <row r="99" spans="1:10" ht="16.5" customHeight="1" x14ac:dyDescent="0.25">
      <c r="A99" s="944" t="s">
        <v>478</v>
      </c>
      <c r="B99" s="960">
        <v>4801693</v>
      </c>
      <c r="C99" s="960">
        <v>13810852</v>
      </c>
      <c r="D99" s="946">
        <f t="shared" si="5"/>
        <v>1.876246357274403</v>
      </c>
      <c r="E99" s="45"/>
      <c r="F99" s="45"/>
      <c r="G99" s="45"/>
      <c r="H99" s="45"/>
      <c r="I99" s="45"/>
      <c r="J99" s="45"/>
    </row>
    <row r="100" spans="1:10" ht="16.5" customHeight="1" x14ac:dyDescent="0.25">
      <c r="A100" s="944" t="s">
        <v>944</v>
      </c>
      <c r="B100" s="960">
        <v>8641436</v>
      </c>
      <c r="C100" s="960">
        <v>12409900</v>
      </c>
      <c r="D100" s="946">
        <f t="shared" si="5"/>
        <v>0.4360923346536385</v>
      </c>
      <c r="E100" s="45"/>
      <c r="F100" s="45"/>
      <c r="G100" s="45"/>
      <c r="H100" s="45"/>
      <c r="I100" s="45"/>
      <c r="J100" s="45"/>
    </row>
    <row r="101" spans="1:10" ht="16.5" customHeight="1" x14ac:dyDescent="0.25">
      <c r="A101" s="944" t="s">
        <v>476</v>
      </c>
      <c r="B101" s="960">
        <v>3822522</v>
      </c>
      <c r="C101" s="960">
        <v>11643488</v>
      </c>
      <c r="D101" s="946">
        <f t="shared" si="5"/>
        <v>2.0460224950961696</v>
      </c>
      <c r="E101" s="45"/>
      <c r="F101" s="45"/>
      <c r="G101" s="45"/>
      <c r="H101" s="45"/>
      <c r="I101" s="45"/>
      <c r="J101" s="45"/>
    </row>
    <row r="102" spans="1:10" ht="16.5" customHeight="1" x14ac:dyDescent="0.25">
      <c r="A102" s="944" t="s">
        <v>333</v>
      </c>
      <c r="B102" s="945">
        <v>90317487</v>
      </c>
      <c r="C102" s="945">
        <v>89930576</v>
      </c>
      <c r="D102" s="946">
        <f t="shared" si="5"/>
        <v>-4.2838990858991011E-3</v>
      </c>
      <c r="E102" s="45"/>
      <c r="F102" s="45"/>
      <c r="G102" s="45"/>
      <c r="H102" s="45"/>
      <c r="I102" s="45"/>
      <c r="J102" s="45"/>
    </row>
    <row r="103" spans="1:10" ht="16.5" customHeight="1" x14ac:dyDescent="0.25">
      <c r="A103" s="949" t="s">
        <v>978</v>
      </c>
      <c r="B103" s="950">
        <f>+SUM(B92:B102)</f>
        <v>329806206</v>
      </c>
      <c r="C103" s="950">
        <f>+SUM(C92:C102)</f>
        <v>488008810</v>
      </c>
      <c r="D103" s="532">
        <f>+C103/B103-1</f>
        <v>0.47968352663442593</v>
      </c>
      <c r="E103" s="45"/>
      <c r="F103" s="45"/>
      <c r="G103" s="45"/>
      <c r="H103" s="45"/>
      <c r="I103" s="45"/>
      <c r="J103" s="45"/>
    </row>
    <row r="104" spans="1:10" ht="16.5" customHeight="1" x14ac:dyDescent="0.25">
      <c r="A104" s="961"/>
      <c r="B104" s="424"/>
      <c r="C104" s="424"/>
      <c r="D104" s="44"/>
      <c r="E104" s="45"/>
      <c r="F104" s="45"/>
      <c r="G104" s="45"/>
      <c r="H104" s="45"/>
      <c r="I104" s="45"/>
      <c r="J104" s="45"/>
    </row>
    <row r="105" spans="1:10" ht="16.5" customHeight="1" x14ac:dyDescent="0.25">
      <c r="A105" s="937"/>
      <c r="B105" s="914"/>
      <c r="C105" s="914"/>
      <c r="D105" s="962"/>
      <c r="E105" s="45"/>
      <c r="F105" s="45"/>
      <c r="G105" s="45"/>
      <c r="H105" s="45"/>
      <c r="I105" s="45"/>
      <c r="J105" s="45"/>
    </row>
    <row r="106" spans="1:10" ht="16.5" customHeight="1" x14ac:dyDescent="0.25">
      <c r="A106" s="963" t="s">
        <v>359</v>
      </c>
      <c r="B106" s="964"/>
      <c r="C106" s="965"/>
      <c r="D106" s="966"/>
    </row>
    <row r="107" spans="1:10" ht="16.5" customHeight="1" x14ac:dyDescent="0.25">
      <c r="A107" s="59" t="s">
        <v>899</v>
      </c>
      <c r="B107" s="43"/>
      <c r="C107" s="424"/>
    </row>
    <row r="108" spans="1:10" ht="16.5" customHeight="1" x14ac:dyDescent="0.25">
      <c r="A108" s="967" t="s">
        <v>900</v>
      </c>
      <c r="B108" s="370"/>
      <c r="C108" s="968"/>
      <c r="D108" s="968"/>
    </row>
  </sheetData>
  <mergeCells count="12">
    <mergeCell ref="A55:D55"/>
    <mergeCell ref="A56:D56"/>
    <mergeCell ref="A72:D72"/>
    <mergeCell ref="A73:D73"/>
    <mergeCell ref="A89:D89"/>
    <mergeCell ref="A90:D90"/>
    <mergeCell ref="A4:D4"/>
    <mergeCell ref="A5:D5"/>
    <mergeCell ref="A21:D21"/>
    <mergeCell ref="A22:D22"/>
    <mergeCell ref="A38:D38"/>
    <mergeCell ref="A39:D39"/>
  </mergeCells>
  <pageMargins left="0.7" right="0.7" top="0.75" bottom="0.75" header="0" footer="0"/>
  <pageSetup scale="28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0DDBE-11BE-48DD-BF99-A7C4151E925A}">
  <sheetPr>
    <tabColor rgb="FF002060"/>
  </sheetPr>
  <dimension ref="A1:K99"/>
  <sheetViews>
    <sheetView showGridLines="0" view="pageBreakPreview" zoomScaleNormal="145" zoomScaleSheetLayoutView="100" workbookViewId="0"/>
  </sheetViews>
  <sheetFormatPr baseColWidth="10" defaultColWidth="14.42578125" defaultRowHeight="15" customHeight="1" x14ac:dyDescent="0.25"/>
  <cols>
    <col min="1" max="1" width="29.5703125" style="419" customWidth="1"/>
    <col min="2" max="4" width="22.5703125" style="419" customWidth="1"/>
    <col min="5" max="5" width="3.42578125" style="419" customWidth="1"/>
    <col min="6" max="6" width="11.5703125" style="419" customWidth="1"/>
    <col min="7" max="7" width="11.7109375" style="419" customWidth="1"/>
    <col min="8" max="11" width="11.5703125" style="419" customWidth="1"/>
    <col min="12" max="16384" width="14.42578125" style="419"/>
  </cols>
  <sheetData>
    <row r="1" spans="1:11" ht="16.5" customHeight="1" x14ac:dyDescent="0.25">
      <c r="A1" s="114" t="s">
        <v>980</v>
      </c>
      <c r="B1" s="44"/>
      <c r="C1" s="44"/>
      <c r="D1" s="44"/>
      <c r="E1" s="45"/>
      <c r="F1" s="45"/>
      <c r="G1" s="45"/>
      <c r="H1" s="45"/>
      <c r="I1" s="45"/>
      <c r="J1" s="45"/>
      <c r="K1" s="45"/>
    </row>
    <row r="2" spans="1:11" ht="16.5" customHeight="1" x14ac:dyDescent="0.25">
      <c r="A2" s="47" t="s">
        <v>981</v>
      </c>
      <c r="B2" s="44"/>
      <c r="C2" s="44"/>
      <c r="D2" s="44"/>
      <c r="E2" s="45"/>
      <c r="F2" s="45"/>
      <c r="G2" s="45"/>
      <c r="H2" s="45"/>
      <c r="I2" s="45"/>
      <c r="J2" s="45"/>
      <c r="K2" s="45"/>
    </row>
    <row r="3" spans="1:11" ht="16.5" customHeight="1" x14ac:dyDescent="0.25">
      <c r="A3" s="45"/>
      <c r="B3" s="44"/>
      <c r="C3" s="44"/>
      <c r="D3" s="44"/>
      <c r="E3" s="45"/>
      <c r="F3" s="45"/>
      <c r="G3" s="45"/>
      <c r="H3" s="45"/>
      <c r="I3" s="45"/>
      <c r="J3" s="45"/>
      <c r="K3" s="45"/>
    </row>
    <row r="4" spans="1:11" ht="16.5" customHeight="1" x14ac:dyDescent="0.2">
      <c r="A4" s="969" t="s">
        <v>375</v>
      </c>
      <c r="B4" s="49">
        <v>2023</v>
      </c>
      <c r="C4" s="473" t="s">
        <v>330</v>
      </c>
      <c r="D4" s="49" t="s">
        <v>977</v>
      </c>
      <c r="E4" s="45"/>
      <c r="H4" s="45"/>
      <c r="I4" s="45"/>
      <c r="J4" s="45"/>
      <c r="K4" s="45"/>
    </row>
    <row r="5" spans="1:11" ht="16.5" customHeight="1" x14ac:dyDescent="0.25">
      <c r="A5" s="970" t="s">
        <v>296</v>
      </c>
      <c r="B5" s="307">
        <v>703516213</v>
      </c>
      <c r="C5" s="307">
        <v>760552837</v>
      </c>
      <c r="D5" s="308">
        <f t="shared" ref="D5:D27" si="0">+C5/B5-1</f>
        <v>8.1073645420023821E-2</v>
      </c>
      <c r="E5" s="971"/>
      <c r="H5" s="45"/>
      <c r="I5" s="45"/>
      <c r="J5" s="45"/>
      <c r="K5" s="45"/>
    </row>
    <row r="6" spans="1:11" ht="16.5" customHeight="1" x14ac:dyDescent="0.25">
      <c r="A6" s="970" t="s">
        <v>308</v>
      </c>
      <c r="B6" s="307">
        <v>851806619</v>
      </c>
      <c r="C6" s="307">
        <v>714765495</v>
      </c>
      <c r="D6" s="308">
        <f t="shared" si="0"/>
        <v>-0.16088290574788311</v>
      </c>
      <c r="E6" s="971"/>
      <c r="H6" s="45"/>
      <c r="I6" s="45"/>
      <c r="J6" s="45"/>
      <c r="K6" s="45"/>
    </row>
    <row r="7" spans="1:11" ht="16.5" customHeight="1" x14ac:dyDescent="0.25">
      <c r="A7" s="970" t="s">
        <v>294</v>
      </c>
      <c r="B7" s="307">
        <v>430138464</v>
      </c>
      <c r="C7" s="307">
        <v>538915165</v>
      </c>
      <c r="D7" s="308">
        <f t="shared" si="0"/>
        <v>0.25288763992052576</v>
      </c>
      <c r="E7" s="971"/>
      <c r="H7" s="45"/>
      <c r="I7" s="45"/>
      <c r="J7" s="45"/>
      <c r="K7" s="45"/>
    </row>
    <row r="8" spans="1:11" ht="16.5" customHeight="1" x14ac:dyDescent="0.25">
      <c r="A8" s="970" t="s">
        <v>298</v>
      </c>
      <c r="B8" s="307">
        <v>276580312</v>
      </c>
      <c r="C8" s="307">
        <v>427800780</v>
      </c>
      <c r="D8" s="308">
        <f t="shared" si="0"/>
        <v>0.54675065953356805</v>
      </c>
      <c r="E8" s="971"/>
      <c r="H8" s="45"/>
      <c r="I8" s="45"/>
      <c r="J8" s="45"/>
      <c r="K8" s="45"/>
    </row>
    <row r="9" spans="1:11" ht="16.5" customHeight="1" x14ac:dyDescent="0.25">
      <c r="A9" s="970" t="s">
        <v>307</v>
      </c>
      <c r="B9" s="307">
        <v>443387179</v>
      </c>
      <c r="C9" s="307">
        <v>418696326</v>
      </c>
      <c r="D9" s="308">
        <f t="shared" si="0"/>
        <v>-5.5686889854792088E-2</v>
      </c>
      <c r="E9" s="971"/>
      <c r="H9" s="45"/>
      <c r="I9" s="45"/>
      <c r="J9" s="45"/>
      <c r="K9" s="45"/>
    </row>
    <row r="10" spans="1:11" ht="16.5" customHeight="1" x14ac:dyDescent="0.25">
      <c r="A10" s="970" t="s">
        <v>297</v>
      </c>
      <c r="B10" s="307">
        <v>354540175</v>
      </c>
      <c r="C10" s="307">
        <v>412682263</v>
      </c>
      <c r="D10" s="308">
        <f t="shared" si="0"/>
        <v>0.1639929466385579</v>
      </c>
      <c r="E10" s="971"/>
      <c r="H10" s="45"/>
      <c r="I10" s="45"/>
      <c r="J10" s="45"/>
      <c r="K10" s="45"/>
    </row>
    <row r="11" spans="1:11" ht="16.5" customHeight="1" x14ac:dyDescent="0.25">
      <c r="A11" s="970" t="s">
        <v>305</v>
      </c>
      <c r="B11" s="307">
        <v>275587542</v>
      </c>
      <c r="C11" s="307">
        <v>301665271</v>
      </c>
      <c r="D11" s="308">
        <f t="shared" si="0"/>
        <v>9.4625935594722987E-2</v>
      </c>
      <c r="E11" s="971"/>
      <c r="H11" s="45"/>
      <c r="I11" s="45"/>
      <c r="J11" s="45"/>
      <c r="K11" s="45"/>
    </row>
    <row r="12" spans="1:11" ht="16.5" customHeight="1" x14ac:dyDescent="0.25">
      <c r="A12" s="970" t="s">
        <v>301</v>
      </c>
      <c r="B12" s="307">
        <v>283072120</v>
      </c>
      <c r="C12" s="307">
        <v>247994306</v>
      </c>
      <c r="D12" s="308">
        <f t="shared" si="0"/>
        <v>-0.12391829333104232</v>
      </c>
      <c r="E12" s="971"/>
      <c r="H12" s="45"/>
      <c r="I12" s="45"/>
      <c r="J12" s="45"/>
      <c r="K12" s="45"/>
    </row>
    <row r="13" spans="1:11" ht="16.5" customHeight="1" x14ac:dyDescent="0.25">
      <c r="A13" s="970" t="s">
        <v>299</v>
      </c>
      <c r="B13" s="307">
        <v>269010994</v>
      </c>
      <c r="C13" s="307">
        <v>246603301</v>
      </c>
      <c r="D13" s="308">
        <f t="shared" si="0"/>
        <v>-8.3296569656182928E-2</v>
      </c>
      <c r="E13" s="971"/>
      <c r="H13" s="45"/>
      <c r="I13" s="45"/>
      <c r="J13" s="45"/>
      <c r="K13" s="45"/>
    </row>
    <row r="14" spans="1:11" ht="16.5" customHeight="1" x14ac:dyDescent="0.25">
      <c r="A14" s="970" t="s">
        <v>295</v>
      </c>
      <c r="B14" s="307">
        <v>451790639</v>
      </c>
      <c r="C14" s="307">
        <v>205426908</v>
      </c>
      <c r="D14" s="308">
        <f t="shared" si="0"/>
        <v>-0.545305081011207</v>
      </c>
      <c r="E14" s="971"/>
      <c r="H14" s="45"/>
      <c r="I14" s="45"/>
      <c r="J14" s="45"/>
      <c r="K14" s="45"/>
    </row>
    <row r="15" spans="1:11" ht="16.5" customHeight="1" x14ac:dyDescent="0.25">
      <c r="A15" s="970" t="s">
        <v>300</v>
      </c>
      <c r="B15" s="307">
        <v>135283939</v>
      </c>
      <c r="C15" s="307">
        <v>170261117</v>
      </c>
      <c r="D15" s="308">
        <f t="shared" si="0"/>
        <v>0.2585464191724931</v>
      </c>
      <c r="E15" s="971"/>
      <c r="H15" s="45"/>
      <c r="I15" s="45"/>
      <c r="J15" s="45"/>
      <c r="K15" s="45"/>
    </row>
    <row r="16" spans="1:11" ht="16.5" customHeight="1" x14ac:dyDescent="0.25">
      <c r="A16" s="970" t="s">
        <v>302</v>
      </c>
      <c r="B16" s="307">
        <v>133953767</v>
      </c>
      <c r="C16" s="307">
        <v>165510503</v>
      </c>
      <c r="D16" s="308">
        <f t="shared" si="0"/>
        <v>0.2355793099868555</v>
      </c>
      <c r="E16" s="971"/>
      <c r="H16" s="45"/>
      <c r="I16" s="45"/>
      <c r="J16" s="45"/>
      <c r="K16" s="45"/>
    </row>
    <row r="17" spans="1:11" ht="16.5" customHeight="1" x14ac:dyDescent="0.25">
      <c r="A17" s="970" t="s">
        <v>304</v>
      </c>
      <c r="B17" s="307">
        <v>110961604</v>
      </c>
      <c r="C17" s="307">
        <v>149122705</v>
      </c>
      <c r="D17" s="308">
        <f t="shared" si="0"/>
        <v>0.34391266550184341</v>
      </c>
      <c r="E17" s="971"/>
      <c r="H17" s="45"/>
      <c r="I17" s="45"/>
      <c r="J17" s="45"/>
      <c r="K17" s="45"/>
    </row>
    <row r="18" spans="1:11" ht="16.5" customHeight="1" x14ac:dyDescent="0.25">
      <c r="A18" s="970" t="s">
        <v>306</v>
      </c>
      <c r="B18" s="307">
        <v>119652834</v>
      </c>
      <c r="C18" s="307">
        <v>110826990</v>
      </c>
      <c r="D18" s="308">
        <f t="shared" si="0"/>
        <v>-7.3762097435987162E-2</v>
      </c>
      <c r="E18" s="971"/>
      <c r="H18" s="45"/>
      <c r="I18" s="45"/>
      <c r="J18" s="45"/>
      <c r="K18" s="45"/>
    </row>
    <row r="19" spans="1:11" ht="16.5" customHeight="1" x14ac:dyDescent="0.25">
      <c r="A19" s="970" t="s">
        <v>303</v>
      </c>
      <c r="B19" s="307">
        <v>39279860</v>
      </c>
      <c r="C19" s="307">
        <v>56422317</v>
      </c>
      <c r="D19" s="308">
        <f t="shared" si="0"/>
        <v>0.43641848519826709</v>
      </c>
      <c r="E19" s="971"/>
      <c r="H19" s="45"/>
      <c r="I19" s="45"/>
      <c r="J19" s="45"/>
      <c r="K19" s="45"/>
    </row>
    <row r="20" spans="1:11" ht="16.5" customHeight="1" x14ac:dyDescent="0.25">
      <c r="A20" s="970" t="s">
        <v>309</v>
      </c>
      <c r="B20" s="307">
        <v>33620902</v>
      </c>
      <c r="C20" s="307">
        <v>52235305</v>
      </c>
      <c r="D20" s="308">
        <f t="shared" si="0"/>
        <v>0.55365566932142385</v>
      </c>
      <c r="E20" s="971"/>
      <c r="H20" s="45"/>
      <c r="I20" s="45"/>
      <c r="J20" s="45"/>
      <c r="K20" s="45"/>
    </row>
    <row r="21" spans="1:11" ht="16.5" customHeight="1" x14ac:dyDescent="0.25">
      <c r="A21" s="970" t="s">
        <v>310</v>
      </c>
      <c r="B21" s="307">
        <v>19639653</v>
      </c>
      <c r="C21" s="307">
        <v>19103319</v>
      </c>
      <c r="D21" s="308">
        <f t="shared" si="0"/>
        <v>-2.7308730963831129E-2</v>
      </c>
      <c r="E21" s="971"/>
      <c r="H21" s="45"/>
      <c r="I21" s="45"/>
      <c r="J21" s="45"/>
      <c r="K21" s="45"/>
    </row>
    <row r="22" spans="1:11" ht="16.5" customHeight="1" x14ac:dyDescent="0.25">
      <c r="A22" s="970" t="s">
        <v>668</v>
      </c>
      <c r="B22" s="307">
        <v>3602842</v>
      </c>
      <c r="C22" s="307">
        <v>1961641</v>
      </c>
      <c r="D22" s="308">
        <f t="shared" si="0"/>
        <v>-0.45552955139303919</v>
      </c>
      <c r="E22" s="971"/>
      <c r="H22" s="45"/>
      <c r="I22" s="45"/>
      <c r="J22" s="45"/>
      <c r="K22" s="45"/>
    </row>
    <row r="23" spans="1:11" ht="16.5" customHeight="1" x14ac:dyDescent="0.25">
      <c r="A23" s="970" t="s">
        <v>670</v>
      </c>
      <c r="B23" s="307">
        <v>241245</v>
      </c>
      <c r="C23" s="307">
        <v>895648</v>
      </c>
      <c r="D23" s="308">
        <f t="shared" si="0"/>
        <v>2.712607515181662</v>
      </c>
      <c r="E23" s="971"/>
      <c r="H23" s="45"/>
      <c r="I23" s="45"/>
      <c r="J23" s="45"/>
      <c r="K23" s="45"/>
    </row>
    <row r="24" spans="1:11" ht="16.5" customHeight="1" x14ac:dyDescent="0.25">
      <c r="A24" s="970" t="s">
        <v>672</v>
      </c>
      <c r="B24" s="307">
        <v>391005</v>
      </c>
      <c r="C24" s="307">
        <v>123142</v>
      </c>
      <c r="D24" s="308">
        <f t="shared" si="0"/>
        <v>-0.68506285085868468</v>
      </c>
      <c r="E24" s="971"/>
      <c r="H24" s="45"/>
      <c r="I24" s="45"/>
      <c r="J24" s="45"/>
      <c r="K24" s="45"/>
    </row>
    <row r="25" spans="1:11" ht="16.5" customHeight="1" x14ac:dyDescent="0.25">
      <c r="A25" s="970" t="s">
        <v>314</v>
      </c>
      <c r="B25" s="307">
        <v>14241</v>
      </c>
      <c r="C25" s="307">
        <v>66603</v>
      </c>
      <c r="D25" s="308">
        <f t="shared" si="0"/>
        <v>3.6768485359174212</v>
      </c>
      <c r="E25" s="971"/>
      <c r="H25" s="45"/>
      <c r="I25" s="45"/>
      <c r="J25" s="45"/>
      <c r="K25" s="45"/>
    </row>
    <row r="26" spans="1:11" ht="16.5" customHeight="1" x14ac:dyDescent="0.25">
      <c r="A26" s="970" t="s">
        <v>671</v>
      </c>
      <c r="B26" s="307">
        <v>11610</v>
      </c>
      <c r="C26" s="307">
        <v>28500</v>
      </c>
      <c r="D26" s="308">
        <f t="shared" si="0"/>
        <v>1.454780361757106</v>
      </c>
      <c r="E26" s="971"/>
      <c r="H26" s="45"/>
      <c r="I26" s="45"/>
      <c r="J26" s="45"/>
      <c r="K26" s="45"/>
    </row>
    <row r="27" spans="1:11" ht="16.5" customHeight="1" x14ac:dyDescent="0.25">
      <c r="A27" s="972" t="s">
        <v>972</v>
      </c>
      <c r="B27" s="927">
        <f>SUM(B5:B26)</f>
        <v>4936083759</v>
      </c>
      <c r="C27" s="927">
        <f>SUM(C5:C26)</f>
        <v>5001660442</v>
      </c>
      <c r="D27" s="532">
        <f t="shared" si="0"/>
        <v>1.3285164150716344E-2</v>
      </c>
      <c r="E27" s="45"/>
      <c r="F27" s="45"/>
      <c r="G27" s="45"/>
      <c r="H27" s="45"/>
      <c r="I27" s="45"/>
      <c r="J27" s="45"/>
      <c r="K27" s="45"/>
    </row>
    <row r="28" spans="1:11" ht="16.5" customHeight="1" x14ac:dyDescent="0.25">
      <c r="A28" s="45"/>
      <c r="B28" s="911"/>
      <c r="C28" s="911"/>
      <c r="D28" s="44"/>
      <c r="E28" s="45"/>
      <c r="F28" s="45"/>
      <c r="G28" s="45"/>
      <c r="H28" s="45"/>
      <c r="I28" s="45"/>
      <c r="J28" s="45"/>
      <c r="K28" s="45"/>
    </row>
    <row r="29" spans="1:11" ht="16.5" customHeight="1" x14ac:dyDescent="0.25">
      <c r="A29" s="164" t="s">
        <v>359</v>
      </c>
      <c r="B29" s="973"/>
      <c r="C29" s="974"/>
      <c r="D29" s="974"/>
      <c r="E29" s="45"/>
      <c r="F29" s="45"/>
      <c r="G29" s="45"/>
      <c r="H29" s="45"/>
      <c r="I29" s="45"/>
      <c r="J29" s="45"/>
      <c r="K29" s="45"/>
    </row>
    <row r="30" spans="1:11" ht="16.5" customHeight="1" x14ac:dyDescent="0.25">
      <c r="A30" s="846" t="s">
        <v>899</v>
      </c>
      <c r="B30" s="975"/>
      <c r="C30" s="975"/>
      <c r="D30" s="975"/>
      <c r="E30" s="45"/>
      <c r="F30" s="45"/>
      <c r="G30" s="45"/>
      <c r="H30" s="45"/>
      <c r="I30" s="45"/>
      <c r="J30" s="45"/>
      <c r="K30" s="45"/>
    </row>
    <row r="31" spans="1:11" ht="16.5" customHeight="1" x14ac:dyDescent="0.25">
      <c r="A31" s="60" t="s">
        <v>900</v>
      </c>
      <c r="B31" s="60"/>
      <c r="C31" s="60"/>
      <c r="D31" s="60"/>
      <c r="E31" s="45"/>
      <c r="F31" s="45"/>
      <c r="G31" s="45"/>
      <c r="H31" s="45"/>
      <c r="I31" s="45"/>
      <c r="J31" s="45"/>
      <c r="K31" s="45"/>
    </row>
    <row r="32" spans="1:11" ht="13.5" customHeight="1" x14ac:dyDescent="0.25">
      <c r="A32" s="45"/>
      <c r="B32" s="44"/>
      <c r="C32" s="44"/>
      <c r="D32" s="44"/>
      <c r="E32" s="45"/>
      <c r="F32" s="45"/>
      <c r="G32" s="45"/>
      <c r="H32" s="45"/>
      <c r="I32" s="45"/>
      <c r="J32" s="45"/>
      <c r="K32" s="45"/>
    </row>
    <row r="33" spans="1:11" ht="12" customHeight="1" x14ac:dyDescent="0.25">
      <c r="A33" s="45"/>
      <c r="B33" s="44"/>
      <c r="C33" s="44"/>
      <c r="D33" s="44"/>
      <c r="E33" s="45"/>
      <c r="F33" s="45"/>
      <c r="G33" s="45"/>
      <c r="H33" s="45"/>
      <c r="I33" s="45"/>
      <c r="J33" s="45"/>
      <c r="K33" s="45"/>
    </row>
    <row r="34" spans="1:11" ht="12" customHeight="1" x14ac:dyDescent="0.25">
      <c r="A34" s="45"/>
      <c r="B34" s="44"/>
      <c r="C34" s="44"/>
      <c r="D34" s="44"/>
      <c r="E34" s="45"/>
      <c r="F34" s="45"/>
      <c r="G34" s="45"/>
      <c r="H34" s="45"/>
      <c r="I34" s="45"/>
      <c r="J34" s="45"/>
      <c r="K34" s="45"/>
    </row>
    <row r="35" spans="1:11" ht="12" customHeight="1" x14ac:dyDescent="0.25">
      <c r="A35" s="45"/>
      <c r="B35" s="44"/>
      <c r="C35" s="44"/>
      <c r="D35" s="44"/>
      <c r="E35" s="45"/>
      <c r="F35" s="45"/>
      <c r="G35" s="45"/>
      <c r="H35" s="45"/>
      <c r="I35" s="45"/>
      <c r="J35" s="45"/>
      <c r="K35" s="45"/>
    </row>
    <row r="36" spans="1:11" ht="12" customHeight="1" x14ac:dyDescent="0.25">
      <c r="A36" s="45"/>
      <c r="B36" s="44"/>
      <c r="C36" s="44"/>
      <c r="D36" s="44"/>
      <c r="E36" s="45"/>
      <c r="F36" s="45"/>
      <c r="G36" s="45"/>
      <c r="H36" s="45"/>
      <c r="I36" s="45"/>
      <c r="J36" s="45"/>
      <c r="K36" s="45"/>
    </row>
    <row r="37" spans="1:11" ht="12" customHeight="1" x14ac:dyDescent="0.25">
      <c r="A37" s="45"/>
      <c r="B37" s="44"/>
      <c r="C37" s="44"/>
      <c r="D37" s="44"/>
      <c r="E37" s="45"/>
      <c r="F37" s="45"/>
      <c r="G37" s="45"/>
      <c r="H37" s="45"/>
      <c r="I37" s="45"/>
      <c r="J37" s="45"/>
      <c r="K37" s="45"/>
    </row>
    <row r="38" spans="1:11" ht="12" customHeight="1" x14ac:dyDescent="0.25">
      <c r="A38" s="45"/>
      <c r="B38" s="44"/>
      <c r="C38" s="44"/>
      <c r="D38" s="44"/>
      <c r="E38" s="45"/>
      <c r="F38" s="45"/>
      <c r="G38" s="45"/>
      <c r="H38" s="45"/>
      <c r="I38" s="45"/>
      <c r="J38" s="45"/>
      <c r="K38" s="45"/>
    </row>
    <row r="39" spans="1:11" ht="12" customHeight="1" x14ac:dyDescent="0.25">
      <c r="A39" s="45"/>
      <c r="B39" s="44"/>
      <c r="C39" s="44"/>
      <c r="D39" s="44"/>
      <c r="E39" s="45"/>
      <c r="F39" s="45"/>
      <c r="G39" s="45"/>
      <c r="H39" s="45"/>
      <c r="I39" s="45"/>
      <c r="J39" s="45"/>
      <c r="K39" s="45"/>
    </row>
    <row r="40" spans="1:11" ht="12" customHeight="1" x14ac:dyDescent="0.25">
      <c r="A40" s="45"/>
      <c r="B40" s="44"/>
      <c r="C40" s="44"/>
      <c r="D40" s="44"/>
      <c r="E40" s="45"/>
      <c r="F40" s="45"/>
      <c r="G40" s="45"/>
      <c r="H40" s="45"/>
      <c r="I40" s="45"/>
      <c r="J40" s="45"/>
      <c r="K40" s="45"/>
    </row>
    <row r="41" spans="1:11" ht="12" customHeight="1" x14ac:dyDescent="0.25">
      <c r="A41" s="45"/>
      <c r="B41" s="44"/>
      <c r="C41" s="44"/>
      <c r="D41" s="44"/>
      <c r="E41" s="45"/>
      <c r="F41" s="45"/>
      <c r="G41" s="45"/>
      <c r="H41" s="45"/>
      <c r="I41" s="45"/>
      <c r="J41" s="45"/>
      <c r="K41" s="45"/>
    </row>
    <row r="42" spans="1:11" ht="12" customHeight="1" x14ac:dyDescent="0.25">
      <c r="A42" s="45"/>
      <c r="B42" s="44"/>
      <c r="C42" s="44"/>
      <c r="D42" s="44"/>
      <c r="E42" s="45"/>
      <c r="F42" s="45"/>
      <c r="G42" s="45"/>
      <c r="H42" s="45"/>
      <c r="I42" s="45"/>
      <c r="J42" s="45"/>
      <c r="K42" s="45"/>
    </row>
    <row r="43" spans="1:11" ht="12" customHeight="1" x14ac:dyDescent="0.25">
      <c r="A43" s="45"/>
      <c r="B43" s="44"/>
      <c r="C43" s="44"/>
      <c r="D43" s="44"/>
      <c r="E43" s="45"/>
      <c r="F43" s="45"/>
      <c r="G43" s="45"/>
      <c r="H43" s="45"/>
      <c r="I43" s="45"/>
      <c r="J43" s="45"/>
      <c r="K43" s="45"/>
    </row>
    <row r="44" spans="1:11" ht="12" customHeight="1" x14ac:dyDescent="0.25">
      <c r="A44" s="45"/>
      <c r="B44" s="44"/>
      <c r="C44" s="44"/>
      <c r="D44" s="44"/>
      <c r="E44" s="45"/>
      <c r="F44" s="45"/>
      <c r="G44" s="45"/>
      <c r="H44" s="45"/>
      <c r="I44" s="45"/>
      <c r="J44" s="45"/>
      <c r="K44" s="45"/>
    </row>
    <row r="45" spans="1:11" ht="12" customHeight="1" x14ac:dyDescent="0.25">
      <c r="A45" s="45"/>
      <c r="B45" s="44"/>
      <c r="C45" s="44"/>
      <c r="D45" s="44"/>
      <c r="E45" s="45"/>
      <c r="F45" s="45"/>
      <c r="G45" s="45"/>
      <c r="H45" s="45"/>
      <c r="I45" s="45"/>
      <c r="J45" s="45"/>
      <c r="K45" s="45"/>
    </row>
    <row r="46" spans="1:11" ht="12" customHeight="1" x14ac:dyDescent="0.25">
      <c r="A46" s="45"/>
      <c r="B46" s="44"/>
      <c r="C46" s="44"/>
      <c r="D46" s="44"/>
      <c r="E46" s="45"/>
      <c r="F46" s="45"/>
      <c r="G46" s="45"/>
      <c r="H46" s="45"/>
      <c r="I46" s="45"/>
      <c r="J46" s="45"/>
      <c r="K46" s="45"/>
    </row>
    <row r="47" spans="1:11" ht="12" customHeight="1" x14ac:dyDescent="0.25">
      <c r="A47" s="45"/>
      <c r="B47" s="44"/>
      <c r="C47" s="44"/>
      <c r="D47" s="44"/>
      <c r="E47" s="45"/>
      <c r="F47" s="45"/>
      <c r="G47" s="45"/>
      <c r="H47" s="45"/>
      <c r="I47" s="45"/>
      <c r="J47" s="45"/>
      <c r="K47" s="45"/>
    </row>
    <row r="48" spans="1:11" ht="12" customHeight="1" x14ac:dyDescent="0.25">
      <c r="A48" s="45"/>
      <c r="B48" s="44"/>
      <c r="C48" s="44"/>
      <c r="D48" s="44"/>
      <c r="E48" s="45"/>
      <c r="F48" s="45"/>
      <c r="G48" s="45"/>
      <c r="H48" s="45"/>
      <c r="I48" s="45"/>
      <c r="J48" s="45"/>
      <c r="K48" s="45"/>
    </row>
    <row r="49" spans="1:11" ht="12" customHeight="1" x14ac:dyDescent="0.25">
      <c r="A49" s="45"/>
      <c r="B49" s="44"/>
      <c r="C49" s="44"/>
      <c r="D49" s="44"/>
      <c r="E49" s="45"/>
      <c r="F49" s="45"/>
      <c r="G49" s="45"/>
      <c r="H49" s="45"/>
      <c r="I49" s="45"/>
      <c r="J49" s="45"/>
      <c r="K49" s="45"/>
    </row>
    <row r="50" spans="1:11" ht="12" customHeight="1" x14ac:dyDescent="0.25">
      <c r="A50" s="45"/>
      <c r="B50" s="44"/>
      <c r="C50" s="44"/>
      <c r="D50" s="44"/>
      <c r="E50" s="45"/>
      <c r="F50" s="45"/>
      <c r="G50" s="45"/>
      <c r="H50" s="45"/>
      <c r="I50" s="45"/>
      <c r="J50" s="45"/>
      <c r="K50" s="45"/>
    </row>
    <row r="51" spans="1:11" ht="12" customHeight="1" x14ac:dyDescent="0.25">
      <c r="A51" s="45"/>
      <c r="B51" s="44"/>
      <c r="C51" s="44"/>
      <c r="D51" s="44"/>
      <c r="E51" s="45"/>
      <c r="F51" s="45"/>
      <c r="G51" s="45"/>
      <c r="H51" s="45"/>
      <c r="I51" s="45"/>
      <c r="J51" s="45"/>
      <c r="K51" s="45"/>
    </row>
    <row r="52" spans="1:11" ht="12" customHeight="1" x14ac:dyDescent="0.25">
      <c r="A52" s="45"/>
      <c r="B52" s="44"/>
      <c r="C52" s="44"/>
      <c r="D52" s="44"/>
      <c r="E52" s="45"/>
      <c r="F52" s="45"/>
      <c r="G52" s="45"/>
      <c r="H52" s="45"/>
      <c r="I52" s="45"/>
      <c r="J52" s="45"/>
      <c r="K52" s="45"/>
    </row>
    <row r="53" spans="1:11" ht="12" customHeight="1" x14ac:dyDescent="0.25">
      <c r="A53" s="45"/>
      <c r="B53" s="44"/>
      <c r="C53" s="44"/>
      <c r="D53" s="44"/>
      <c r="E53" s="45"/>
      <c r="F53" s="45"/>
      <c r="G53" s="45"/>
      <c r="H53" s="45"/>
      <c r="I53" s="45"/>
      <c r="J53" s="45"/>
      <c r="K53" s="45"/>
    </row>
    <row r="54" spans="1:11" ht="12" customHeight="1" x14ac:dyDescent="0.25">
      <c r="A54" s="45"/>
      <c r="B54" s="44"/>
      <c r="C54" s="44"/>
      <c r="D54" s="44"/>
      <c r="E54" s="45"/>
      <c r="F54" s="45"/>
      <c r="G54" s="45"/>
      <c r="H54" s="45"/>
      <c r="I54" s="45"/>
      <c r="J54" s="45"/>
      <c r="K54" s="45"/>
    </row>
    <row r="55" spans="1:11" ht="12" customHeight="1" x14ac:dyDescent="0.25">
      <c r="A55" s="45"/>
      <c r="B55" s="44"/>
      <c r="C55" s="44"/>
      <c r="D55" s="44"/>
      <c r="E55" s="45"/>
      <c r="F55" s="45"/>
      <c r="G55" s="45"/>
      <c r="H55" s="45"/>
      <c r="I55" s="45"/>
      <c r="J55" s="45"/>
      <c r="K55" s="45"/>
    </row>
    <row r="56" spans="1:11" ht="12" customHeight="1" x14ac:dyDescent="0.25">
      <c r="A56" s="45"/>
      <c r="B56" s="44"/>
      <c r="C56" s="44"/>
      <c r="D56" s="44"/>
      <c r="E56" s="45"/>
      <c r="F56" s="45"/>
      <c r="G56" s="45"/>
      <c r="H56" s="45"/>
      <c r="I56" s="45"/>
      <c r="J56" s="45"/>
      <c r="K56" s="45"/>
    </row>
    <row r="57" spans="1:11" ht="12" customHeight="1" x14ac:dyDescent="0.25">
      <c r="A57" s="45"/>
      <c r="B57" s="44"/>
      <c r="C57" s="44"/>
      <c r="D57" s="44"/>
      <c r="E57" s="45"/>
      <c r="F57" s="45"/>
      <c r="G57" s="45"/>
      <c r="H57" s="45"/>
      <c r="I57" s="45"/>
      <c r="J57" s="45"/>
      <c r="K57" s="45"/>
    </row>
    <row r="58" spans="1:11" ht="12" customHeight="1" x14ac:dyDescent="0.25">
      <c r="A58" s="45"/>
      <c r="B58" s="44"/>
      <c r="C58" s="44"/>
      <c r="D58" s="44"/>
      <c r="E58" s="45"/>
      <c r="F58" s="45"/>
      <c r="G58" s="45"/>
      <c r="H58" s="45"/>
      <c r="I58" s="45"/>
      <c r="J58" s="45"/>
      <c r="K58" s="45"/>
    </row>
    <row r="59" spans="1:11" ht="12" customHeight="1" x14ac:dyDescent="0.25">
      <c r="A59" s="45"/>
      <c r="B59" s="44"/>
      <c r="C59" s="44"/>
      <c r="D59" s="44"/>
      <c r="E59" s="45"/>
      <c r="F59" s="45"/>
      <c r="G59" s="45"/>
      <c r="H59" s="45"/>
      <c r="I59" s="45"/>
      <c r="J59" s="45"/>
      <c r="K59" s="45"/>
    </row>
    <row r="60" spans="1:11" ht="12" customHeight="1" x14ac:dyDescent="0.25">
      <c r="A60" s="45"/>
      <c r="B60" s="44"/>
      <c r="C60" s="44"/>
      <c r="D60" s="44"/>
      <c r="E60" s="45"/>
      <c r="F60" s="45"/>
      <c r="G60" s="45"/>
      <c r="H60" s="45"/>
      <c r="I60" s="45"/>
      <c r="J60" s="45"/>
      <c r="K60" s="45"/>
    </row>
    <row r="61" spans="1:11" ht="12" customHeight="1" x14ac:dyDescent="0.25">
      <c r="A61" s="45"/>
      <c r="B61" s="44"/>
      <c r="C61" s="44"/>
      <c r="D61" s="44"/>
      <c r="E61" s="45"/>
      <c r="F61" s="45"/>
      <c r="G61" s="45"/>
      <c r="H61" s="45"/>
      <c r="I61" s="45"/>
      <c r="J61" s="45"/>
      <c r="K61" s="45"/>
    </row>
    <row r="62" spans="1:11" ht="12" customHeight="1" x14ac:dyDescent="0.25">
      <c r="A62" s="45"/>
      <c r="B62" s="44"/>
      <c r="C62" s="44"/>
      <c r="D62" s="44"/>
      <c r="E62" s="45"/>
      <c r="F62" s="45"/>
      <c r="G62" s="45"/>
      <c r="H62" s="45"/>
      <c r="I62" s="45"/>
      <c r="J62" s="45"/>
      <c r="K62" s="45"/>
    </row>
    <row r="63" spans="1:11" ht="12" customHeight="1" x14ac:dyDescent="0.25">
      <c r="A63" s="45"/>
      <c r="B63" s="44"/>
      <c r="C63" s="44"/>
      <c r="D63" s="44"/>
      <c r="E63" s="45"/>
      <c r="F63" s="45"/>
      <c r="G63" s="45"/>
      <c r="H63" s="45"/>
      <c r="I63" s="45"/>
      <c r="J63" s="45"/>
      <c r="K63" s="45"/>
    </row>
    <row r="64" spans="1:11" ht="12" customHeight="1" x14ac:dyDescent="0.25">
      <c r="A64" s="45"/>
      <c r="B64" s="44"/>
      <c r="C64" s="44"/>
      <c r="D64" s="44"/>
      <c r="E64" s="45"/>
      <c r="F64" s="45"/>
      <c r="G64" s="45"/>
      <c r="H64" s="45"/>
      <c r="I64" s="45"/>
      <c r="J64" s="45"/>
      <c r="K64" s="45"/>
    </row>
    <row r="65" spans="1:11" ht="12" customHeight="1" x14ac:dyDescent="0.25">
      <c r="A65" s="45"/>
      <c r="B65" s="44"/>
      <c r="C65" s="44"/>
      <c r="D65" s="44"/>
      <c r="E65" s="45"/>
      <c r="F65" s="45"/>
      <c r="G65" s="45"/>
      <c r="H65" s="45"/>
      <c r="I65" s="45"/>
      <c r="J65" s="45"/>
      <c r="K65" s="45"/>
    </row>
    <row r="66" spans="1:11" ht="12" customHeight="1" x14ac:dyDescent="0.25">
      <c r="A66" s="45"/>
      <c r="B66" s="44"/>
      <c r="C66" s="44"/>
      <c r="D66" s="44"/>
      <c r="E66" s="45"/>
      <c r="F66" s="45"/>
      <c r="G66" s="45"/>
      <c r="H66" s="45"/>
      <c r="I66" s="45"/>
      <c r="J66" s="45"/>
      <c r="K66" s="45"/>
    </row>
    <row r="67" spans="1:11" ht="12" customHeight="1" x14ac:dyDescent="0.25">
      <c r="A67" s="45"/>
      <c r="B67" s="44"/>
      <c r="C67" s="44"/>
      <c r="D67" s="44"/>
      <c r="E67" s="45"/>
      <c r="F67" s="45"/>
      <c r="G67" s="45"/>
      <c r="H67" s="45"/>
      <c r="I67" s="45"/>
      <c r="J67" s="45"/>
      <c r="K67" s="45"/>
    </row>
    <row r="68" spans="1:11" ht="12" customHeight="1" x14ac:dyDescent="0.25">
      <c r="A68" s="45"/>
      <c r="B68" s="44"/>
      <c r="C68" s="44"/>
      <c r="D68" s="44"/>
      <c r="E68" s="45"/>
      <c r="F68" s="45"/>
      <c r="G68" s="45"/>
      <c r="H68" s="45"/>
      <c r="I68" s="45"/>
      <c r="J68" s="45"/>
      <c r="K68" s="45"/>
    </row>
    <row r="69" spans="1:11" ht="12" customHeight="1" x14ac:dyDescent="0.25">
      <c r="A69" s="45"/>
      <c r="B69" s="44"/>
      <c r="C69" s="44"/>
      <c r="D69" s="44"/>
      <c r="E69" s="45"/>
      <c r="F69" s="45"/>
      <c r="G69" s="45"/>
      <c r="H69" s="45"/>
      <c r="I69" s="45"/>
      <c r="J69" s="45"/>
      <c r="K69" s="45"/>
    </row>
    <row r="70" spans="1:11" ht="12" customHeight="1" x14ac:dyDescent="0.25">
      <c r="A70" s="45"/>
      <c r="B70" s="44"/>
      <c r="C70" s="44"/>
      <c r="D70" s="44"/>
      <c r="E70" s="45"/>
      <c r="F70" s="45"/>
      <c r="G70" s="45"/>
      <c r="H70" s="45"/>
      <c r="I70" s="45"/>
      <c r="J70" s="45"/>
      <c r="K70" s="45"/>
    </row>
    <row r="71" spans="1:11" ht="12" customHeight="1" x14ac:dyDescent="0.25">
      <c r="A71" s="45"/>
      <c r="B71" s="44"/>
      <c r="C71" s="44"/>
      <c r="D71" s="44"/>
      <c r="E71" s="45"/>
      <c r="F71" s="45"/>
      <c r="G71" s="45"/>
      <c r="H71" s="45"/>
      <c r="I71" s="45"/>
      <c r="J71" s="45"/>
      <c r="K71" s="45"/>
    </row>
    <row r="72" spans="1:11" ht="12" customHeight="1" x14ac:dyDescent="0.25">
      <c r="A72" s="45"/>
      <c r="B72" s="44"/>
      <c r="C72" s="44"/>
      <c r="D72" s="44"/>
      <c r="E72" s="45"/>
      <c r="F72" s="45"/>
      <c r="G72" s="45"/>
      <c r="H72" s="45"/>
      <c r="I72" s="45"/>
      <c r="J72" s="45"/>
      <c r="K72" s="45"/>
    </row>
    <row r="73" spans="1:11" ht="12" customHeight="1" x14ac:dyDescent="0.25">
      <c r="A73" s="45"/>
      <c r="B73" s="44"/>
      <c r="C73" s="44"/>
      <c r="D73" s="44"/>
      <c r="E73" s="45"/>
      <c r="F73" s="45"/>
      <c r="G73" s="45"/>
      <c r="H73" s="45"/>
      <c r="I73" s="45"/>
      <c r="J73" s="45"/>
      <c r="K73" s="45"/>
    </row>
    <row r="74" spans="1:11" ht="12" customHeight="1" x14ac:dyDescent="0.25">
      <c r="A74" s="45"/>
      <c r="B74" s="44"/>
      <c r="C74" s="44"/>
      <c r="D74" s="44"/>
      <c r="E74" s="45"/>
      <c r="F74" s="45"/>
      <c r="G74" s="45"/>
      <c r="H74" s="45"/>
      <c r="I74" s="45"/>
      <c r="J74" s="45"/>
      <c r="K74" s="45"/>
    </row>
    <row r="75" spans="1:11" ht="12" customHeight="1" x14ac:dyDescent="0.25">
      <c r="A75" s="45"/>
      <c r="B75" s="44"/>
      <c r="C75" s="44"/>
      <c r="D75" s="44"/>
      <c r="E75" s="45"/>
      <c r="F75" s="45"/>
      <c r="G75" s="45"/>
      <c r="H75" s="45"/>
      <c r="I75" s="45"/>
      <c r="J75" s="45"/>
      <c r="K75" s="45"/>
    </row>
    <row r="76" spans="1:11" ht="12" customHeight="1" x14ac:dyDescent="0.25">
      <c r="A76" s="45"/>
      <c r="B76" s="44"/>
      <c r="C76" s="44"/>
      <c r="D76" s="44"/>
      <c r="E76" s="45"/>
      <c r="F76" s="45"/>
      <c r="G76" s="45"/>
      <c r="H76" s="45"/>
      <c r="I76" s="45"/>
      <c r="J76" s="45"/>
      <c r="K76" s="45"/>
    </row>
    <row r="77" spans="1:11" ht="12" customHeight="1" x14ac:dyDescent="0.25">
      <c r="A77" s="45"/>
      <c r="B77" s="44"/>
      <c r="C77" s="44"/>
      <c r="D77" s="44"/>
      <c r="E77" s="45"/>
      <c r="F77" s="45"/>
      <c r="G77" s="45"/>
      <c r="H77" s="45"/>
      <c r="I77" s="45"/>
      <c r="J77" s="45"/>
      <c r="K77" s="45"/>
    </row>
    <row r="78" spans="1:11" ht="12" customHeight="1" x14ac:dyDescent="0.25">
      <c r="A78" s="45"/>
      <c r="B78" s="44"/>
      <c r="C78" s="44"/>
      <c r="D78" s="44"/>
      <c r="E78" s="45"/>
      <c r="F78" s="45"/>
      <c r="G78" s="45"/>
      <c r="H78" s="45"/>
      <c r="I78" s="45"/>
      <c r="J78" s="45"/>
      <c r="K78" s="45"/>
    </row>
    <row r="79" spans="1:11" ht="12" customHeight="1" x14ac:dyDescent="0.25">
      <c r="A79" s="45"/>
      <c r="B79" s="44"/>
      <c r="C79" s="44"/>
      <c r="D79" s="44"/>
      <c r="E79" s="45"/>
      <c r="F79" s="45"/>
      <c r="G79" s="45"/>
      <c r="H79" s="45"/>
      <c r="I79" s="45"/>
      <c r="J79" s="45"/>
      <c r="K79" s="45"/>
    </row>
    <row r="80" spans="1:11" ht="12" customHeight="1" x14ac:dyDescent="0.25">
      <c r="A80" s="45"/>
      <c r="B80" s="44"/>
      <c r="C80" s="44"/>
      <c r="D80" s="44"/>
      <c r="E80" s="45"/>
      <c r="F80" s="45"/>
      <c r="G80" s="45"/>
      <c r="H80" s="45"/>
      <c r="I80" s="45"/>
      <c r="J80" s="45"/>
      <c r="K80" s="45"/>
    </row>
    <row r="81" spans="1:11" ht="12" customHeight="1" x14ac:dyDescent="0.25">
      <c r="A81" s="45"/>
      <c r="B81" s="44"/>
      <c r="C81" s="44"/>
      <c r="D81" s="44"/>
      <c r="E81" s="45"/>
      <c r="F81" s="45"/>
      <c r="G81" s="45"/>
      <c r="H81" s="45"/>
      <c r="I81" s="45"/>
      <c r="J81" s="45"/>
      <c r="K81" s="45"/>
    </row>
    <row r="82" spans="1:11" ht="12" customHeight="1" x14ac:dyDescent="0.25">
      <c r="A82" s="45"/>
      <c r="B82" s="44"/>
      <c r="C82" s="44"/>
      <c r="D82" s="44"/>
      <c r="E82" s="45"/>
      <c r="F82" s="45"/>
      <c r="G82" s="45"/>
      <c r="H82" s="45"/>
      <c r="I82" s="45"/>
      <c r="J82" s="45"/>
      <c r="K82" s="45"/>
    </row>
    <row r="83" spans="1:11" ht="12" customHeight="1" x14ac:dyDescent="0.25">
      <c r="A83" s="45"/>
      <c r="B83" s="44"/>
      <c r="C83" s="44"/>
      <c r="D83" s="44"/>
      <c r="E83" s="45"/>
      <c r="F83" s="45"/>
      <c r="G83" s="45"/>
      <c r="H83" s="45"/>
      <c r="I83" s="45"/>
      <c r="J83" s="45"/>
      <c r="K83" s="45"/>
    </row>
    <row r="84" spans="1:11" ht="12" customHeight="1" x14ac:dyDescent="0.25">
      <c r="A84" s="45"/>
      <c r="B84" s="44"/>
      <c r="C84" s="44"/>
      <c r="D84" s="44"/>
      <c r="E84" s="45"/>
      <c r="F84" s="45"/>
      <c r="G84" s="45"/>
      <c r="H84" s="45"/>
      <c r="I84" s="45"/>
      <c r="J84" s="45"/>
      <c r="K84" s="45"/>
    </row>
    <row r="85" spans="1:11" ht="12" customHeight="1" x14ac:dyDescent="0.25">
      <c r="A85" s="45"/>
      <c r="B85" s="44"/>
      <c r="C85" s="44"/>
      <c r="D85" s="44"/>
      <c r="E85" s="45"/>
      <c r="F85" s="45"/>
      <c r="G85" s="45"/>
      <c r="H85" s="45"/>
      <c r="I85" s="45"/>
      <c r="J85" s="45"/>
      <c r="K85" s="45"/>
    </row>
    <row r="86" spans="1:11" ht="12" customHeight="1" x14ac:dyDescent="0.25">
      <c r="A86" s="45"/>
      <c r="B86" s="44"/>
      <c r="C86" s="44"/>
      <c r="D86" s="44"/>
      <c r="E86" s="45"/>
      <c r="F86" s="45"/>
      <c r="G86" s="45"/>
      <c r="H86" s="45"/>
      <c r="I86" s="45"/>
      <c r="J86" s="45"/>
      <c r="K86" s="45"/>
    </row>
    <row r="87" spans="1:11" ht="12" customHeight="1" x14ac:dyDescent="0.25">
      <c r="A87" s="45"/>
      <c r="B87" s="44"/>
      <c r="C87" s="44"/>
      <c r="D87" s="44"/>
      <c r="E87" s="45"/>
      <c r="F87" s="45"/>
      <c r="G87" s="45"/>
      <c r="H87" s="45"/>
      <c r="I87" s="45"/>
      <c r="J87" s="45"/>
      <c r="K87" s="45"/>
    </row>
    <row r="88" spans="1:11" ht="12" customHeight="1" x14ac:dyDescent="0.25">
      <c r="A88" s="45"/>
      <c r="B88" s="44"/>
      <c r="C88" s="44"/>
      <c r="D88" s="44"/>
      <c r="E88" s="45"/>
      <c r="F88" s="45"/>
      <c r="G88" s="45"/>
      <c r="H88" s="45"/>
      <c r="I88" s="45"/>
      <c r="J88" s="45"/>
      <c r="K88" s="45"/>
    </row>
    <row r="89" spans="1:11" ht="12" customHeight="1" x14ac:dyDescent="0.25">
      <c r="A89" s="45"/>
      <c r="B89" s="44"/>
      <c r="C89" s="44"/>
      <c r="D89" s="44"/>
      <c r="E89" s="45"/>
      <c r="F89" s="45"/>
      <c r="G89" s="45"/>
      <c r="H89" s="45"/>
      <c r="I89" s="45"/>
      <c r="J89" s="45"/>
      <c r="K89" s="45"/>
    </row>
    <row r="90" spans="1:11" ht="12" customHeight="1" x14ac:dyDescent="0.25">
      <c r="A90" s="45"/>
      <c r="B90" s="44"/>
      <c r="C90" s="44"/>
      <c r="D90" s="44"/>
      <c r="E90" s="45"/>
      <c r="F90" s="45"/>
      <c r="G90" s="45"/>
      <c r="H90" s="45"/>
      <c r="I90" s="45"/>
      <c r="J90" s="45"/>
      <c r="K90" s="45"/>
    </row>
    <row r="91" spans="1:11" ht="12" customHeight="1" x14ac:dyDescent="0.25">
      <c r="A91" s="45"/>
      <c r="B91" s="44"/>
      <c r="C91" s="44"/>
      <c r="D91" s="44"/>
      <c r="E91" s="45"/>
      <c r="F91" s="45"/>
      <c r="G91" s="45"/>
      <c r="H91" s="45"/>
      <c r="I91" s="45"/>
      <c r="J91" s="45"/>
      <c r="K91" s="45"/>
    </row>
    <row r="92" spans="1:11" ht="12" customHeight="1" x14ac:dyDescent="0.25">
      <c r="A92" s="45"/>
      <c r="B92" s="44"/>
      <c r="C92" s="44"/>
      <c r="D92" s="44"/>
      <c r="E92" s="45"/>
      <c r="F92" s="45"/>
      <c r="G92" s="45"/>
      <c r="H92" s="45"/>
      <c r="I92" s="45"/>
      <c r="J92" s="45"/>
      <c r="K92" s="45"/>
    </row>
    <row r="93" spans="1:11" ht="12" customHeight="1" x14ac:dyDescent="0.25">
      <c r="A93" s="45"/>
      <c r="B93" s="44"/>
      <c r="C93" s="44"/>
      <c r="D93" s="44"/>
      <c r="E93" s="45"/>
      <c r="F93" s="45"/>
      <c r="G93" s="45"/>
      <c r="H93" s="45"/>
      <c r="I93" s="45"/>
      <c r="J93" s="45"/>
      <c r="K93" s="45"/>
    </row>
    <row r="94" spans="1:11" ht="12" customHeight="1" x14ac:dyDescent="0.25">
      <c r="A94" s="45"/>
      <c r="B94" s="44"/>
      <c r="C94" s="44"/>
      <c r="D94" s="44"/>
      <c r="E94" s="45"/>
      <c r="F94" s="45"/>
      <c r="G94" s="45"/>
      <c r="H94" s="45"/>
      <c r="I94" s="45"/>
      <c r="J94" s="45"/>
      <c r="K94" s="45"/>
    </row>
    <row r="95" spans="1:11" ht="12" customHeight="1" x14ac:dyDescent="0.25">
      <c r="A95" s="45"/>
      <c r="B95" s="44"/>
      <c r="C95" s="44"/>
      <c r="D95" s="44"/>
      <c r="E95" s="45"/>
      <c r="F95" s="45"/>
      <c r="G95" s="45"/>
      <c r="H95" s="45"/>
      <c r="I95" s="45"/>
      <c r="J95" s="45"/>
      <c r="K95" s="45"/>
    </row>
    <row r="96" spans="1:11" ht="12" customHeight="1" x14ac:dyDescent="0.25">
      <c r="A96" s="45"/>
      <c r="B96" s="44"/>
      <c r="C96" s="44"/>
      <c r="D96" s="44"/>
      <c r="E96" s="45"/>
      <c r="F96" s="45"/>
      <c r="G96" s="45"/>
      <c r="H96" s="45"/>
      <c r="I96" s="45"/>
      <c r="J96" s="45"/>
      <c r="K96" s="45"/>
    </row>
    <row r="97" spans="1:11" ht="12" customHeight="1" x14ac:dyDescent="0.25">
      <c r="A97" s="45"/>
      <c r="B97" s="44"/>
      <c r="C97" s="44"/>
      <c r="D97" s="44"/>
      <c r="E97" s="45"/>
      <c r="F97" s="45"/>
      <c r="G97" s="45"/>
      <c r="H97" s="45"/>
      <c r="I97" s="45"/>
      <c r="J97" s="45"/>
      <c r="K97" s="45"/>
    </row>
    <row r="98" spans="1:11" ht="12" customHeight="1" x14ac:dyDescent="0.25">
      <c r="A98" s="45"/>
      <c r="B98" s="44"/>
      <c r="C98" s="44"/>
      <c r="D98" s="44"/>
      <c r="E98" s="45"/>
      <c r="F98" s="45"/>
      <c r="G98" s="45"/>
      <c r="H98" s="45"/>
      <c r="I98" s="45"/>
      <c r="J98" s="45"/>
      <c r="K98" s="45"/>
    </row>
    <row r="99" spans="1:11" ht="12" customHeight="1" x14ac:dyDescent="0.25">
      <c r="A99" s="45"/>
      <c r="B99" s="44"/>
      <c r="C99" s="44"/>
      <c r="D99" s="44"/>
      <c r="E99" s="45"/>
      <c r="F99" s="45"/>
      <c r="G99" s="45"/>
      <c r="H99" s="45"/>
      <c r="I99" s="45"/>
      <c r="J99" s="45"/>
      <c r="K99" s="45"/>
    </row>
  </sheetData>
  <mergeCells count="2">
    <mergeCell ref="B29:D29"/>
    <mergeCell ref="A30:D30"/>
  </mergeCells>
  <pageMargins left="0.7" right="0.7" top="0.75" bottom="0.75" header="0" footer="0"/>
  <pageSetup scale="98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33C6-6477-46E6-BABE-AE212B32793E}">
  <sheetPr>
    <tabColor rgb="FF002060"/>
  </sheetPr>
  <dimension ref="A1:M99"/>
  <sheetViews>
    <sheetView showGridLines="0" view="pageBreakPreview" zoomScaleNormal="130" zoomScaleSheetLayoutView="100" workbookViewId="0"/>
  </sheetViews>
  <sheetFormatPr baseColWidth="10" defaultColWidth="14.42578125" defaultRowHeight="16.5" x14ac:dyDescent="0.25"/>
  <cols>
    <col min="1" max="1" width="25.7109375" style="419" customWidth="1"/>
    <col min="2" max="11" width="11.7109375" style="419" customWidth="1"/>
    <col min="12" max="12" width="4" style="419" customWidth="1"/>
    <col min="13" max="13" width="11.5703125" style="419" customWidth="1"/>
    <col min="14" max="16384" width="14.42578125" style="419"/>
  </cols>
  <sheetData>
    <row r="1" spans="1:13" ht="16.5" customHeight="1" x14ac:dyDescent="0.25">
      <c r="A1" s="114" t="s">
        <v>982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5"/>
      <c r="M1" s="45"/>
    </row>
    <row r="2" spans="1:13" ht="16.5" customHeight="1" x14ac:dyDescent="0.25">
      <c r="A2" s="47" t="s">
        <v>983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5"/>
      <c r="M2" s="45"/>
    </row>
    <row r="3" spans="1:13" ht="16.5" customHeight="1" x14ac:dyDescent="0.25">
      <c r="A3" s="45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6.5" customHeight="1" x14ac:dyDescent="0.25">
      <c r="A4" s="48" t="s">
        <v>984</v>
      </c>
      <c r="B4" s="976">
        <v>2015</v>
      </c>
      <c r="C4" s="976">
        <v>2016</v>
      </c>
      <c r="D4" s="976">
        <v>2017</v>
      </c>
      <c r="E4" s="976">
        <v>2018</v>
      </c>
      <c r="F4" s="976">
        <v>2019</v>
      </c>
      <c r="G4" s="976">
        <v>2020</v>
      </c>
      <c r="H4" s="976">
        <v>2021</v>
      </c>
      <c r="I4" s="976">
        <v>2022</v>
      </c>
      <c r="J4" s="976">
        <v>2023</v>
      </c>
      <c r="K4" s="977" t="s">
        <v>330</v>
      </c>
      <c r="L4" s="45"/>
      <c r="M4" s="45"/>
    </row>
    <row r="5" spans="1:13" ht="16.5" customHeight="1" x14ac:dyDescent="0.25">
      <c r="A5" s="133" t="s">
        <v>668</v>
      </c>
      <c r="B5" s="978">
        <v>0.26838499999999998</v>
      </c>
      <c r="C5" s="960">
        <v>0.70191599999999998</v>
      </c>
      <c r="D5" s="978">
        <v>0.21623300000000001</v>
      </c>
      <c r="E5" s="978">
        <v>2.452118</v>
      </c>
      <c r="F5" s="978">
        <v>5.6582220000000003</v>
      </c>
      <c r="G5" s="960">
        <v>1.5747420000000001</v>
      </c>
      <c r="H5" s="960">
        <v>2.059291</v>
      </c>
      <c r="I5" s="979">
        <v>3.8770739999999999</v>
      </c>
      <c r="J5" s="979">
        <v>3.6028419999999999</v>
      </c>
      <c r="K5" s="979">
        <v>1.961641</v>
      </c>
      <c r="M5" s="980"/>
    </row>
    <row r="6" spans="1:13" ht="16.5" customHeight="1" x14ac:dyDescent="0.25">
      <c r="A6" s="133" t="s">
        <v>296</v>
      </c>
      <c r="B6" s="960">
        <v>404.02561204999978</v>
      </c>
      <c r="C6" s="960">
        <v>304.39996547999999</v>
      </c>
      <c r="D6" s="960">
        <v>276.47880139999961</v>
      </c>
      <c r="E6" s="960">
        <v>339.76873677999993</v>
      </c>
      <c r="F6" s="960">
        <v>392.21034600000002</v>
      </c>
      <c r="G6" s="960">
        <v>357.47740599999997</v>
      </c>
      <c r="H6" s="960">
        <v>542.29197999999997</v>
      </c>
      <c r="I6" s="979">
        <v>518.18989399999998</v>
      </c>
      <c r="J6" s="979">
        <v>703.51621299999999</v>
      </c>
      <c r="K6" s="979">
        <v>760.55283699999995</v>
      </c>
      <c r="M6" s="980"/>
    </row>
    <row r="7" spans="1:13" ht="16.5" customHeight="1" x14ac:dyDescent="0.25">
      <c r="A7" s="133" t="s">
        <v>298</v>
      </c>
      <c r="B7" s="960">
        <v>1536.7338221499997</v>
      </c>
      <c r="C7" s="960">
        <v>312.12584105000008</v>
      </c>
      <c r="D7" s="960">
        <v>173.15026874999998</v>
      </c>
      <c r="E7" s="960">
        <v>232.99582887999998</v>
      </c>
      <c r="F7" s="960">
        <v>296.826708</v>
      </c>
      <c r="G7" s="960">
        <v>222.34005199999999</v>
      </c>
      <c r="H7" s="960">
        <v>240.88170400000001</v>
      </c>
      <c r="I7" s="979">
        <v>242.885122</v>
      </c>
      <c r="J7" s="979">
        <v>276.58031199999999</v>
      </c>
      <c r="K7" s="979">
        <v>427.80077999999997</v>
      </c>
      <c r="M7" s="980"/>
    </row>
    <row r="8" spans="1:13" ht="16.5" customHeight="1" x14ac:dyDescent="0.25">
      <c r="A8" s="133" t="s">
        <v>294</v>
      </c>
      <c r="B8" s="960">
        <v>1795.8582097500005</v>
      </c>
      <c r="C8" s="960">
        <v>332.72235541000015</v>
      </c>
      <c r="D8" s="960">
        <v>529.2430563600002</v>
      </c>
      <c r="E8" s="960">
        <v>457.96120543000001</v>
      </c>
      <c r="F8" s="960">
        <v>406.71241214999998</v>
      </c>
      <c r="G8" s="960">
        <v>211.32662199999999</v>
      </c>
      <c r="H8" s="960">
        <v>244.43194199999999</v>
      </c>
      <c r="I8" s="979">
        <v>353.60310500000003</v>
      </c>
      <c r="J8" s="979">
        <v>430.138464</v>
      </c>
      <c r="K8" s="979">
        <v>538.915165</v>
      </c>
      <c r="M8" s="980"/>
    </row>
    <row r="9" spans="1:13" ht="16.5" customHeight="1" x14ac:dyDescent="0.25">
      <c r="A9" s="133" t="s">
        <v>304</v>
      </c>
      <c r="B9" s="960">
        <v>137.12551965000003</v>
      </c>
      <c r="C9" s="960">
        <v>66.433895780000029</v>
      </c>
      <c r="D9" s="960">
        <v>82.55140133999997</v>
      </c>
      <c r="E9" s="960">
        <v>123.81632934999998</v>
      </c>
      <c r="F9" s="960">
        <v>121.765505</v>
      </c>
      <c r="G9" s="960">
        <v>70.388154</v>
      </c>
      <c r="H9" s="960">
        <v>91.552153000000004</v>
      </c>
      <c r="I9" s="979">
        <v>120.505641</v>
      </c>
      <c r="J9" s="979">
        <v>110.96160399999999</v>
      </c>
      <c r="K9" s="979">
        <v>149.122705</v>
      </c>
      <c r="M9" s="980"/>
    </row>
    <row r="10" spans="1:13" ht="16.5" customHeight="1" x14ac:dyDescent="0.25">
      <c r="A10" s="133" t="s">
        <v>295</v>
      </c>
      <c r="B10" s="960">
        <v>291.57194619000012</v>
      </c>
      <c r="C10" s="960">
        <v>208.02099849999991</v>
      </c>
      <c r="D10" s="960">
        <v>212.61210716000011</v>
      </c>
      <c r="E10" s="960">
        <v>358.30483652999987</v>
      </c>
      <c r="F10" s="960">
        <v>349.648912</v>
      </c>
      <c r="G10" s="960">
        <v>226.508758</v>
      </c>
      <c r="H10" s="960">
        <v>300.63645200000002</v>
      </c>
      <c r="I10" s="979">
        <v>550.20784300000003</v>
      </c>
      <c r="J10" s="979">
        <v>451.790639</v>
      </c>
      <c r="K10" s="979">
        <v>205.426908</v>
      </c>
      <c r="M10" s="980"/>
    </row>
    <row r="11" spans="1:13" ht="16.5" customHeight="1" x14ac:dyDescent="0.25">
      <c r="A11" s="133" t="s">
        <v>669</v>
      </c>
      <c r="B11" s="978">
        <v>0.34112500000000001</v>
      </c>
      <c r="C11" s="978">
        <v>0.51603600000000005</v>
      </c>
      <c r="D11" s="978">
        <v>0.24475</v>
      </c>
      <c r="E11" s="978">
        <v>1.0981000000000001</v>
      </c>
      <c r="F11" s="978">
        <v>1.41</v>
      </c>
      <c r="G11" s="978">
        <v>2.0500000000000001E-2</v>
      </c>
      <c r="H11" s="981">
        <v>1.4999999999999999E-2</v>
      </c>
      <c r="I11" s="982">
        <v>0</v>
      </c>
      <c r="J11" s="982">
        <v>5.3499999999999997E-3</v>
      </c>
      <c r="K11" s="982">
        <v>0</v>
      </c>
      <c r="M11" s="980"/>
    </row>
    <row r="12" spans="1:13" ht="16.5" customHeight="1" x14ac:dyDescent="0.25">
      <c r="A12" s="133" t="s">
        <v>299</v>
      </c>
      <c r="B12" s="960">
        <v>646.57906503000004</v>
      </c>
      <c r="C12" s="960">
        <v>286.90357698000008</v>
      </c>
      <c r="D12" s="960">
        <v>386.72986425999994</v>
      </c>
      <c r="E12" s="960">
        <v>229.55752206000003</v>
      </c>
      <c r="F12" s="960">
        <v>218.61697699999999</v>
      </c>
      <c r="G12" s="960">
        <v>136.37549300000001</v>
      </c>
      <c r="H12" s="960">
        <v>415.99837400000001</v>
      </c>
      <c r="I12" s="979">
        <v>222.521366</v>
      </c>
      <c r="J12" s="979">
        <v>269.01099399999998</v>
      </c>
      <c r="K12" s="979">
        <v>246.60330099999999</v>
      </c>
      <c r="M12" s="980"/>
    </row>
    <row r="13" spans="1:13" ht="16.5" customHeight="1" x14ac:dyDescent="0.25">
      <c r="A13" s="133" t="s">
        <v>303</v>
      </c>
      <c r="B13" s="960">
        <v>36.811195349999991</v>
      </c>
      <c r="C13" s="960">
        <v>33.317536440000012</v>
      </c>
      <c r="D13" s="960">
        <v>49.026044629999994</v>
      </c>
      <c r="E13" s="960">
        <v>75.687430730000003</v>
      </c>
      <c r="F13" s="960">
        <v>63.988889</v>
      </c>
      <c r="G13" s="960">
        <v>37.567101999999998</v>
      </c>
      <c r="H13" s="960">
        <v>38.519292</v>
      </c>
      <c r="I13" s="979">
        <v>45.118246999999997</v>
      </c>
      <c r="J13" s="979">
        <v>39.279859999999999</v>
      </c>
      <c r="K13" s="979">
        <v>56.422317</v>
      </c>
      <c r="M13" s="980"/>
    </row>
    <row r="14" spans="1:13" ht="16.5" customHeight="1" x14ac:dyDescent="0.25">
      <c r="A14" s="133" t="s">
        <v>309</v>
      </c>
      <c r="B14" s="960">
        <v>18.586977480000002</v>
      </c>
      <c r="C14" s="960">
        <v>28.303921139999993</v>
      </c>
      <c r="D14" s="960">
        <v>37.283709170000002</v>
      </c>
      <c r="E14" s="960">
        <v>46.498053370000008</v>
      </c>
      <c r="F14" s="960">
        <v>55.938111659999997</v>
      </c>
      <c r="G14" s="960">
        <v>15.829141</v>
      </c>
      <c r="H14" s="960">
        <v>9.1283600000000007</v>
      </c>
      <c r="I14" s="979">
        <v>35.899974</v>
      </c>
      <c r="J14" s="979">
        <v>33.620902000000001</v>
      </c>
      <c r="K14" s="979">
        <v>52.235304999999997</v>
      </c>
      <c r="M14" s="980"/>
    </row>
    <row r="15" spans="1:13" ht="16.5" customHeight="1" x14ac:dyDescent="0.25">
      <c r="A15" s="133" t="s">
        <v>307</v>
      </c>
      <c r="B15" s="960">
        <v>295.70313316000011</v>
      </c>
      <c r="C15" s="960">
        <v>177.75207662</v>
      </c>
      <c r="D15" s="960">
        <v>375.63589403000009</v>
      </c>
      <c r="E15" s="960">
        <v>818.20466240999997</v>
      </c>
      <c r="F15" s="960">
        <v>931.11582599999997</v>
      </c>
      <c r="G15" s="960">
        <v>585.54725800000006</v>
      </c>
      <c r="H15" s="960">
        <v>458.92153400000001</v>
      </c>
      <c r="I15" s="979">
        <v>435.53105499999998</v>
      </c>
      <c r="J15" s="979">
        <v>443.387179</v>
      </c>
      <c r="K15" s="979">
        <v>418.696326</v>
      </c>
      <c r="M15" s="980"/>
    </row>
    <row r="16" spans="1:13" ht="16.5" customHeight="1" x14ac:dyDescent="0.25">
      <c r="A16" s="133" t="s">
        <v>297</v>
      </c>
      <c r="B16" s="960">
        <v>563.36817406999967</v>
      </c>
      <c r="C16" s="960">
        <v>251.63249699999992</v>
      </c>
      <c r="D16" s="960">
        <v>307.91365401000013</v>
      </c>
      <c r="E16" s="960">
        <v>376.99789714999997</v>
      </c>
      <c r="F16" s="960">
        <v>583.62279109000008</v>
      </c>
      <c r="G16" s="960">
        <v>405.94991800000003</v>
      </c>
      <c r="H16" s="960">
        <v>406.18988999999999</v>
      </c>
      <c r="I16" s="979">
        <v>406.705445</v>
      </c>
      <c r="J16" s="979">
        <v>354.54017499999998</v>
      </c>
      <c r="K16" s="979">
        <v>412.68226299999998</v>
      </c>
      <c r="M16" s="980"/>
    </row>
    <row r="17" spans="1:13" ht="16.5" customHeight="1" x14ac:dyDescent="0.25">
      <c r="A17" s="133" t="s">
        <v>305</v>
      </c>
      <c r="B17" s="960">
        <v>202.79586561000002</v>
      </c>
      <c r="C17" s="960">
        <v>219.12893716999989</v>
      </c>
      <c r="D17" s="960">
        <v>206.28147387000001</v>
      </c>
      <c r="E17" s="960">
        <v>253.83661322999998</v>
      </c>
      <c r="F17" s="960">
        <v>228.694975</v>
      </c>
      <c r="G17" s="960">
        <v>174.907309</v>
      </c>
      <c r="H17" s="960">
        <v>204.07864599999999</v>
      </c>
      <c r="I17" s="979">
        <v>254.06193400000001</v>
      </c>
      <c r="J17" s="979">
        <v>275.58754199999998</v>
      </c>
      <c r="K17" s="979">
        <v>301.66527100000002</v>
      </c>
      <c r="M17" s="980"/>
    </row>
    <row r="18" spans="1:13" ht="16.5" customHeight="1" x14ac:dyDescent="0.25">
      <c r="A18" s="133" t="s">
        <v>670</v>
      </c>
      <c r="B18" s="978">
        <v>0.11103853999999999</v>
      </c>
      <c r="C18" s="978">
        <v>0.10139110000000003</v>
      </c>
      <c r="D18" s="978">
        <v>1.8109630599999997</v>
      </c>
      <c r="E18" s="978">
        <v>1.1535999999999999E-2</v>
      </c>
      <c r="F18" s="960">
        <v>2.12E-4</v>
      </c>
      <c r="G18" s="981">
        <v>8.3803000000000002E-2</v>
      </c>
      <c r="H18" s="983">
        <v>0.29642299999999999</v>
      </c>
      <c r="I18" s="984">
        <v>0.35122500000000001</v>
      </c>
      <c r="J18" s="984">
        <v>0.24124499999999999</v>
      </c>
      <c r="K18" s="984">
        <v>0.895648</v>
      </c>
      <c r="M18" s="980"/>
    </row>
    <row r="19" spans="1:13" ht="16.5" customHeight="1" x14ac:dyDescent="0.25">
      <c r="A19" s="133" t="s">
        <v>302</v>
      </c>
      <c r="B19" s="960">
        <v>166.49213832999993</v>
      </c>
      <c r="C19" s="960">
        <v>115.29326655000004</v>
      </c>
      <c r="D19" s="960">
        <v>158.44002716999989</v>
      </c>
      <c r="E19" s="960">
        <v>146.61838839999993</v>
      </c>
      <c r="F19" s="960">
        <v>207.630109</v>
      </c>
      <c r="G19" s="960">
        <v>92.350358</v>
      </c>
      <c r="H19" s="960">
        <v>186.48278999999999</v>
      </c>
      <c r="I19" s="979">
        <v>209.361435</v>
      </c>
      <c r="J19" s="979">
        <v>133.953767</v>
      </c>
      <c r="K19" s="979">
        <v>165.510503</v>
      </c>
      <c r="M19" s="980"/>
    </row>
    <row r="20" spans="1:13" ht="16.5" customHeight="1" x14ac:dyDescent="0.25">
      <c r="A20" s="133" t="s">
        <v>671</v>
      </c>
      <c r="B20" s="978">
        <v>0.49940000000000001</v>
      </c>
      <c r="C20" s="978">
        <v>0.3619</v>
      </c>
      <c r="D20" s="978">
        <v>0.23021</v>
      </c>
      <c r="E20" s="978">
        <v>0</v>
      </c>
      <c r="F20" s="978">
        <v>0</v>
      </c>
      <c r="G20" s="960">
        <v>0</v>
      </c>
      <c r="H20" s="960">
        <v>0</v>
      </c>
      <c r="I20" s="979">
        <v>0</v>
      </c>
      <c r="J20" s="982">
        <v>1.1610000000000001E-2</v>
      </c>
      <c r="K20" s="982">
        <v>2.8500000000000001E-2</v>
      </c>
      <c r="M20" s="980"/>
    </row>
    <row r="21" spans="1:13" ht="16.5" customHeight="1" x14ac:dyDescent="0.25">
      <c r="A21" s="133" t="s">
        <v>314</v>
      </c>
      <c r="B21" s="960">
        <v>9.8838430000000006</v>
      </c>
      <c r="C21" s="978">
        <v>6.8297739999999996</v>
      </c>
      <c r="D21" s="960">
        <v>7.0159789999999997</v>
      </c>
      <c r="E21" s="960">
        <v>12.465748979999999</v>
      </c>
      <c r="F21" s="960">
        <v>22.447116999999999</v>
      </c>
      <c r="G21" s="960">
        <v>6.1870399999999997</v>
      </c>
      <c r="H21" s="978">
        <v>0.18488199999999999</v>
      </c>
      <c r="I21" s="984">
        <v>8.8069999999999996E-2</v>
      </c>
      <c r="J21" s="982">
        <v>1.4241E-2</v>
      </c>
      <c r="K21" s="982">
        <v>6.6602999999999996E-2</v>
      </c>
      <c r="M21" s="980"/>
    </row>
    <row r="22" spans="1:13" ht="16.5" customHeight="1" x14ac:dyDescent="0.25">
      <c r="A22" s="133" t="s">
        <v>308</v>
      </c>
      <c r="B22" s="960">
        <v>357.89401263000002</v>
      </c>
      <c r="C22" s="960">
        <v>365.6823023</v>
      </c>
      <c r="D22" s="960">
        <v>361.12945981000013</v>
      </c>
      <c r="E22" s="960">
        <v>678.31173390999993</v>
      </c>
      <c r="F22" s="960">
        <v>1472.484224</v>
      </c>
      <c r="G22" s="960">
        <v>1410.481115</v>
      </c>
      <c r="H22" s="960">
        <v>1428.336413</v>
      </c>
      <c r="I22" s="979">
        <v>1259.844321</v>
      </c>
      <c r="J22" s="979">
        <v>851.80661899999996</v>
      </c>
      <c r="K22" s="979">
        <v>714.76549499999999</v>
      </c>
      <c r="M22" s="980"/>
    </row>
    <row r="23" spans="1:13" ht="16.5" customHeight="1" x14ac:dyDescent="0.25">
      <c r="A23" s="133" t="s">
        <v>301</v>
      </c>
      <c r="B23" s="960">
        <v>176.23928104999996</v>
      </c>
      <c r="C23" s="960">
        <v>142.78539943999999</v>
      </c>
      <c r="D23" s="960">
        <v>180.06432493999984</v>
      </c>
      <c r="E23" s="960">
        <v>176.81912930999985</v>
      </c>
      <c r="F23" s="960">
        <v>156.210048</v>
      </c>
      <c r="G23" s="960">
        <v>87.799582000000001</v>
      </c>
      <c r="H23" s="960">
        <v>162.10738599999999</v>
      </c>
      <c r="I23" s="979">
        <v>185.429238</v>
      </c>
      <c r="J23" s="979">
        <v>283.07211999999998</v>
      </c>
      <c r="K23" s="979">
        <v>247.99430599999999</v>
      </c>
      <c r="M23" s="980"/>
    </row>
    <row r="24" spans="1:13" ht="16.5" customHeight="1" x14ac:dyDescent="0.25">
      <c r="A24" s="133" t="s">
        <v>310</v>
      </c>
      <c r="B24" s="960">
        <v>8.9429582100000005</v>
      </c>
      <c r="C24" s="960">
        <v>11.135487269999999</v>
      </c>
      <c r="D24" s="960">
        <v>8.0733405500000028</v>
      </c>
      <c r="E24" s="960">
        <v>16.676250169999999</v>
      </c>
      <c r="F24" s="960">
        <v>24.618573000000001</v>
      </c>
      <c r="G24" s="960">
        <v>14.389189999999999</v>
      </c>
      <c r="H24" s="960">
        <v>20.133054999999999</v>
      </c>
      <c r="I24" s="979">
        <v>20.319588</v>
      </c>
      <c r="J24" s="979">
        <v>19.639652999999999</v>
      </c>
      <c r="K24" s="979">
        <v>19.103318999999999</v>
      </c>
      <c r="M24" s="980"/>
    </row>
    <row r="25" spans="1:13" ht="16.5" customHeight="1" x14ac:dyDescent="0.25">
      <c r="A25" s="133" t="s">
        <v>306</v>
      </c>
      <c r="B25" s="960">
        <v>71.556536159999951</v>
      </c>
      <c r="C25" s="960">
        <v>86.390565040000027</v>
      </c>
      <c r="D25" s="960">
        <v>102.19572929999998</v>
      </c>
      <c r="E25" s="960">
        <v>117.92756731999998</v>
      </c>
      <c r="F25" s="960">
        <v>173.44518600000001</v>
      </c>
      <c r="G25" s="960">
        <v>77.622568000000001</v>
      </c>
      <c r="H25" s="960">
        <v>122.04565700000001</v>
      </c>
      <c r="I25" s="979">
        <v>164.09915899999999</v>
      </c>
      <c r="J25" s="979">
        <v>119.652834</v>
      </c>
      <c r="K25" s="979">
        <v>110.82699</v>
      </c>
      <c r="M25" s="980"/>
    </row>
    <row r="26" spans="1:13" ht="16.5" customHeight="1" x14ac:dyDescent="0.25">
      <c r="A26" s="133" t="s">
        <v>672</v>
      </c>
      <c r="B26" s="985">
        <v>1.034819E-2</v>
      </c>
      <c r="C26" s="985">
        <v>9.4530900000000008E-3</v>
      </c>
      <c r="D26" s="985">
        <v>1.115875E-2</v>
      </c>
      <c r="E26" s="985">
        <v>1.7340000000000001E-3</v>
      </c>
      <c r="F26" s="985">
        <v>8.378E-3</v>
      </c>
      <c r="G26" s="986">
        <v>8.9779999999999999E-3</v>
      </c>
      <c r="H26" s="985">
        <v>0</v>
      </c>
      <c r="I26" s="987">
        <v>0.167161</v>
      </c>
      <c r="J26" s="987">
        <v>0.39100499999999999</v>
      </c>
      <c r="K26" s="987">
        <v>0.123142</v>
      </c>
      <c r="M26" s="980"/>
    </row>
    <row r="27" spans="1:13" ht="16.5" customHeight="1" x14ac:dyDescent="0.25">
      <c r="A27" s="133" t="s">
        <v>300</v>
      </c>
      <c r="B27" s="960">
        <v>148.26750462999999</v>
      </c>
      <c r="C27" s="960">
        <v>383.59418285999999</v>
      </c>
      <c r="D27" s="960">
        <v>518.39406445999987</v>
      </c>
      <c r="E27" s="960">
        <v>488.62200629</v>
      </c>
      <c r="F27" s="960">
        <v>189.56684799999999</v>
      </c>
      <c r="G27" s="960">
        <v>174.43803500000001</v>
      </c>
      <c r="H27" s="960">
        <v>281.04678899999999</v>
      </c>
      <c r="I27" s="979">
        <v>215.23042100000001</v>
      </c>
      <c r="J27" s="979">
        <v>135.283939</v>
      </c>
      <c r="K27" s="979">
        <v>170.26111700000001</v>
      </c>
      <c r="M27" s="980"/>
    </row>
    <row r="28" spans="1:13" ht="16.5" customHeight="1" x14ac:dyDescent="0.25">
      <c r="A28" s="133" t="s">
        <v>673</v>
      </c>
      <c r="B28" s="960">
        <v>0</v>
      </c>
      <c r="C28" s="981">
        <v>5.5700000000000003E-3</v>
      </c>
      <c r="D28" s="985">
        <v>4.3200000000000001E-3</v>
      </c>
      <c r="E28" s="988">
        <v>2.0000000000000002E-5</v>
      </c>
      <c r="F28" s="988">
        <v>0</v>
      </c>
      <c r="G28" s="988">
        <v>0</v>
      </c>
      <c r="H28" s="985">
        <v>1.5E-3</v>
      </c>
      <c r="I28" s="987">
        <v>0</v>
      </c>
      <c r="J28" s="987">
        <v>0</v>
      </c>
      <c r="K28" s="979">
        <v>0</v>
      </c>
      <c r="M28" s="980"/>
    </row>
    <row r="29" spans="1:13" ht="16.5" customHeight="1" x14ac:dyDescent="0.25">
      <c r="A29" s="133" t="s">
        <v>674</v>
      </c>
      <c r="B29" s="960">
        <v>0</v>
      </c>
      <c r="C29" s="960">
        <v>0</v>
      </c>
      <c r="D29" s="960">
        <v>0</v>
      </c>
      <c r="E29" s="960">
        <v>0</v>
      </c>
      <c r="F29" s="960">
        <v>0</v>
      </c>
      <c r="G29" s="960">
        <v>0</v>
      </c>
      <c r="H29" s="985">
        <v>2.7499999999999998E-3</v>
      </c>
      <c r="I29" s="987">
        <v>0</v>
      </c>
      <c r="J29" s="987">
        <v>0</v>
      </c>
      <c r="K29" s="979">
        <v>0</v>
      </c>
      <c r="M29" s="980"/>
    </row>
    <row r="30" spans="1:13" ht="16.5" customHeight="1" x14ac:dyDescent="0.25">
      <c r="A30" s="313" t="s">
        <v>972</v>
      </c>
      <c r="B30" s="989">
        <f>SUM(B5:B29)</f>
        <v>6869.6660912299985</v>
      </c>
      <c r="C30" s="989">
        <f t="shared" ref="C30:K30" si="0">SUM(C5:C29)</f>
        <v>3334.1488452199997</v>
      </c>
      <c r="D30" s="989">
        <f t="shared" si="0"/>
        <v>3974.7368350200004</v>
      </c>
      <c r="E30" s="989">
        <f t="shared" si="0"/>
        <v>4954.6334483000001</v>
      </c>
      <c r="F30" s="989">
        <f t="shared" si="0"/>
        <v>5902.6203699000007</v>
      </c>
      <c r="G30" s="989">
        <f t="shared" si="0"/>
        <v>4309.1731239999999</v>
      </c>
      <c r="H30" s="989">
        <f t="shared" si="0"/>
        <v>5155.3422629999995</v>
      </c>
      <c r="I30" s="989">
        <f t="shared" si="0"/>
        <v>5243.9973179999997</v>
      </c>
      <c r="J30" s="989">
        <f t="shared" si="0"/>
        <v>4936.0891090000014</v>
      </c>
      <c r="K30" s="989">
        <f t="shared" si="0"/>
        <v>5001.6604419999994</v>
      </c>
      <c r="L30" s="45"/>
      <c r="M30" s="45"/>
    </row>
    <row r="31" spans="1:13" ht="16.5" customHeight="1" x14ac:dyDescent="0.25">
      <c r="A31" s="45" t="s">
        <v>743</v>
      </c>
      <c r="B31" s="44"/>
      <c r="C31" s="44"/>
      <c r="D31" s="44"/>
      <c r="E31" s="44"/>
      <c r="F31" s="44"/>
      <c r="G31" s="44"/>
      <c r="H31" s="44"/>
      <c r="I31" s="44"/>
      <c r="J31" s="44"/>
      <c r="K31" s="45"/>
      <c r="L31" s="45"/>
      <c r="M31" s="45"/>
    </row>
    <row r="32" spans="1:13" ht="16.5" customHeight="1" x14ac:dyDescent="0.25">
      <c r="A32" s="164" t="s">
        <v>359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45"/>
      <c r="M32" s="45"/>
    </row>
    <row r="33" spans="1:13" ht="16.5" customHeight="1" x14ac:dyDescent="0.25">
      <c r="A33" s="842" t="s">
        <v>899</v>
      </c>
      <c r="B33" s="975"/>
      <c r="C33" s="975"/>
      <c r="D33" s="975"/>
      <c r="E33" s="975"/>
      <c r="F33" s="975"/>
      <c r="G33" s="975"/>
      <c r="H33" s="975"/>
      <c r="I33" s="975"/>
      <c r="J33" s="975"/>
      <c r="K33" s="975"/>
      <c r="L33" s="45"/>
      <c r="M33" s="45"/>
    </row>
    <row r="34" spans="1:13" ht="16.5" customHeight="1" x14ac:dyDescent="0.25">
      <c r="A34" s="60" t="s">
        <v>900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45"/>
      <c r="M34" s="45"/>
    </row>
    <row r="35" spans="1:13" x14ac:dyDescent="0.25">
      <c r="A35" s="45"/>
      <c r="B35" s="44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</row>
    <row r="36" spans="1:13" x14ac:dyDescent="0.25">
      <c r="A36" s="45"/>
      <c r="B36" s="364"/>
      <c r="C36" s="364"/>
      <c r="D36" s="364"/>
      <c r="E36" s="364"/>
      <c r="F36" s="364"/>
      <c r="G36" s="364"/>
      <c r="H36" s="364"/>
      <c r="I36" s="364"/>
      <c r="J36" s="364"/>
      <c r="K36" s="364"/>
      <c r="L36" s="45"/>
      <c r="M36" s="45"/>
    </row>
    <row r="37" spans="1:13" x14ac:dyDescent="0.25"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45"/>
      <c r="M37" s="45"/>
    </row>
    <row r="38" spans="1:13" x14ac:dyDescent="0.25"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45"/>
      <c r="M38" s="45"/>
    </row>
    <row r="39" spans="1:13" x14ac:dyDescent="0.25"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45"/>
      <c r="M39" s="45"/>
    </row>
    <row r="40" spans="1:13" x14ac:dyDescent="0.25">
      <c r="B40" s="364"/>
      <c r="C40" s="364"/>
      <c r="D40" s="364"/>
      <c r="E40" s="364"/>
      <c r="F40" s="364"/>
      <c r="G40" s="364"/>
      <c r="H40" s="364"/>
      <c r="I40" s="364"/>
      <c r="J40" s="364"/>
      <c r="K40" s="364"/>
      <c r="L40" s="45"/>
      <c r="M40" s="45"/>
    </row>
    <row r="41" spans="1:13" x14ac:dyDescent="0.25">
      <c r="B41" s="364"/>
      <c r="C41" s="364"/>
      <c r="D41" s="364"/>
      <c r="E41" s="364"/>
      <c r="F41" s="364"/>
      <c r="G41" s="364"/>
      <c r="H41" s="364"/>
      <c r="I41" s="364"/>
      <c r="J41" s="364"/>
      <c r="K41" s="364"/>
      <c r="L41" s="45"/>
      <c r="M41" s="45"/>
    </row>
    <row r="42" spans="1:13" x14ac:dyDescent="0.25">
      <c r="B42" s="364"/>
      <c r="C42" s="364"/>
      <c r="D42" s="364"/>
      <c r="E42" s="364"/>
      <c r="F42" s="364"/>
      <c r="G42" s="364"/>
      <c r="H42" s="364"/>
      <c r="I42" s="364"/>
      <c r="J42" s="364"/>
      <c r="K42" s="364"/>
      <c r="L42" s="45"/>
      <c r="M42" s="45"/>
    </row>
    <row r="43" spans="1:13" x14ac:dyDescent="0.25">
      <c r="B43" s="364"/>
      <c r="C43" s="364"/>
      <c r="D43" s="364"/>
      <c r="E43" s="364"/>
      <c r="F43" s="364"/>
      <c r="G43" s="364"/>
      <c r="H43" s="364"/>
      <c r="I43" s="364"/>
      <c r="J43" s="364"/>
      <c r="K43" s="364"/>
      <c r="L43" s="45"/>
      <c r="M43" s="45"/>
    </row>
    <row r="44" spans="1:13" x14ac:dyDescent="0.25">
      <c r="B44" s="364"/>
      <c r="C44" s="364"/>
      <c r="D44" s="364"/>
      <c r="E44" s="364"/>
      <c r="F44" s="364"/>
      <c r="G44" s="364"/>
      <c r="H44" s="364"/>
      <c r="I44" s="364"/>
      <c r="J44" s="364"/>
      <c r="K44" s="364"/>
      <c r="L44" s="45"/>
      <c r="M44" s="45"/>
    </row>
    <row r="45" spans="1:13" x14ac:dyDescent="0.25">
      <c r="B45" s="364"/>
      <c r="C45" s="364"/>
      <c r="D45" s="364"/>
      <c r="E45" s="364"/>
      <c r="F45" s="364"/>
      <c r="G45" s="364"/>
      <c r="H45" s="364"/>
      <c r="I45" s="364"/>
      <c r="J45" s="364"/>
      <c r="K45" s="364"/>
      <c r="L45" s="45"/>
      <c r="M45" s="45"/>
    </row>
    <row r="46" spans="1:13" x14ac:dyDescent="0.25">
      <c r="B46" s="364"/>
      <c r="C46" s="364"/>
      <c r="D46" s="364"/>
      <c r="E46" s="364"/>
      <c r="F46" s="364"/>
      <c r="G46" s="364"/>
      <c r="H46" s="364"/>
      <c r="I46" s="364"/>
      <c r="J46" s="364"/>
      <c r="K46" s="364"/>
      <c r="L46" s="45"/>
      <c r="M46" s="45"/>
    </row>
    <row r="47" spans="1:13" x14ac:dyDescent="0.25">
      <c r="B47" s="364"/>
      <c r="C47" s="364"/>
      <c r="D47" s="364"/>
      <c r="E47" s="364"/>
      <c r="F47" s="364"/>
      <c r="G47" s="364"/>
      <c r="H47" s="364"/>
      <c r="I47" s="364"/>
      <c r="J47" s="364"/>
      <c r="K47" s="364"/>
      <c r="L47" s="45"/>
      <c r="M47" s="45"/>
    </row>
    <row r="48" spans="1:13" x14ac:dyDescent="0.25">
      <c r="B48" s="364"/>
      <c r="C48" s="364"/>
      <c r="D48" s="364"/>
      <c r="E48" s="364"/>
      <c r="F48" s="364"/>
      <c r="G48" s="364"/>
      <c r="H48" s="364"/>
      <c r="I48" s="364"/>
      <c r="J48" s="364"/>
      <c r="K48" s="364"/>
      <c r="L48" s="45"/>
      <c r="M48" s="45"/>
    </row>
    <row r="49" spans="2:13" x14ac:dyDescent="0.25">
      <c r="B49" s="364"/>
      <c r="C49" s="364"/>
      <c r="D49" s="364"/>
      <c r="E49" s="364"/>
      <c r="F49" s="364"/>
      <c r="G49" s="364"/>
      <c r="H49" s="364"/>
      <c r="I49" s="364"/>
      <c r="J49" s="364"/>
      <c r="K49" s="364"/>
      <c r="L49" s="45"/>
      <c r="M49" s="45"/>
    </row>
    <row r="50" spans="2:13" x14ac:dyDescent="0.25">
      <c r="B50" s="364"/>
      <c r="C50" s="364"/>
      <c r="D50" s="364"/>
      <c r="E50" s="364"/>
      <c r="F50" s="364"/>
      <c r="G50" s="364"/>
      <c r="H50" s="364"/>
      <c r="I50" s="364"/>
      <c r="J50" s="364"/>
      <c r="K50" s="364"/>
      <c r="L50" s="45"/>
      <c r="M50" s="45"/>
    </row>
    <row r="51" spans="2:13" x14ac:dyDescent="0.25">
      <c r="B51" s="364"/>
      <c r="C51" s="364"/>
      <c r="D51" s="364"/>
      <c r="E51" s="364"/>
      <c r="F51" s="364"/>
      <c r="G51" s="364"/>
      <c r="H51" s="364"/>
      <c r="I51" s="364"/>
      <c r="J51" s="364"/>
      <c r="K51" s="364"/>
      <c r="L51" s="45"/>
      <c r="M51" s="45"/>
    </row>
    <row r="52" spans="2:13" x14ac:dyDescent="0.25"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45"/>
      <c r="M52" s="45"/>
    </row>
    <row r="53" spans="2:13" x14ac:dyDescent="0.25"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45"/>
      <c r="M53" s="45"/>
    </row>
    <row r="54" spans="2:13" x14ac:dyDescent="0.25"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45"/>
      <c r="M54" s="45"/>
    </row>
    <row r="55" spans="2:13" x14ac:dyDescent="0.25">
      <c r="B55" s="364"/>
      <c r="C55" s="364"/>
      <c r="D55" s="364"/>
      <c r="E55" s="364"/>
      <c r="F55" s="364"/>
      <c r="G55" s="364"/>
      <c r="H55" s="364"/>
      <c r="I55" s="364"/>
      <c r="J55" s="364"/>
      <c r="K55" s="364"/>
      <c r="L55" s="45"/>
      <c r="M55" s="45"/>
    </row>
    <row r="56" spans="2:13" x14ac:dyDescent="0.25"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45"/>
      <c r="M56" s="45"/>
    </row>
    <row r="57" spans="2:13" x14ac:dyDescent="0.25"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45"/>
      <c r="M57" s="45"/>
    </row>
    <row r="58" spans="2:13" x14ac:dyDescent="0.25">
      <c r="B58" s="364"/>
      <c r="C58" s="364"/>
      <c r="D58" s="364"/>
      <c r="E58" s="364"/>
      <c r="F58" s="364"/>
      <c r="G58" s="364"/>
      <c r="H58" s="364"/>
      <c r="I58" s="364"/>
      <c r="J58" s="364"/>
      <c r="K58" s="364"/>
      <c r="L58" s="45"/>
      <c r="M58" s="45"/>
    </row>
    <row r="59" spans="2:13" x14ac:dyDescent="0.25"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45"/>
      <c r="M59" s="45"/>
    </row>
    <row r="60" spans="2:13" x14ac:dyDescent="0.25"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45"/>
      <c r="M60" s="45"/>
    </row>
    <row r="61" spans="2:13" x14ac:dyDescent="0.25">
      <c r="L61" s="45"/>
      <c r="M61" s="45"/>
    </row>
    <row r="62" spans="2:13" x14ac:dyDescent="0.25">
      <c r="L62" s="45"/>
      <c r="M62" s="45"/>
    </row>
    <row r="63" spans="2:13" x14ac:dyDescent="0.25">
      <c r="L63" s="45"/>
      <c r="M63" s="45"/>
    </row>
    <row r="64" spans="2:13" x14ac:dyDescent="0.25">
      <c r="L64" s="45"/>
      <c r="M64" s="45"/>
    </row>
    <row r="65" spans="12:13" x14ac:dyDescent="0.25">
      <c r="L65" s="45"/>
      <c r="M65" s="45"/>
    </row>
    <row r="66" spans="12:13" x14ac:dyDescent="0.25">
      <c r="L66" s="45"/>
      <c r="M66" s="45"/>
    </row>
    <row r="67" spans="12:13" x14ac:dyDescent="0.25">
      <c r="L67" s="45"/>
      <c r="M67" s="45"/>
    </row>
    <row r="68" spans="12:13" x14ac:dyDescent="0.25">
      <c r="L68" s="45"/>
      <c r="M68" s="45"/>
    </row>
    <row r="69" spans="12:13" x14ac:dyDescent="0.25">
      <c r="L69" s="45"/>
      <c r="M69" s="45"/>
    </row>
    <row r="70" spans="12:13" x14ac:dyDescent="0.25">
      <c r="L70" s="45"/>
      <c r="M70" s="45"/>
    </row>
    <row r="71" spans="12:13" x14ac:dyDescent="0.25">
      <c r="L71" s="45"/>
      <c r="M71" s="45"/>
    </row>
    <row r="72" spans="12:13" x14ac:dyDescent="0.25">
      <c r="L72" s="45"/>
      <c r="M72" s="45"/>
    </row>
    <row r="73" spans="12:13" x14ac:dyDescent="0.25">
      <c r="L73" s="45"/>
      <c r="M73" s="45"/>
    </row>
    <row r="74" spans="12:13" x14ac:dyDescent="0.25">
      <c r="L74" s="45"/>
      <c r="M74" s="45"/>
    </row>
    <row r="75" spans="12:13" x14ac:dyDescent="0.25">
      <c r="L75" s="45"/>
      <c r="M75" s="45"/>
    </row>
    <row r="76" spans="12:13" x14ac:dyDescent="0.25">
      <c r="L76" s="45"/>
      <c r="M76" s="45"/>
    </row>
    <row r="77" spans="12:13" x14ac:dyDescent="0.25">
      <c r="L77" s="45"/>
      <c r="M77" s="45"/>
    </row>
    <row r="78" spans="12:13" x14ac:dyDescent="0.25">
      <c r="L78" s="45"/>
      <c r="M78" s="45"/>
    </row>
    <row r="79" spans="12:13" x14ac:dyDescent="0.25">
      <c r="L79" s="45"/>
      <c r="M79" s="45"/>
    </row>
    <row r="80" spans="12:13" x14ac:dyDescent="0.25">
      <c r="L80" s="45"/>
      <c r="M80" s="45"/>
    </row>
    <row r="81" spans="1:13" x14ac:dyDescent="0.25">
      <c r="L81" s="45"/>
      <c r="M81" s="45"/>
    </row>
    <row r="82" spans="1:13" x14ac:dyDescent="0.25">
      <c r="L82" s="45"/>
      <c r="M82" s="45"/>
    </row>
    <row r="83" spans="1:13" x14ac:dyDescent="0.25">
      <c r="L83" s="45"/>
      <c r="M83" s="45"/>
    </row>
    <row r="84" spans="1:13" x14ac:dyDescent="0.25">
      <c r="L84" s="45"/>
      <c r="M84" s="45"/>
    </row>
    <row r="85" spans="1:13" x14ac:dyDescent="0.25">
      <c r="L85" s="45"/>
      <c r="M85" s="45"/>
    </row>
    <row r="86" spans="1:13" x14ac:dyDescent="0.25">
      <c r="L86" s="45"/>
      <c r="M86" s="45"/>
    </row>
    <row r="87" spans="1:13" x14ac:dyDescent="0.25">
      <c r="L87" s="45"/>
      <c r="M87" s="45"/>
    </row>
    <row r="88" spans="1:13" x14ac:dyDescent="0.25">
      <c r="A88" s="45"/>
      <c r="B88" s="44"/>
      <c r="C88" s="44"/>
      <c r="D88" s="44"/>
      <c r="E88" s="44"/>
      <c r="F88" s="44"/>
      <c r="G88" s="44"/>
      <c r="H88" s="44"/>
      <c r="I88" s="44"/>
      <c r="J88" s="44"/>
      <c r="K88" s="45"/>
      <c r="L88" s="45"/>
      <c r="M88" s="45"/>
    </row>
    <row r="89" spans="1:13" x14ac:dyDescent="0.25">
      <c r="A89" s="45"/>
      <c r="B89" s="44"/>
      <c r="C89" s="44"/>
      <c r="D89" s="44"/>
      <c r="E89" s="44"/>
      <c r="F89" s="44"/>
      <c r="G89" s="44"/>
      <c r="H89" s="44"/>
      <c r="I89" s="44"/>
      <c r="J89" s="44"/>
      <c r="K89" s="45"/>
      <c r="L89" s="45"/>
      <c r="M89" s="45"/>
    </row>
    <row r="90" spans="1:13" x14ac:dyDescent="0.25">
      <c r="A90" s="45"/>
      <c r="B90" s="44"/>
      <c r="C90" s="44"/>
      <c r="D90" s="44"/>
      <c r="E90" s="44"/>
      <c r="F90" s="44"/>
      <c r="G90" s="44"/>
      <c r="H90" s="44"/>
      <c r="I90" s="44"/>
      <c r="J90" s="44"/>
      <c r="K90" s="45"/>
      <c r="L90" s="45"/>
      <c r="M90" s="45"/>
    </row>
    <row r="91" spans="1:13" x14ac:dyDescent="0.25">
      <c r="A91" s="45"/>
      <c r="B91" s="44"/>
      <c r="C91" s="44"/>
      <c r="D91" s="44"/>
      <c r="E91" s="44"/>
      <c r="F91" s="44"/>
      <c r="G91" s="44"/>
      <c r="H91" s="44"/>
      <c r="I91" s="44"/>
      <c r="J91" s="44"/>
      <c r="K91" s="45"/>
      <c r="L91" s="45"/>
      <c r="M91" s="45"/>
    </row>
    <row r="92" spans="1:13" x14ac:dyDescent="0.25">
      <c r="A92" s="45"/>
      <c r="B92" s="44"/>
      <c r="C92" s="44"/>
      <c r="D92" s="44"/>
      <c r="E92" s="44"/>
      <c r="F92" s="44"/>
      <c r="G92" s="44"/>
      <c r="H92" s="44"/>
      <c r="I92" s="44"/>
      <c r="J92" s="44"/>
      <c r="K92" s="45"/>
      <c r="L92" s="45"/>
      <c r="M92" s="45"/>
    </row>
    <row r="93" spans="1:13" x14ac:dyDescent="0.25">
      <c r="A93" s="45"/>
      <c r="B93" s="44"/>
      <c r="C93" s="44"/>
      <c r="D93" s="44"/>
      <c r="E93" s="44"/>
      <c r="F93" s="44"/>
      <c r="G93" s="44"/>
      <c r="H93" s="44"/>
      <c r="I93" s="44"/>
      <c r="J93" s="44"/>
      <c r="K93" s="45"/>
      <c r="L93" s="45"/>
      <c r="M93" s="45"/>
    </row>
    <row r="94" spans="1:13" x14ac:dyDescent="0.25">
      <c r="A94" s="45"/>
      <c r="B94" s="44"/>
      <c r="C94" s="44"/>
      <c r="D94" s="44"/>
      <c r="E94" s="44"/>
      <c r="F94" s="44"/>
      <c r="G94" s="44"/>
      <c r="H94" s="44"/>
      <c r="I94" s="44"/>
      <c r="J94" s="44"/>
      <c r="K94" s="45"/>
      <c r="L94" s="45"/>
      <c r="M94" s="45"/>
    </row>
    <row r="95" spans="1:13" x14ac:dyDescent="0.25">
      <c r="A95" s="45"/>
      <c r="B95" s="44"/>
      <c r="C95" s="44"/>
      <c r="D95" s="44"/>
      <c r="E95" s="44"/>
      <c r="F95" s="44"/>
      <c r="G95" s="44"/>
      <c r="H95" s="44"/>
      <c r="I95" s="44"/>
      <c r="J95" s="44"/>
      <c r="K95" s="45"/>
      <c r="L95" s="45"/>
      <c r="M95" s="45"/>
    </row>
    <row r="96" spans="1:13" x14ac:dyDescent="0.25">
      <c r="A96" s="45"/>
      <c r="B96" s="44"/>
      <c r="C96" s="44"/>
      <c r="D96" s="44"/>
      <c r="E96" s="44"/>
      <c r="F96" s="44"/>
      <c r="G96" s="44"/>
      <c r="H96" s="44"/>
      <c r="I96" s="44"/>
      <c r="J96" s="44"/>
      <c r="K96" s="45"/>
      <c r="L96" s="45"/>
      <c r="M96" s="45"/>
    </row>
    <row r="97" spans="1:13" x14ac:dyDescent="0.25">
      <c r="A97" s="45"/>
      <c r="B97" s="44"/>
      <c r="C97" s="44"/>
      <c r="D97" s="44"/>
      <c r="E97" s="44"/>
      <c r="F97" s="44"/>
      <c r="G97" s="44"/>
      <c r="H97" s="44"/>
      <c r="I97" s="44"/>
      <c r="J97" s="44"/>
      <c r="K97" s="45"/>
      <c r="L97" s="45"/>
      <c r="M97" s="45"/>
    </row>
    <row r="98" spans="1:13" x14ac:dyDescent="0.25">
      <c r="A98" s="45"/>
      <c r="B98" s="44"/>
      <c r="C98" s="44"/>
      <c r="D98" s="44"/>
      <c r="E98" s="44"/>
      <c r="F98" s="44"/>
      <c r="G98" s="44"/>
      <c r="H98" s="44"/>
      <c r="I98" s="44"/>
      <c r="J98" s="44"/>
      <c r="K98" s="45"/>
      <c r="L98" s="45"/>
      <c r="M98" s="45"/>
    </row>
    <row r="99" spans="1:13" x14ac:dyDescent="0.25">
      <c r="A99" s="45"/>
      <c r="B99" s="44"/>
      <c r="C99" s="44"/>
      <c r="D99" s="44"/>
      <c r="E99" s="44"/>
      <c r="F99" s="44"/>
      <c r="G99" s="44"/>
      <c r="H99" s="44"/>
      <c r="I99" s="44"/>
      <c r="J99" s="44"/>
      <c r="K99" s="45"/>
      <c r="L99" s="45"/>
      <c r="M99" s="45"/>
    </row>
  </sheetData>
  <mergeCells count="1">
    <mergeCell ref="A33:K33"/>
  </mergeCells>
  <pageMargins left="0.7" right="0.7" top="0.75" bottom="0.75" header="0" footer="0"/>
  <pageSetup scale="82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6265-D6CD-4248-8148-AC6BD6621E47}">
  <sheetPr>
    <tabColor rgb="FF002060"/>
  </sheetPr>
  <dimension ref="A1:L100"/>
  <sheetViews>
    <sheetView showGridLines="0" view="pageBreakPreview" zoomScaleNormal="130" zoomScaleSheetLayoutView="100" workbookViewId="0"/>
  </sheetViews>
  <sheetFormatPr baseColWidth="10" defaultColWidth="14.42578125" defaultRowHeight="13.5" x14ac:dyDescent="0.25"/>
  <cols>
    <col min="1" max="1" width="21" style="57" customWidth="1"/>
    <col min="2" max="4" width="19.7109375" style="57" customWidth="1"/>
    <col min="5" max="5" width="22.85546875" style="57" customWidth="1"/>
    <col min="6" max="7" width="11.5703125" style="57" customWidth="1"/>
    <col min="8" max="8" width="23.140625" style="57" customWidth="1"/>
    <col min="9" max="9" width="17.42578125" style="57" customWidth="1"/>
    <col min="10" max="10" width="11.5703125" style="57" customWidth="1"/>
    <col min="11" max="11" width="16.85546875" style="57" customWidth="1"/>
    <col min="12" max="12" width="11.5703125" style="57" customWidth="1"/>
    <col min="13" max="16384" width="14.42578125" style="57"/>
  </cols>
  <sheetData>
    <row r="1" spans="1:12" ht="16.5" customHeight="1" x14ac:dyDescent="0.25">
      <c r="A1" s="114" t="s">
        <v>985</v>
      </c>
      <c r="B1" s="44"/>
      <c r="C1" s="44"/>
      <c r="D1" s="44"/>
      <c r="E1" s="45"/>
      <c r="F1" s="45"/>
      <c r="G1" s="45"/>
      <c r="H1" s="45"/>
      <c r="I1" s="45"/>
      <c r="J1" s="45"/>
      <c r="K1" s="45"/>
      <c r="L1" s="45"/>
    </row>
    <row r="2" spans="1:12" ht="16.5" customHeight="1" x14ac:dyDescent="0.25">
      <c r="A2" s="47" t="s">
        <v>986</v>
      </c>
      <c r="B2" s="44"/>
      <c r="C2" s="44"/>
      <c r="D2" s="44"/>
      <c r="E2" s="45"/>
      <c r="F2" s="45"/>
      <c r="G2" s="45"/>
      <c r="H2" s="45"/>
      <c r="I2" s="45"/>
      <c r="J2" s="45"/>
      <c r="K2" s="45"/>
      <c r="L2" s="45"/>
    </row>
    <row r="3" spans="1:12" ht="16.5" customHeight="1" x14ac:dyDescent="0.25">
      <c r="A3" s="45"/>
      <c r="B3" s="44"/>
      <c r="C3" s="44"/>
      <c r="D3" s="44"/>
      <c r="E3" s="45"/>
      <c r="F3" s="45"/>
      <c r="G3" s="45"/>
      <c r="H3" s="45"/>
      <c r="I3" s="45"/>
      <c r="J3" s="45"/>
      <c r="K3" s="45"/>
      <c r="L3" s="45"/>
    </row>
    <row r="4" spans="1:12" ht="16.5" customHeight="1" x14ac:dyDescent="0.25">
      <c r="A4" s="49" t="s">
        <v>689</v>
      </c>
      <c r="B4" s="49" t="s">
        <v>987</v>
      </c>
      <c r="C4" s="49" t="s">
        <v>988</v>
      </c>
      <c r="D4" s="49" t="s">
        <v>989</v>
      </c>
      <c r="E4" s="45"/>
      <c r="F4" s="45"/>
      <c r="G4" s="45"/>
      <c r="H4" s="45"/>
      <c r="I4" s="45"/>
      <c r="J4" s="45"/>
      <c r="K4" s="45"/>
      <c r="L4" s="45"/>
    </row>
    <row r="5" spans="1:12" ht="16.5" customHeight="1" x14ac:dyDescent="0.25">
      <c r="A5" s="990" t="s">
        <v>990</v>
      </c>
      <c r="B5" s="306" t="s">
        <v>991</v>
      </c>
      <c r="C5" s="306" t="s">
        <v>992</v>
      </c>
      <c r="D5" s="306" t="s">
        <v>415</v>
      </c>
      <c r="E5" s="45"/>
      <c r="F5" s="45"/>
      <c r="G5" s="45"/>
      <c r="H5" s="45"/>
      <c r="I5" s="45"/>
      <c r="J5" s="45"/>
      <c r="K5" s="45"/>
      <c r="L5" s="45"/>
    </row>
    <row r="6" spans="1:12" ht="16.5" customHeight="1" x14ac:dyDescent="0.25">
      <c r="A6" s="990"/>
      <c r="B6" s="306"/>
      <c r="C6" s="306"/>
      <c r="D6" s="306"/>
      <c r="E6" s="45"/>
      <c r="F6" s="45"/>
      <c r="G6" s="45"/>
      <c r="H6" s="45"/>
      <c r="I6" s="45"/>
      <c r="J6" s="45"/>
      <c r="K6" s="45"/>
      <c r="L6" s="45"/>
    </row>
    <row r="7" spans="1:12" ht="16.5" customHeight="1" x14ac:dyDescent="0.25">
      <c r="A7" s="63">
        <v>2015</v>
      </c>
      <c r="B7" s="307">
        <v>74023</v>
      </c>
      <c r="C7" s="307">
        <v>109334</v>
      </c>
      <c r="D7" s="307">
        <f>+B7+C7</f>
        <v>183357</v>
      </c>
      <c r="E7" s="335"/>
      <c r="F7" s="335"/>
      <c r="G7" s="335"/>
      <c r="H7" s="45"/>
      <c r="I7" s="45"/>
      <c r="J7" s="45"/>
      <c r="K7" s="45"/>
      <c r="L7" s="45"/>
    </row>
    <row r="8" spans="1:12" ht="16.5" customHeight="1" x14ac:dyDescent="0.25">
      <c r="A8" s="63">
        <v>2016</v>
      </c>
      <c r="B8" s="307">
        <v>75038</v>
      </c>
      <c r="C8" s="307">
        <v>97626</v>
      </c>
      <c r="D8" s="307">
        <f t="shared" ref="D8:D16" si="0">+B8+C8</f>
        <v>172664</v>
      </c>
      <c r="E8" s="335"/>
      <c r="F8" s="335"/>
      <c r="G8" s="335"/>
      <c r="H8" s="45"/>
      <c r="I8" s="45"/>
      <c r="J8" s="45"/>
      <c r="K8" s="45"/>
      <c r="L8" s="45"/>
    </row>
    <row r="9" spans="1:12" ht="16.5" customHeight="1" x14ac:dyDescent="0.25">
      <c r="A9" s="63">
        <v>2017</v>
      </c>
      <c r="B9" s="307">
        <v>80588</v>
      </c>
      <c r="C9" s="307">
        <v>102104</v>
      </c>
      <c r="D9" s="307">
        <f t="shared" si="0"/>
        <v>182692</v>
      </c>
      <c r="E9" s="45"/>
      <c r="F9" s="335"/>
      <c r="G9" s="335"/>
      <c r="H9" s="45"/>
      <c r="I9" s="45"/>
      <c r="J9" s="45"/>
      <c r="K9" s="45"/>
      <c r="L9" s="45"/>
    </row>
    <row r="10" spans="1:12" ht="16.5" customHeight="1" x14ac:dyDescent="0.25">
      <c r="A10" s="63">
        <v>2018</v>
      </c>
      <c r="B10" s="307">
        <v>86808</v>
      </c>
      <c r="C10" s="307">
        <v>109061</v>
      </c>
      <c r="D10" s="307">
        <f t="shared" si="0"/>
        <v>195869</v>
      </c>
      <c r="E10" s="45"/>
      <c r="F10" s="335"/>
      <c r="G10" s="335"/>
      <c r="H10" s="45"/>
      <c r="I10" s="45"/>
      <c r="J10" s="45"/>
      <c r="K10" s="45"/>
      <c r="L10" s="45"/>
    </row>
    <row r="11" spans="1:12" ht="16.5" customHeight="1" x14ac:dyDescent="0.25">
      <c r="A11" s="63">
        <v>2019</v>
      </c>
      <c r="B11" s="307">
        <v>83216</v>
      </c>
      <c r="C11" s="307">
        <v>98328</v>
      </c>
      <c r="D11" s="307">
        <f t="shared" si="0"/>
        <v>181544</v>
      </c>
      <c r="E11" s="45"/>
      <c r="F11" s="335"/>
      <c r="G11" s="335"/>
      <c r="H11" s="45"/>
      <c r="I11" s="45"/>
      <c r="J11" s="45"/>
      <c r="K11" s="45"/>
      <c r="L11" s="45"/>
    </row>
    <row r="12" spans="1:12" ht="16.5" customHeight="1" x14ac:dyDescent="0.25">
      <c r="A12" s="63">
        <v>2020</v>
      </c>
      <c r="B12" s="307">
        <v>62178.25</v>
      </c>
      <c r="C12" s="307">
        <v>115970.91666666667</v>
      </c>
      <c r="D12" s="307">
        <f t="shared" si="0"/>
        <v>178149.16666666669</v>
      </c>
      <c r="E12" s="45"/>
      <c r="F12" s="335"/>
      <c r="G12" s="335"/>
      <c r="H12" s="45"/>
      <c r="I12" s="45"/>
      <c r="J12" s="45"/>
      <c r="K12" s="45"/>
      <c r="L12" s="45"/>
    </row>
    <row r="13" spans="1:12" ht="16.5" customHeight="1" x14ac:dyDescent="0.25">
      <c r="A13" s="63">
        <v>2021</v>
      </c>
      <c r="B13" s="307">
        <v>64650.833333333336</v>
      </c>
      <c r="C13" s="307">
        <v>152669.83333333334</v>
      </c>
      <c r="D13" s="307">
        <f t="shared" si="0"/>
        <v>217320.66666666669</v>
      </c>
      <c r="E13" s="45"/>
      <c r="F13" s="335"/>
      <c r="G13" s="335"/>
      <c r="H13" s="45"/>
      <c r="I13" s="45"/>
      <c r="J13" s="379"/>
      <c r="K13" s="45"/>
      <c r="L13" s="45"/>
    </row>
    <row r="14" spans="1:12" ht="16.5" customHeight="1" x14ac:dyDescent="0.25">
      <c r="A14" s="63">
        <v>2022</v>
      </c>
      <c r="B14" s="307">
        <v>69021.083333333343</v>
      </c>
      <c r="C14" s="307">
        <v>163168.5</v>
      </c>
      <c r="D14" s="307">
        <f t="shared" si="0"/>
        <v>232189.58333333334</v>
      </c>
      <c r="F14" s="335"/>
      <c r="G14" s="335"/>
      <c r="H14" s="907"/>
      <c r="I14" s="45"/>
      <c r="J14" s="379"/>
      <c r="K14" s="991"/>
      <c r="L14" s="45"/>
    </row>
    <row r="15" spans="1:12" ht="16.5" customHeight="1" x14ac:dyDescent="0.25">
      <c r="A15" s="63">
        <v>2023</v>
      </c>
      <c r="B15" s="307">
        <v>70795.166666666672</v>
      </c>
      <c r="C15" s="307">
        <v>155441.66666666666</v>
      </c>
      <c r="D15" s="307">
        <f t="shared" si="0"/>
        <v>226236.83333333331</v>
      </c>
      <c r="F15" s="335"/>
      <c r="G15" s="45"/>
      <c r="H15" s="907"/>
      <c r="I15" s="45"/>
      <c r="J15" s="379"/>
      <c r="K15" s="991"/>
      <c r="L15" s="45"/>
    </row>
    <row r="16" spans="1:12" ht="16.5" customHeight="1" x14ac:dyDescent="0.25">
      <c r="A16" s="63">
        <v>2024</v>
      </c>
      <c r="B16" s="307">
        <v>72859.666666666672</v>
      </c>
      <c r="C16" s="307">
        <v>166000.5</v>
      </c>
      <c r="D16" s="307">
        <f t="shared" si="0"/>
        <v>238860.16666666669</v>
      </c>
      <c r="F16" s="335"/>
      <c r="G16" s="45"/>
      <c r="H16" s="907"/>
      <c r="I16" s="45"/>
      <c r="J16" s="379"/>
      <c r="K16" s="991"/>
      <c r="L16" s="45"/>
    </row>
    <row r="17" spans="1:12" ht="16.5" customHeight="1" x14ac:dyDescent="0.25">
      <c r="A17" s="992"/>
      <c r="B17" s="992"/>
      <c r="C17" s="992"/>
      <c r="D17" s="992"/>
      <c r="F17" s="45"/>
      <c r="G17" s="45"/>
      <c r="H17" s="907"/>
      <c r="I17" s="45"/>
      <c r="J17" s="379"/>
      <c r="K17" s="991"/>
      <c r="L17" s="991"/>
    </row>
    <row r="18" spans="1:12" ht="16.5" customHeight="1" x14ac:dyDescent="0.25">
      <c r="A18" s="993" t="s">
        <v>993</v>
      </c>
      <c r="B18" s="994"/>
      <c r="C18" s="423"/>
      <c r="D18" s="423"/>
      <c r="E18" s="45"/>
      <c r="F18" s="45"/>
      <c r="G18" s="45"/>
      <c r="H18" s="45"/>
      <c r="I18" s="45"/>
      <c r="J18" s="379"/>
      <c r="K18" s="991"/>
      <c r="L18" s="991"/>
    </row>
    <row r="19" spans="1:12" ht="16.5" customHeight="1" x14ac:dyDescent="0.25">
      <c r="A19" s="59" t="s">
        <v>994</v>
      </c>
      <c r="B19" s="45"/>
      <c r="C19" s="45"/>
      <c r="D19" s="45"/>
      <c r="E19" s="45"/>
      <c r="F19" s="45"/>
      <c r="G19" s="45"/>
      <c r="H19" s="45"/>
      <c r="I19" s="45"/>
      <c r="J19" s="379"/>
      <c r="K19" s="45"/>
      <c r="L19" s="991"/>
    </row>
    <row r="20" spans="1:12" ht="16.5" customHeight="1" x14ac:dyDescent="0.25">
      <c r="A20" s="58" t="s">
        <v>995</v>
      </c>
      <c r="B20" s="45"/>
      <c r="C20" s="45"/>
      <c r="D20" s="45"/>
      <c r="E20" s="45"/>
      <c r="F20" s="45"/>
      <c r="G20" s="45"/>
      <c r="H20" s="45"/>
      <c r="I20" s="45"/>
      <c r="J20" s="379"/>
      <c r="K20" s="45"/>
      <c r="L20" s="45"/>
    </row>
    <row r="21" spans="1:12" ht="16.5" customHeight="1" x14ac:dyDescent="0.25">
      <c r="A21" s="151" t="s">
        <v>996</v>
      </c>
      <c r="B21" s="355"/>
      <c r="C21" s="355"/>
      <c r="D21" s="355"/>
      <c r="E21" s="45"/>
      <c r="F21" s="45"/>
      <c r="G21" s="45"/>
      <c r="H21" s="45"/>
      <c r="I21" s="45"/>
      <c r="J21" s="379"/>
      <c r="K21" s="45"/>
      <c r="L21" s="45"/>
    </row>
    <row r="22" spans="1:12" ht="16.5" customHeight="1" x14ac:dyDescent="0.25">
      <c r="A22" s="45"/>
      <c r="B22" s="44"/>
      <c r="C22" s="44"/>
      <c r="D22" s="44"/>
      <c r="E22" s="45"/>
      <c r="F22" s="45"/>
      <c r="G22" s="45"/>
      <c r="H22" s="45"/>
      <c r="I22" s="45"/>
      <c r="J22" s="45"/>
      <c r="K22" s="45"/>
      <c r="L22" s="45"/>
    </row>
    <row r="23" spans="1:12" x14ac:dyDescent="0.25">
      <c r="A23" s="45"/>
      <c r="B23" s="44"/>
      <c r="C23" s="44"/>
      <c r="D23" s="44"/>
      <c r="E23" s="45"/>
      <c r="F23" s="45"/>
      <c r="G23" s="45"/>
      <c r="H23" s="45"/>
      <c r="I23" s="45"/>
      <c r="J23" s="45"/>
      <c r="K23" s="45"/>
      <c r="L23" s="45"/>
    </row>
    <row r="24" spans="1:12" x14ac:dyDescent="0.25">
      <c r="A24" s="45"/>
      <c r="B24" s="44"/>
      <c r="C24" s="44"/>
      <c r="D24" s="44"/>
      <c r="E24" s="45"/>
      <c r="F24" s="45"/>
      <c r="G24" s="45"/>
      <c r="H24" s="45"/>
      <c r="I24" s="45"/>
      <c r="J24" s="45"/>
      <c r="K24" s="45"/>
      <c r="L24" s="45"/>
    </row>
    <row r="25" spans="1:12" x14ac:dyDescent="0.25">
      <c r="A25" s="45"/>
      <c r="B25" s="995"/>
      <c r="C25" s="995"/>
      <c r="D25" s="44"/>
      <c r="E25" s="45"/>
      <c r="F25" s="45"/>
      <c r="G25" s="45"/>
      <c r="H25" s="45"/>
      <c r="I25" s="45"/>
      <c r="J25" s="45"/>
      <c r="K25" s="45"/>
      <c r="L25" s="45"/>
    </row>
    <row r="26" spans="1:12" x14ac:dyDescent="0.25">
      <c r="A26" s="45"/>
      <c r="B26" s="995"/>
      <c r="C26" s="995"/>
      <c r="D26" s="44"/>
      <c r="E26" s="45"/>
      <c r="F26" s="45"/>
      <c r="G26" s="45"/>
      <c r="H26" s="45"/>
      <c r="I26" s="45"/>
      <c r="J26" s="45"/>
      <c r="K26" s="45"/>
      <c r="L26" s="45"/>
    </row>
    <row r="27" spans="1:12" x14ac:dyDescent="0.25">
      <c r="A27" s="45"/>
      <c r="B27" s="995"/>
      <c r="C27" s="995"/>
      <c r="D27" s="44"/>
      <c r="E27" s="45"/>
      <c r="F27" s="45"/>
      <c r="G27" s="45"/>
      <c r="H27" s="45"/>
      <c r="I27" s="45"/>
      <c r="J27" s="45"/>
      <c r="K27" s="45"/>
      <c r="L27" s="45"/>
    </row>
    <row r="28" spans="1:12" x14ac:dyDescent="0.25">
      <c r="A28" s="45"/>
      <c r="B28" s="995"/>
      <c r="C28" s="995"/>
      <c r="D28" s="44"/>
      <c r="E28" s="45"/>
      <c r="F28" s="45"/>
      <c r="G28" s="45"/>
      <c r="H28" s="45"/>
      <c r="I28" s="45"/>
      <c r="J28" s="45"/>
      <c r="K28" s="45"/>
      <c r="L28" s="45"/>
    </row>
    <row r="29" spans="1:12" x14ac:dyDescent="0.25">
      <c r="A29" s="45"/>
      <c r="B29" s="995"/>
      <c r="C29" s="995"/>
      <c r="D29" s="44"/>
      <c r="E29" s="45"/>
      <c r="F29" s="45"/>
      <c r="G29" s="45"/>
      <c r="H29" s="45"/>
      <c r="I29" s="45"/>
      <c r="J29" s="45"/>
      <c r="K29" s="45"/>
      <c r="L29" s="45"/>
    </row>
    <row r="30" spans="1:12" x14ac:dyDescent="0.25">
      <c r="A30" s="45"/>
      <c r="B30" s="995"/>
      <c r="C30" s="995"/>
      <c r="D30" s="44"/>
      <c r="E30" s="45"/>
      <c r="F30" s="45"/>
      <c r="G30" s="45"/>
      <c r="H30" s="45"/>
      <c r="I30" s="45"/>
      <c r="J30" s="45"/>
      <c r="K30" s="45"/>
      <c r="L30" s="45"/>
    </row>
    <row r="31" spans="1:12" x14ac:dyDescent="0.25">
      <c r="A31" s="45"/>
      <c r="B31" s="995"/>
      <c r="C31" s="995"/>
      <c r="D31" s="44"/>
      <c r="E31" s="45"/>
      <c r="F31" s="45"/>
      <c r="G31" s="45"/>
      <c r="H31" s="45"/>
      <c r="I31" s="45"/>
      <c r="J31" s="45"/>
      <c r="K31" s="45"/>
      <c r="L31" s="45"/>
    </row>
    <row r="32" spans="1:12" x14ac:dyDescent="0.25">
      <c r="A32" s="45"/>
      <c r="B32" s="995"/>
      <c r="C32" s="995"/>
      <c r="D32" s="44"/>
      <c r="E32" s="45"/>
      <c r="F32" s="45"/>
      <c r="G32" s="45"/>
      <c r="H32" s="45"/>
      <c r="I32" s="45"/>
      <c r="J32" s="45"/>
      <c r="K32" s="45"/>
      <c r="L32" s="45"/>
    </row>
    <row r="33" spans="1:12" x14ac:dyDescent="0.25">
      <c r="A33" s="45"/>
      <c r="B33" s="995"/>
      <c r="C33" s="995"/>
      <c r="D33" s="44"/>
      <c r="E33" s="45"/>
      <c r="F33" s="45"/>
      <c r="G33" s="45"/>
      <c r="H33" s="45"/>
      <c r="I33" s="45"/>
      <c r="J33" s="45"/>
      <c r="K33" s="45"/>
      <c r="L33" s="45"/>
    </row>
    <row r="34" spans="1:12" x14ac:dyDescent="0.25">
      <c r="A34" s="45"/>
      <c r="B34" s="995"/>
      <c r="C34" s="995"/>
      <c r="D34" s="44"/>
      <c r="E34" s="45"/>
      <c r="F34" s="45"/>
      <c r="G34" s="45"/>
      <c r="H34" s="45"/>
      <c r="I34" s="45"/>
      <c r="J34" s="45"/>
      <c r="K34" s="45"/>
      <c r="L34" s="45"/>
    </row>
    <row r="35" spans="1:12" x14ac:dyDescent="0.25">
      <c r="A35" s="45"/>
      <c r="B35" s="44"/>
      <c r="C35" s="44"/>
      <c r="D35" s="44"/>
      <c r="E35" s="45"/>
      <c r="F35" s="45"/>
      <c r="G35" s="45"/>
      <c r="H35" s="45"/>
      <c r="I35" s="45"/>
      <c r="J35" s="45"/>
      <c r="K35" s="45"/>
      <c r="L35" s="45"/>
    </row>
    <row r="36" spans="1:12" x14ac:dyDescent="0.25">
      <c r="A36" s="45"/>
      <c r="B36" s="996"/>
      <c r="C36" s="996"/>
      <c r="D36" s="44"/>
      <c r="E36" s="45"/>
      <c r="F36" s="45"/>
      <c r="G36" s="45"/>
      <c r="H36" s="45"/>
      <c r="I36" s="45"/>
      <c r="J36" s="45"/>
      <c r="K36" s="45"/>
      <c r="L36" s="45"/>
    </row>
    <row r="37" spans="1:12" x14ac:dyDescent="0.25">
      <c r="A37" s="45"/>
      <c r="B37" s="996"/>
      <c r="C37" s="996"/>
      <c r="D37" s="44"/>
      <c r="E37" s="45"/>
      <c r="F37" s="45"/>
      <c r="G37" s="45"/>
      <c r="H37" s="45"/>
      <c r="I37" s="45"/>
      <c r="J37" s="45"/>
      <c r="K37" s="45"/>
      <c r="L37" s="45"/>
    </row>
    <row r="38" spans="1:12" x14ac:dyDescent="0.25">
      <c r="A38" s="45"/>
      <c r="B38" s="996"/>
      <c r="C38" s="996"/>
      <c r="D38" s="44"/>
      <c r="E38" s="45"/>
      <c r="F38" s="45"/>
      <c r="G38" s="45"/>
      <c r="H38" s="45"/>
      <c r="I38" s="45"/>
      <c r="J38" s="45"/>
      <c r="K38" s="45"/>
      <c r="L38" s="45"/>
    </row>
    <row r="39" spans="1:12" x14ac:dyDescent="0.25">
      <c r="A39" s="45"/>
      <c r="B39" s="996"/>
      <c r="C39" s="996"/>
      <c r="D39" s="44"/>
      <c r="E39" s="45"/>
      <c r="F39" s="45"/>
      <c r="G39" s="45"/>
      <c r="H39" s="45"/>
      <c r="I39" s="45"/>
      <c r="J39" s="45"/>
      <c r="K39" s="45"/>
      <c r="L39" s="45"/>
    </row>
    <row r="40" spans="1:12" x14ac:dyDescent="0.25">
      <c r="A40" s="45"/>
      <c r="B40" s="996"/>
      <c r="C40" s="996"/>
      <c r="D40" s="44"/>
      <c r="E40" s="45"/>
      <c r="F40" s="45"/>
      <c r="G40" s="45"/>
      <c r="H40" s="45"/>
      <c r="I40" s="45"/>
      <c r="J40" s="45"/>
      <c r="K40" s="45"/>
      <c r="L40" s="45"/>
    </row>
    <row r="41" spans="1:12" x14ac:dyDescent="0.25">
      <c r="A41" s="45"/>
      <c r="B41" s="996"/>
      <c r="C41" s="996"/>
      <c r="D41" s="44"/>
      <c r="E41" s="45"/>
      <c r="F41" s="45"/>
      <c r="G41" s="45"/>
      <c r="H41" s="45"/>
      <c r="I41" s="45"/>
      <c r="J41" s="45"/>
      <c r="K41" s="45"/>
      <c r="L41" s="45"/>
    </row>
    <row r="42" spans="1:12" x14ac:dyDescent="0.25">
      <c r="A42" s="45"/>
      <c r="B42" s="996"/>
      <c r="C42" s="996"/>
      <c r="D42" s="44"/>
      <c r="E42" s="45"/>
      <c r="F42" s="45"/>
      <c r="G42" s="45"/>
      <c r="H42" s="45"/>
      <c r="I42" s="45"/>
      <c r="J42" s="45"/>
      <c r="K42" s="45"/>
      <c r="L42" s="45"/>
    </row>
    <row r="43" spans="1:12" x14ac:dyDescent="0.25">
      <c r="A43" s="45"/>
      <c r="B43" s="996"/>
      <c r="C43" s="996"/>
      <c r="D43" s="44"/>
      <c r="E43" s="45"/>
      <c r="F43" s="45"/>
      <c r="G43" s="45"/>
      <c r="H43" s="45"/>
      <c r="I43" s="45"/>
      <c r="J43" s="45"/>
      <c r="K43" s="45"/>
      <c r="L43" s="45"/>
    </row>
    <row r="44" spans="1:12" x14ac:dyDescent="0.25">
      <c r="A44" s="45"/>
      <c r="B44" s="996"/>
      <c r="C44" s="996"/>
      <c r="D44" s="44"/>
      <c r="E44" s="45"/>
      <c r="F44" s="45"/>
      <c r="G44" s="45"/>
      <c r="H44" s="45"/>
      <c r="I44" s="45"/>
      <c r="J44" s="45"/>
      <c r="K44" s="45"/>
      <c r="L44" s="45"/>
    </row>
    <row r="45" spans="1:12" x14ac:dyDescent="0.25">
      <c r="A45" s="45"/>
      <c r="B45" s="996"/>
      <c r="C45" s="996"/>
      <c r="D45" s="44"/>
      <c r="E45" s="45"/>
      <c r="F45" s="45"/>
      <c r="G45" s="45"/>
      <c r="H45" s="45"/>
      <c r="I45" s="45"/>
      <c r="J45" s="45"/>
      <c r="K45" s="45"/>
      <c r="L45" s="45"/>
    </row>
    <row r="46" spans="1:12" x14ac:dyDescent="0.25">
      <c r="A46" s="45"/>
      <c r="B46" s="996"/>
      <c r="C46" s="44"/>
      <c r="D46" s="44"/>
      <c r="E46" s="45"/>
      <c r="F46" s="45"/>
      <c r="G46" s="45"/>
      <c r="H46" s="45"/>
      <c r="I46" s="45"/>
      <c r="J46" s="45"/>
      <c r="K46" s="45"/>
      <c r="L46" s="45"/>
    </row>
    <row r="47" spans="1:12" x14ac:dyDescent="0.25">
      <c r="A47" s="45"/>
      <c r="B47" s="44"/>
      <c r="C47" s="44"/>
      <c r="D47" s="44"/>
      <c r="E47" s="45"/>
      <c r="F47" s="45"/>
      <c r="G47" s="45"/>
      <c r="H47" s="45"/>
      <c r="I47" s="45"/>
      <c r="J47" s="45"/>
      <c r="K47" s="45"/>
      <c r="L47" s="45"/>
    </row>
    <row r="48" spans="1:12" x14ac:dyDescent="0.25">
      <c r="A48" s="45"/>
      <c r="B48" s="44"/>
      <c r="C48" s="44"/>
      <c r="D48" s="44"/>
      <c r="E48" s="45"/>
      <c r="F48" s="45"/>
      <c r="G48" s="45"/>
      <c r="H48" s="45"/>
      <c r="I48" s="45"/>
      <c r="J48" s="45"/>
      <c r="K48" s="45"/>
      <c r="L48" s="45"/>
    </row>
    <row r="49" spans="1:12" x14ac:dyDescent="0.25">
      <c r="A49" s="45"/>
      <c r="B49" s="44"/>
      <c r="C49" s="44"/>
      <c r="D49" s="44"/>
      <c r="E49" s="45"/>
      <c r="F49" s="45"/>
      <c r="G49" s="45"/>
      <c r="H49" s="45"/>
      <c r="I49" s="45"/>
      <c r="J49" s="45"/>
      <c r="K49" s="45"/>
      <c r="L49" s="45"/>
    </row>
    <row r="50" spans="1:12" x14ac:dyDescent="0.25">
      <c r="A50" s="45"/>
      <c r="B50" s="44"/>
      <c r="C50" s="44"/>
      <c r="D50" s="44"/>
      <c r="E50" s="45"/>
      <c r="F50" s="45"/>
      <c r="G50" s="45"/>
      <c r="H50" s="45"/>
      <c r="I50" s="45"/>
      <c r="J50" s="45"/>
      <c r="K50" s="45"/>
      <c r="L50" s="45"/>
    </row>
    <row r="51" spans="1:12" x14ac:dyDescent="0.25">
      <c r="A51" s="45"/>
      <c r="B51" s="44"/>
      <c r="C51" s="44"/>
      <c r="D51" s="44"/>
      <c r="E51" s="45"/>
      <c r="F51" s="45"/>
      <c r="G51" s="45"/>
      <c r="H51" s="45"/>
      <c r="I51" s="45"/>
      <c r="J51" s="45"/>
      <c r="K51" s="45"/>
      <c r="L51" s="45"/>
    </row>
    <row r="52" spans="1:12" x14ac:dyDescent="0.25">
      <c r="A52" s="45"/>
      <c r="B52" s="44"/>
      <c r="C52" s="44"/>
      <c r="D52" s="44"/>
      <c r="E52" s="45"/>
      <c r="F52" s="45"/>
      <c r="G52" s="45"/>
      <c r="H52" s="45"/>
      <c r="I52" s="45"/>
      <c r="J52" s="45"/>
      <c r="K52" s="45"/>
      <c r="L52" s="45"/>
    </row>
    <row r="53" spans="1:12" x14ac:dyDescent="0.25">
      <c r="A53" s="45"/>
      <c r="B53" s="44"/>
      <c r="C53" s="44"/>
      <c r="D53" s="44"/>
      <c r="E53" s="45"/>
      <c r="F53" s="45"/>
      <c r="G53" s="45"/>
      <c r="H53" s="45"/>
      <c r="I53" s="45"/>
      <c r="J53" s="45"/>
      <c r="K53" s="45"/>
      <c r="L53" s="45"/>
    </row>
    <row r="54" spans="1:12" x14ac:dyDescent="0.25">
      <c r="A54" s="45"/>
      <c r="B54" s="44"/>
      <c r="C54" s="44"/>
      <c r="D54" s="44"/>
      <c r="E54" s="45"/>
      <c r="F54" s="45"/>
      <c r="G54" s="45"/>
      <c r="H54" s="45"/>
      <c r="I54" s="45"/>
      <c r="J54" s="45"/>
      <c r="K54" s="45"/>
      <c r="L54" s="45"/>
    </row>
    <row r="55" spans="1:12" x14ac:dyDescent="0.25">
      <c r="A55" s="45"/>
      <c r="B55" s="44"/>
      <c r="C55" s="44"/>
      <c r="D55" s="44"/>
      <c r="E55" s="45"/>
      <c r="F55" s="45"/>
      <c r="G55" s="45"/>
      <c r="H55" s="45"/>
      <c r="I55" s="45"/>
      <c r="J55" s="45"/>
      <c r="K55" s="45"/>
      <c r="L55" s="45"/>
    </row>
    <row r="56" spans="1:12" x14ac:dyDescent="0.25">
      <c r="A56" s="45"/>
      <c r="B56" s="44"/>
      <c r="C56" s="44"/>
      <c r="D56" s="44"/>
      <c r="E56" s="45"/>
      <c r="F56" s="45"/>
      <c r="G56" s="45"/>
      <c r="H56" s="45"/>
      <c r="I56" s="45"/>
      <c r="J56" s="45"/>
      <c r="K56" s="45"/>
      <c r="L56" s="45"/>
    </row>
    <row r="57" spans="1:12" x14ac:dyDescent="0.25">
      <c r="A57" s="45"/>
      <c r="B57" s="44"/>
      <c r="C57" s="44"/>
      <c r="D57" s="44"/>
      <c r="E57" s="45"/>
      <c r="F57" s="45"/>
      <c r="G57" s="45"/>
      <c r="H57" s="45"/>
      <c r="I57" s="45"/>
      <c r="J57" s="45"/>
      <c r="K57" s="45"/>
      <c r="L57" s="45"/>
    </row>
    <row r="58" spans="1:12" x14ac:dyDescent="0.25">
      <c r="A58" s="45"/>
      <c r="B58" s="44"/>
      <c r="C58" s="44"/>
      <c r="D58" s="44"/>
      <c r="E58" s="45"/>
      <c r="F58" s="45"/>
      <c r="G58" s="45"/>
      <c r="H58" s="45"/>
      <c r="I58" s="45"/>
      <c r="J58" s="45"/>
      <c r="K58" s="45"/>
      <c r="L58" s="45"/>
    </row>
    <row r="59" spans="1:12" x14ac:dyDescent="0.25">
      <c r="A59" s="45"/>
      <c r="B59" s="44"/>
      <c r="C59" s="44"/>
      <c r="D59" s="44"/>
      <c r="E59" s="45"/>
      <c r="F59" s="45"/>
      <c r="G59" s="45"/>
      <c r="H59" s="45"/>
      <c r="I59" s="45"/>
      <c r="J59" s="45"/>
      <c r="K59" s="45"/>
      <c r="L59" s="45"/>
    </row>
    <row r="60" spans="1:12" x14ac:dyDescent="0.25">
      <c r="A60" s="45"/>
      <c r="B60" s="44"/>
      <c r="C60" s="44"/>
      <c r="D60" s="44"/>
      <c r="E60" s="45"/>
      <c r="F60" s="45"/>
      <c r="G60" s="45"/>
      <c r="H60" s="45"/>
      <c r="I60" s="45"/>
      <c r="J60" s="45"/>
      <c r="K60" s="45"/>
      <c r="L60" s="45"/>
    </row>
    <row r="61" spans="1:12" x14ac:dyDescent="0.25">
      <c r="A61" s="45"/>
      <c r="B61" s="44"/>
      <c r="C61" s="44"/>
      <c r="D61" s="44"/>
      <c r="E61" s="45"/>
      <c r="F61" s="45"/>
      <c r="G61" s="45"/>
      <c r="H61" s="45"/>
      <c r="I61" s="45"/>
      <c r="J61" s="45"/>
      <c r="K61" s="45"/>
      <c r="L61" s="45"/>
    </row>
    <row r="62" spans="1:12" x14ac:dyDescent="0.25">
      <c r="A62" s="45"/>
      <c r="B62" s="44"/>
      <c r="C62" s="44"/>
      <c r="D62" s="44"/>
      <c r="E62" s="45"/>
      <c r="F62" s="45"/>
      <c r="G62" s="45"/>
      <c r="H62" s="45"/>
      <c r="I62" s="45"/>
      <c r="J62" s="45"/>
      <c r="K62" s="45"/>
      <c r="L62" s="45"/>
    </row>
    <row r="63" spans="1:12" x14ac:dyDescent="0.25">
      <c r="A63" s="45"/>
      <c r="B63" s="44"/>
      <c r="C63" s="44"/>
      <c r="D63" s="44"/>
      <c r="E63" s="45"/>
      <c r="F63" s="45"/>
      <c r="G63" s="45"/>
      <c r="H63" s="45"/>
      <c r="I63" s="45"/>
      <c r="J63" s="45"/>
      <c r="K63" s="45"/>
      <c r="L63" s="45"/>
    </row>
    <row r="64" spans="1:12" x14ac:dyDescent="0.25">
      <c r="A64" s="45"/>
      <c r="B64" s="44"/>
      <c r="C64" s="44"/>
      <c r="D64" s="44"/>
      <c r="E64" s="45"/>
      <c r="F64" s="45"/>
      <c r="G64" s="45"/>
      <c r="H64" s="45"/>
      <c r="I64" s="45"/>
      <c r="J64" s="45"/>
      <c r="K64" s="45"/>
      <c r="L64" s="45"/>
    </row>
    <row r="65" spans="1:12" x14ac:dyDescent="0.25">
      <c r="A65" s="45"/>
      <c r="B65" s="44"/>
      <c r="C65" s="44"/>
      <c r="D65" s="44"/>
      <c r="E65" s="45"/>
      <c r="F65" s="45"/>
      <c r="G65" s="45"/>
      <c r="H65" s="45"/>
      <c r="I65" s="45"/>
      <c r="J65" s="45"/>
      <c r="K65" s="45"/>
      <c r="L65" s="45"/>
    </row>
    <row r="66" spans="1:12" x14ac:dyDescent="0.25">
      <c r="A66" s="45"/>
      <c r="B66" s="44"/>
      <c r="C66" s="44"/>
      <c r="D66" s="44"/>
      <c r="E66" s="45"/>
      <c r="F66" s="45"/>
      <c r="G66" s="45"/>
      <c r="H66" s="45"/>
      <c r="I66" s="45"/>
      <c r="J66" s="45"/>
      <c r="K66" s="45"/>
      <c r="L66" s="45"/>
    </row>
    <row r="67" spans="1:12" x14ac:dyDescent="0.25">
      <c r="A67" s="45"/>
      <c r="B67" s="44"/>
      <c r="C67" s="44"/>
      <c r="D67" s="44"/>
      <c r="E67" s="45"/>
      <c r="F67" s="45"/>
      <c r="G67" s="45"/>
      <c r="H67" s="45"/>
      <c r="I67" s="45"/>
      <c r="J67" s="45"/>
      <c r="K67" s="45"/>
      <c r="L67" s="45"/>
    </row>
    <row r="68" spans="1:12" x14ac:dyDescent="0.25">
      <c r="A68" s="45"/>
      <c r="B68" s="44"/>
      <c r="C68" s="44"/>
      <c r="D68" s="44"/>
      <c r="E68" s="45"/>
      <c r="F68" s="45"/>
      <c r="G68" s="45"/>
      <c r="H68" s="45"/>
      <c r="I68" s="45"/>
      <c r="J68" s="45"/>
      <c r="K68" s="45"/>
      <c r="L68" s="45"/>
    </row>
    <row r="69" spans="1:12" x14ac:dyDescent="0.25">
      <c r="A69" s="45"/>
      <c r="B69" s="44"/>
      <c r="C69" s="44"/>
      <c r="D69" s="44"/>
      <c r="E69" s="45"/>
      <c r="F69" s="45"/>
      <c r="G69" s="45"/>
      <c r="H69" s="45"/>
      <c r="I69" s="45"/>
      <c r="J69" s="45"/>
      <c r="K69" s="45"/>
      <c r="L69" s="45"/>
    </row>
    <row r="70" spans="1:12" x14ac:dyDescent="0.25">
      <c r="A70" s="45"/>
      <c r="B70" s="44"/>
      <c r="C70" s="44"/>
      <c r="D70" s="44"/>
      <c r="E70" s="45"/>
      <c r="F70" s="45"/>
      <c r="G70" s="45"/>
      <c r="H70" s="45"/>
      <c r="I70" s="45"/>
      <c r="J70" s="45"/>
      <c r="K70" s="45"/>
      <c r="L70" s="45"/>
    </row>
    <row r="71" spans="1:12" x14ac:dyDescent="0.25">
      <c r="A71" s="45"/>
      <c r="B71" s="44"/>
      <c r="C71" s="44"/>
      <c r="D71" s="44"/>
      <c r="E71" s="45"/>
      <c r="F71" s="45"/>
      <c r="G71" s="45"/>
      <c r="H71" s="45"/>
      <c r="I71" s="45"/>
      <c r="J71" s="45"/>
      <c r="K71" s="45"/>
      <c r="L71" s="45"/>
    </row>
    <row r="72" spans="1:12" x14ac:dyDescent="0.25">
      <c r="A72" s="45"/>
      <c r="B72" s="44"/>
      <c r="C72" s="44"/>
      <c r="D72" s="44"/>
      <c r="E72" s="45"/>
      <c r="F72" s="45"/>
      <c r="G72" s="45"/>
      <c r="H72" s="45"/>
      <c r="I72" s="45"/>
      <c r="J72" s="45"/>
      <c r="K72" s="45"/>
      <c r="L72" s="45"/>
    </row>
    <row r="73" spans="1:12" x14ac:dyDescent="0.25">
      <c r="A73" s="45"/>
      <c r="B73" s="44"/>
      <c r="C73" s="44"/>
      <c r="D73" s="44"/>
      <c r="E73" s="45"/>
      <c r="F73" s="45"/>
      <c r="G73" s="45"/>
      <c r="H73" s="45"/>
      <c r="I73" s="45"/>
      <c r="J73" s="45"/>
      <c r="K73" s="45"/>
      <c r="L73" s="45"/>
    </row>
    <row r="74" spans="1:12" x14ac:dyDescent="0.25">
      <c r="A74" s="45"/>
      <c r="B74" s="44"/>
      <c r="C74" s="44"/>
      <c r="D74" s="44"/>
      <c r="E74" s="45"/>
      <c r="F74" s="45"/>
      <c r="G74" s="45"/>
      <c r="H74" s="45"/>
      <c r="I74" s="45"/>
      <c r="J74" s="45"/>
      <c r="K74" s="45"/>
      <c r="L74" s="45"/>
    </row>
    <row r="75" spans="1:12" x14ac:dyDescent="0.25">
      <c r="A75" s="45"/>
      <c r="B75" s="44"/>
      <c r="C75" s="44"/>
      <c r="D75" s="44"/>
      <c r="E75" s="45"/>
      <c r="F75" s="45"/>
      <c r="G75" s="45"/>
      <c r="H75" s="45"/>
      <c r="I75" s="45"/>
      <c r="J75" s="45"/>
      <c r="K75" s="45"/>
      <c r="L75" s="45"/>
    </row>
    <row r="76" spans="1:12" x14ac:dyDescent="0.25">
      <c r="A76" s="45"/>
      <c r="B76" s="44"/>
      <c r="C76" s="44"/>
      <c r="D76" s="44"/>
      <c r="E76" s="45"/>
      <c r="F76" s="45"/>
      <c r="G76" s="45"/>
      <c r="H76" s="45"/>
      <c r="I76" s="45"/>
      <c r="J76" s="45"/>
      <c r="K76" s="45"/>
      <c r="L76" s="45"/>
    </row>
    <row r="77" spans="1:12" x14ac:dyDescent="0.25">
      <c r="A77" s="45"/>
      <c r="B77" s="44"/>
      <c r="C77" s="44"/>
      <c r="D77" s="44"/>
      <c r="E77" s="45"/>
      <c r="F77" s="45"/>
      <c r="G77" s="45"/>
      <c r="H77" s="45"/>
      <c r="I77" s="45"/>
      <c r="J77" s="45"/>
      <c r="K77" s="45"/>
      <c r="L77" s="45"/>
    </row>
    <row r="78" spans="1:12" x14ac:dyDescent="0.25">
      <c r="A78" s="45"/>
      <c r="B78" s="44"/>
      <c r="C78" s="44"/>
      <c r="D78" s="44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 s="45"/>
      <c r="B79" s="44"/>
      <c r="C79" s="44"/>
      <c r="D79" s="44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 s="45"/>
      <c r="B80" s="44"/>
      <c r="C80" s="44"/>
      <c r="D80" s="44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45"/>
      <c r="B81" s="44"/>
      <c r="C81" s="44"/>
      <c r="D81" s="44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 s="45"/>
      <c r="B82" s="44"/>
      <c r="C82" s="44"/>
      <c r="D82" s="44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 s="45"/>
      <c r="B83" s="44"/>
      <c r="C83" s="44"/>
      <c r="D83" s="44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 s="45"/>
      <c r="B84" s="44"/>
      <c r="C84" s="44"/>
      <c r="D84" s="44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45"/>
      <c r="B85" s="44"/>
      <c r="C85" s="44"/>
      <c r="D85" s="44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 s="45"/>
      <c r="B86" s="44"/>
      <c r="C86" s="44"/>
      <c r="D86" s="44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 s="45"/>
      <c r="B87" s="44"/>
      <c r="C87" s="44"/>
      <c r="D87" s="44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 s="45"/>
      <c r="B88" s="44"/>
      <c r="C88" s="44"/>
      <c r="D88" s="44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 s="45"/>
      <c r="B89" s="44"/>
      <c r="C89" s="44"/>
      <c r="D89" s="44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 s="45"/>
      <c r="B90" s="44"/>
      <c r="C90" s="44"/>
      <c r="D90" s="44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 s="45"/>
      <c r="B91" s="44"/>
      <c r="C91" s="44"/>
      <c r="D91" s="44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 s="45"/>
      <c r="B92" s="44"/>
      <c r="C92" s="44"/>
      <c r="D92" s="44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 s="45"/>
      <c r="B93" s="44"/>
      <c r="C93" s="44"/>
      <c r="D93" s="44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 s="45"/>
      <c r="B94" s="44"/>
      <c r="C94" s="44"/>
      <c r="D94" s="44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45"/>
      <c r="B95" s="44"/>
      <c r="C95" s="44"/>
      <c r="D95" s="44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 s="45"/>
      <c r="B96" s="44"/>
      <c r="C96" s="44"/>
      <c r="D96" s="44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 s="45"/>
      <c r="B97" s="44"/>
      <c r="C97" s="44"/>
      <c r="D97" s="44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 s="45"/>
      <c r="B98" s="44"/>
      <c r="C98" s="44"/>
      <c r="D98" s="44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 s="45"/>
      <c r="B99" s="44"/>
      <c r="C99" s="44"/>
      <c r="D99" s="44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 s="45"/>
      <c r="B100" s="44"/>
      <c r="C100" s="44"/>
      <c r="D100" s="44"/>
      <c r="E100" s="45"/>
      <c r="F100" s="45"/>
      <c r="G100" s="45"/>
      <c r="H100" s="45"/>
      <c r="I100" s="45"/>
      <c r="J100" s="45"/>
      <c r="K100" s="45"/>
      <c r="L100" s="45"/>
    </row>
  </sheetData>
  <pageMargins left="0.7" right="0.7" top="0.75" bottom="0.75" header="0" footer="0"/>
  <pageSetup paperSize="9"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A5B7-3771-4CD4-8E02-B0C2F2AD97D1}">
  <sheetPr>
    <tabColor rgb="FF002060"/>
  </sheetPr>
  <dimension ref="A1:G21"/>
  <sheetViews>
    <sheetView showGridLines="0" view="pageBreakPreview" zoomScaleNormal="100" zoomScaleSheetLayoutView="100" workbookViewId="0"/>
  </sheetViews>
  <sheetFormatPr baseColWidth="10" defaultColWidth="14.42578125" defaultRowHeight="16.5" x14ac:dyDescent="0.3"/>
  <cols>
    <col min="1" max="1" width="15.5703125" style="604" customWidth="1"/>
    <col min="2" max="2" width="17.85546875" style="604" bestFit="1" customWidth="1"/>
    <col min="3" max="3" width="15.85546875" style="604" bestFit="1" customWidth="1"/>
    <col min="4" max="4" width="36.7109375" style="604" bestFit="1" customWidth="1"/>
    <col min="5" max="5" width="28.140625" style="604" bestFit="1" customWidth="1"/>
    <col min="6" max="6" width="18.28515625" style="604" bestFit="1" customWidth="1"/>
    <col min="7" max="7" width="24.7109375" style="604" bestFit="1" customWidth="1"/>
    <col min="8" max="8" width="2.42578125" style="604" customWidth="1"/>
    <col min="9" max="16384" width="14.42578125" style="604"/>
  </cols>
  <sheetData>
    <row r="1" spans="1:7" ht="18" x14ac:dyDescent="0.3">
      <c r="A1" s="17" t="s">
        <v>810</v>
      </c>
    </row>
    <row r="3" spans="1:7" s="204" customFormat="1" x14ac:dyDescent="0.3">
      <c r="A3" s="24" t="s">
        <v>689</v>
      </c>
      <c r="B3" s="24" t="s">
        <v>804</v>
      </c>
      <c r="C3" s="24" t="s">
        <v>805</v>
      </c>
      <c r="D3" s="24" t="s">
        <v>806</v>
      </c>
      <c r="E3" s="24" t="s">
        <v>807</v>
      </c>
      <c r="F3" s="24" t="s">
        <v>808</v>
      </c>
      <c r="G3" s="24" t="s">
        <v>809</v>
      </c>
    </row>
    <row r="4" spans="1:7" s="204" customFormat="1" x14ac:dyDescent="0.3">
      <c r="A4" s="805">
        <v>2011</v>
      </c>
      <c r="B4" s="806">
        <v>39</v>
      </c>
      <c r="C4" s="806" t="s">
        <v>332</v>
      </c>
      <c r="D4" s="806" t="s">
        <v>332</v>
      </c>
      <c r="E4" s="806" t="s">
        <v>332</v>
      </c>
      <c r="F4" s="806" t="s">
        <v>332</v>
      </c>
      <c r="G4" s="806">
        <f>SUM(B4:F4)</f>
        <v>39</v>
      </c>
    </row>
    <row r="5" spans="1:7" s="204" customFormat="1" x14ac:dyDescent="0.3">
      <c r="A5" s="805">
        <v>2012</v>
      </c>
      <c r="B5" s="806">
        <v>55</v>
      </c>
      <c r="C5" s="806">
        <v>308</v>
      </c>
      <c r="D5" s="806" t="s">
        <v>332</v>
      </c>
      <c r="E5" s="806" t="s">
        <v>332</v>
      </c>
      <c r="F5" s="806" t="s">
        <v>332</v>
      </c>
      <c r="G5" s="806">
        <f t="shared" ref="G5:G17" si="0">SUM(B5:F5)</f>
        <v>363</v>
      </c>
    </row>
    <row r="6" spans="1:7" s="204" customFormat="1" x14ac:dyDescent="0.3">
      <c r="A6" s="805">
        <v>2013</v>
      </c>
      <c r="B6" s="806">
        <v>269</v>
      </c>
      <c r="C6" s="806">
        <v>464</v>
      </c>
      <c r="D6" s="806" t="s">
        <v>332</v>
      </c>
      <c r="E6" s="806" t="s">
        <v>332</v>
      </c>
      <c r="F6" s="806" t="s">
        <v>332</v>
      </c>
      <c r="G6" s="806">
        <f t="shared" si="0"/>
        <v>733</v>
      </c>
    </row>
    <row r="7" spans="1:7" s="204" customFormat="1" x14ac:dyDescent="0.3">
      <c r="A7" s="805">
        <v>2014</v>
      </c>
      <c r="B7" s="806">
        <v>251</v>
      </c>
      <c r="C7" s="806">
        <v>922</v>
      </c>
      <c r="D7" s="806" t="s">
        <v>332</v>
      </c>
      <c r="E7" s="806" t="s">
        <v>332</v>
      </c>
      <c r="F7" s="806" t="s">
        <v>332</v>
      </c>
      <c r="G7" s="806">
        <f t="shared" si="0"/>
        <v>1173</v>
      </c>
    </row>
    <row r="8" spans="1:7" s="204" customFormat="1" x14ac:dyDescent="0.3">
      <c r="A8" s="805">
        <v>2015</v>
      </c>
      <c r="B8" s="806">
        <v>232</v>
      </c>
      <c r="C8" s="806">
        <v>348</v>
      </c>
      <c r="D8" s="806" t="s">
        <v>332</v>
      </c>
      <c r="E8" s="806" t="s">
        <v>332</v>
      </c>
      <c r="F8" s="806" t="s">
        <v>332</v>
      </c>
      <c r="G8" s="806">
        <f t="shared" si="0"/>
        <v>580</v>
      </c>
    </row>
    <row r="9" spans="1:7" s="204" customFormat="1" x14ac:dyDescent="0.3">
      <c r="A9" s="805">
        <v>2016</v>
      </c>
      <c r="B9" s="806">
        <v>256</v>
      </c>
      <c r="C9" s="806">
        <v>1035</v>
      </c>
      <c r="D9" s="806" t="s">
        <v>332</v>
      </c>
      <c r="E9" s="806" t="s">
        <v>332</v>
      </c>
      <c r="F9" s="806" t="s">
        <v>332</v>
      </c>
      <c r="G9" s="806">
        <f t="shared" si="0"/>
        <v>1291</v>
      </c>
    </row>
    <row r="10" spans="1:7" s="204" customFormat="1" x14ac:dyDescent="0.3">
      <c r="A10" s="805">
        <v>2017</v>
      </c>
      <c r="B10" s="806">
        <v>116</v>
      </c>
      <c r="C10" s="806">
        <v>465</v>
      </c>
      <c r="D10" s="806" t="s">
        <v>332</v>
      </c>
      <c r="E10" s="806" t="s">
        <v>332</v>
      </c>
      <c r="F10" s="806" t="s">
        <v>332</v>
      </c>
      <c r="G10" s="806">
        <f t="shared" si="0"/>
        <v>581</v>
      </c>
    </row>
    <row r="11" spans="1:7" s="204" customFormat="1" x14ac:dyDescent="0.3">
      <c r="A11" s="805">
        <v>2018</v>
      </c>
      <c r="B11" s="806">
        <v>83</v>
      </c>
      <c r="C11" s="806">
        <v>111</v>
      </c>
      <c r="D11" s="806">
        <v>244</v>
      </c>
      <c r="E11" s="806" t="s">
        <v>332</v>
      </c>
      <c r="F11" s="806" t="s">
        <v>332</v>
      </c>
      <c r="G11" s="806">
        <f t="shared" si="0"/>
        <v>438</v>
      </c>
    </row>
    <row r="12" spans="1:7" s="204" customFormat="1" x14ac:dyDescent="0.3">
      <c r="A12" s="805">
        <v>2019</v>
      </c>
      <c r="B12" s="806">
        <v>28</v>
      </c>
      <c r="C12" s="806">
        <v>741</v>
      </c>
      <c r="D12" s="806">
        <v>609</v>
      </c>
      <c r="E12" s="806">
        <v>65</v>
      </c>
      <c r="F12" s="806">
        <v>50</v>
      </c>
      <c r="G12" s="806">
        <f t="shared" si="0"/>
        <v>1493</v>
      </c>
    </row>
    <row r="13" spans="1:7" s="204" customFormat="1" x14ac:dyDescent="0.3">
      <c r="A13" s="805">
        <v>2020</v>
      </c>
      <c r="B13" s="806">
        <v>17</v>
      </c>
      <c r="C13" s="806">
        <v>259</v>
      </c>
      <c r="D13" s="806">
        <v>730</v>
      </c>
      <c r="E13" s="806">
        <v>151</v>
      </c>
      <c r="F13" s="806">
        <v>56</v>
      </c>
      <c r="G13" s="806">
        <f t="shared" si="0"/>
        <v>1213</v>
      </c>
    </row>
    <row r="14" spans="1:7" s="204" customFormat="1" x14ac:dyDescent="0.3">
      <c r="A14" s="805">
        <v>2021</v>
      </c>
      <c r="B14" s="806">
        <v>98</v>
      </c>
      <c r="C14" s="806">
        <v>675</v>
      </c>
      <c r="D14" s="806">
        <v>303</v>
      </c>
      <c r="E14" s="806">
        <v>353</v>
      </c>
      <c r="F14" s="806">
        <v>103</v>
      </c>
      <c r="G14" s="806">
        <f>SUM(B14:F14)</f>
        <v>1532</v>
      </c>
    </row>
    <row r="15" spans="1:7" s="204" customFormat="1" x14ac:dyDescent="0.3">
      <c r="A15" s="805">
        <v>2022</v>
      </c>
      <c r="B15" s="806">
        <v>170</v>
      </c>
      <c r="C15" s="806">
        <v>1498</v>
      </c>
      <c r="D15" s="806">
        <v>331</v>
      </c>
      <c r="E15" s="806">
        <v>478</v>
      </c>
      <c r="F15" s="806">
        <v>202</v>
      </c>
      <c r="G15" s="806">
        <f t="shared" si="0"/>
        <v>2679</v>
      </c>
    </row>
    <row r="16" spans="1:7" s="204" customFormat="1" x14ac:dyDescent="0.3">
      <c r="A16" s="805">
        <v>2023</v>
      </c>
      <c r="B16" s="806">
        <v>204</v>
      </c>
      <c r="C16" s="806">
        <v>1016</v>
      </c>
      <c r="D16" s="806">
        <v>498</v>
      </c>
      <c r="E16" s="806">
        <v>604</v>
      </c>
      <c r="F16" s="806">
        <v>385</v>
      </c>
      <c r="G16" s="806">
        <f t="shared" si="0"/>
        <v>2707</v>
      </c>
    </row>
    <row r="17" spans="1:7" s="204" customFormat="1" x14ac:dyDescent="0.3">
      <c r="A17" s="805">
        <v>2024</v>
      </c>
      <c r="B17" s="806">
        <v>219</v>
      </c>
      <c r="C17" s="806">
        <v>1014</v>
      </c>
      <c r="D17" s="806">
        <v>528</v>
      </c>
      <c r="E17" s="806">
        <v>888</v>
      </c>
      <c r="F17" s="806">
        <v>288</v>
      </c>
      <c r="G17" s="806">
        <f t="shared" si="0"/>
        <v>2937</v>
      </c>
    </row>
    <row r="18" spans="1:7" s="71" customFormat="1" ht="12.75" x14ac:dyDescent="0.2">
      <c r="A18" s="24" t="s">
        <v>178</v>
      </c>
      <c r="B18" s="807">
        <f>SUM(B4:B17)</f>
        <v>2037</v>
      </c>
      <c r="C18" s="807">
        <f t="shared" ref="C18:G18" si="1">SUM(C4:C17)</f>
        <v>8856</v>
      </c>
      <c r="D18" s="807">
        <f t="shared" si="1"/>
        <v>3243</v>
      </c>
      <c r="E18" s="807">
        <f t="shared" si="1"/>
        <v>2539</v>
      </c>
      <c r="F18" s="807">
        <f t="shared" si="1"/>
        <v>1084</v>
      </c>
      <c r="G18" s="807">
        <f t="shared" si="1"/>
        <v>17759</v>
      </c>
    </row>
    <row r="19" spans="1:7" s="71" customFormat="1" ht="13.5" x14ac:dyDescent="0.25">
      <c r="A19" s="809"/>
      <c r="B19" s="809"/>
      <c r="C19" s="809"/>
      <c r="D19" s="809"/>
      <c r="E19" s="809"/>
      <c r="F19" s="809"/>
      <c r="G19" s="809"/>
    </row>
    <row r="20" spans="1:7" s="204" customFormat="1" x14ac:dyDescent="0.3">
      <c r="A20" s="810" t="s">
        <v>811</v>
      </c>
      <c r="B20" s="808"/>
      <c r="C20" s="808"/>
      <c r="D20" s="808"/>
      <c r="E20" s="808"/>
      <c r="F20" s="808"/>
      <c r="G20" s="808"/>
    </row>
    <row r="21" spans="1:7" x14ac:dyDescent="0.3">
      <c r="A21" s="809"/>
      <c r="B21" s="809"/>
      <c r="C21" s="809"/>
      <c r="D21" s="809"/>
      <c r="E21" s="809"/>
      <c r="F21" s="809"/>
      <c r="G21" s="809"/>
    </row>
  </sheetData>
  <pageMargins left="0.7" right="0.7" top="0.75" bottom="0.75" header="0" footer="0"/>
  <pageSetup scale="71" orientation="landscape" r:id="rId1"/>
  <colBreaks count="1" manualBreakCount="1">
    <brk id="8" max="1048575" man="1"/>
  </colBreaks>
  <ignoredErrors>
    <ignoredError sqref="G12:G17" formulaRange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8A683-5D5C-4463-9006-4E7DF15F61AC}">
  <sheetPr>
    <tabColor rgb="FF002060"/>
  </sheetPr>
  <dimension ref="A1:K17"/>
  <sheetViews>
    <sheetView showGridLines="0" view="pageBreakPreview" zoomScaleNormal="115" zoomScaleSheetLayoutView="100" workbookViewId="0"/>
  </sheetViews>
  <sheetFormatPr baseColWidth="10" defaultColWidth="14.42578125" defaultRowHeight="16.5" x14ac:dyDescent="0.25"/>
  <cols>
    <col min="1" max="1" width="21.28515625" style="419" customWidth="1"/>
    <col min="2" max="11" width="10.140625" style="419" customWidth="1"/>
    <col min="12" max="12" width="3" style="419" customWidth="1"/>
    <col min="13" max="16384" width="14.42578125" style="419"/>
  </cols>
  <sheetData>
    <row r="1" spans="1:11" ht="16.5" customHeight="1" x14ac:dyDescent="0.25">
      <c r="A1" s="114" t="s">
        <v>997</v>
      </c>
      <c r="B1" s="44"/>
      <c r="C1" s="44"/>
      <c r="D1" s="44"/>
      <c r="E1" s="44"/>
      <c r="F1" s="44"/>
      <c r="G1" s="44"/>
      <c r="H1" s="45"/>
      <c r="I1" s="45"/>
      <c r="J1" s="45"/>
      <c r="K1" s="45"/>
    </row>
    <row r="2" spans="1:11" ht="16.5" customHeight="1" x14ac:dyDescent="0.25">
      <c r="A2" s="47" t="s">
        <v>998</v>
      </c>
      <c r="B2" s="44"/>
      <c r="C2" s="44"/>
      <c r="D2" s="44"/>
      <c r="E2" s="44"/>
      <c r="F2" s="44"/>
      <c r="G2" s="44"/>
      <c r="H2" s="45"/>
      <c r="I2" s="45"/>
      <c r="J2" s="45"/>
      <c r="K2" s="45"/>
    </row>
    <row r="3" spans="1:11" ht="16.5" customHeight="1" x14ac:dyDescent="0.25">
      <c r="A3" s="45"/>
      <c r="B3" s="44"/>
      <c r="C3" s="44"/>
      <c r="D3" s="44"/>
      <c r="E3" s="44"/>
      <c r="F3" s="44"/>
      <c r="G3" s="44"/>
      <c r="H3" s="45"/>
      <c r="I3" s="45"/>
      <c r="J3" s="45"/>
      <c r="K3" s="45"/>
    </row>
    <row r="4" spans="1:11" ht="16.5" customHeight="1" x14ac:dyDescent="0.25">
      <c r="A4" s="122" t="s">
        <v>999</v>
      </c>
      <c r="B4" s="323">
        <v>2015</v>
      </c>
      <c r="C4" s="323">
        <v>2016</v>
      </c>
      <c r="D4" s="323">
        <v>2017</v>
      </c>
      <c r="E4" s="323">
        <v>2018</v>
      </c>
      <c r="F4" s="323">
        <v>2019</v>
      </c>
      <c r="G4" s="323">
        <v>2020</v>
      </c>
      <c r="H4" s="323">
        <v>2021</v>
      </c>
      <c r="I4" s="323">
        <v>2022</v>
      </c>
      <c r="J4" s="323">
        <v>2023</v>
      </c>
      <c r="K4" s="323">
        <v>2024</v>
      </c>
    </row>
    <row r="5" spans="1:11" ht="16.5" customHeight="1" x14ac:dyDescent="0.25">
      <c r="A5" s="324" t="s">
        <v>1000</v>
      </c>
      <c r="B5" s="325">
        <f t="shared" ref="B5:K5" si="0">+B6+B7</f>
        <v>74023</v>
      </c>
      <c r="C5" s="325">
        <f t="shared" si="0"/>
        <v>75038</v>
      </c>
      <c r="D5" s="325">
        <f t="shared" si="0"/>
        <v>80588</v>
      </c>
      <c r="E5" s="325">
        <f t="shared" si="0"/>
        <v>86808</v>
      </c>
      <c r="F5" s="325">
        <f t="shared" si="0"/>
        <v>83216</v>
      </c>
      <c r="G5" s="325">
        <f t="shared" si="0"/>
        <v>62178.25</v>
      </c>
      <c r="H5" s="325">
        <f t="shared" si="0"/>
        <v>64650.833333333336</v>
      </c>
      <c r="I5" s="325">
        <f t="shared" si="0"/>
        <v>69021.083333333328</v>
      </c>
      <c r="J5" s="325">
        <f t="shared" si="0"/>
        <v>70795.166666666657</v>
      </c>
      <c r="K5" s="325">
        <f t="shared" si="0"/>
        <v>72859.666666666672</v>
      </c>
    </row>
    <row r="6" spans="1:11" ht="16.5" customHeight="1" x14ac:dyDescent="0.25">
      <c r="A6" s="50" t="s">
        <v>1001</v>
      </c>
      <c r="B6" s="134">
        <v>68528</v>
      </c>
      <c r="C6" s="134">
        <v>69672</v>
      </c>
      <c r="D6" s="134">
        <v>74456</v>
      </c>
      <c r="E6" s="134">
        <v>79363</v>
      </c>
      <c r="F6" s="134">
        <v>77031</v>
      </c>
      <c r="G6" s="134">
        <v>58033.916666666664</v>
      </c>
      <c r="H6" s="134">
        <v>60095.75</v>
      </c>
      <c r="I6" s="134">
        <v>64139.25</v>
      </c>
      <c r="J6" s="134">
        <v>65408.166666666664</v>
      </c>
      <c r="K6" s="134">
        <v>66711.666666666672</v>
      </c>
    </row>
    <row r="7" spans="1:11" ht="16.5" customHeight="1" x14ac:dyDescent="0.25">
      <c r="A7" s="50" t="s">
        <v>1002</v>
      </c>
      <c r="B7" s="134">
        <v>5495</v>
      </c>
      <c r="C7" s="134">
        <v>5366</v>
      </c>
      <c r="D7" s="134">
        <v>6132</v>
      </c>
      <c r="E7" s="134">
        <v>7445</v>
      </c>
      <c r="F7" s="134">
        <v>6185</v>
      </c>
      <c r="G7" s="134">
        <v>4144.333333333333</v>
      </c>
      <c r="H7" s="134">
        <v>4555.083333333333</v>
      </c>
      <c r="I7" s="134">
        <v>4881.833333333333</v>
      </c>
      <c r="J7" s="134">
        <v>5387</v>
      </c>
      <c r="K7" s="134">
        <v>6148</v>
      </c>
    </row>
    <row r="8" spans="1:11" ht="16.5" customHeight="1" x14ac:dyDescent="0.25">
      <c r="A8" s="324" t="s">
        <v>1003</v>
      </c>
      <c r="B8" s="325">
        <f t="shared" ref="B8:K8" si="1">+B9+B10</f>
        <v>109334</v>
      </c>
      <c r="C8" s="325">
        <f t="shared" si="1"/>
        <v>97626</v>
      </c>
      <c r="D8" s="325">
        <f t="shared" si="1"/>
        <v>102104</v>
      </c>
      <c r="E8" s="325">
        <f t="shared" si="1"/>
        <v>109061</v>
      </c>
      <c r="F8" s="325">
        <f t="shared" si="1"/>
        <v>98328</v>
      </c>
      <c r="G8" s="325">
        <f t="shared" si="1"/>
        <v>115970.91666666667</v>
      </c>
      <c r="H8" s="325">
        <f t="shared" si="1"/>
        <v>152669.83333333334</v>
      </c>
      <c r="I8" s="325">
        <f t="shared" si="1"/>
        <v>163168.5</v>
      </c>
      <c r="J8" s="325">
        <f t="shared" si="1"/>
        <v>155441.66666666666</v>
      </c>
      <c r="K8" s="325">
        <f t="shared" si="1"/>
        <v>166000.5</v>
      </c>
    </row>
    <row r="9" spans="1:11" ht="16.5" customHeight="1" x14ac:dyDescent="0.25">
      <c r="A9" s="50" t="s">
        <v>1004</v>
      </c>
      <c r="B9" s="134">
        <v>103415</v>
      </c>
      <c r="C9" s="134">
        <v>93141</v>
      </c>
      <c r="D9" s="134">
        <v>97464</v>
      </c>
      <c r="E9" s="134">
        <v>102972</v>
      </c>
      <c r="F9" s="134">
        <v>92642</v>
      </c>
      <c r="G9" s="134">
        <v>108378.75</v>
      </c>
      <c r="H9" s="134">
        <v>142845.58333333334</v>
      </c>
      <c r="I9" s="134">
        <v>151653.83333333334</v>
      </c>
      <c r="J9" s="134">
        <v>144725.16666666666</v>
      </c>
      <c r="K9" s="134">
        <v>154098.75</v>
      </c>
    </row>
    <row r="10" spans="1:11" ht="16.5" customHeight="1" x14ac:dyDescent="0.25">
      <c r="A10" s="50" t="s">
        <v>1002</v>
      </c>
      <c r="B10" s="134">
        <v>5919</v>
      </c>
      <c r="C10" s="134">
        <v>4485</v>
      </c>
      <c r="D10" s="134">
        <v>4640</v>
      </c>
      <c r="E10" s="134">
        <v>6089</v>
      </c>
      <c r="F10" s="134">
        <v>5686</v>
      </c>
      <c r="G10" s="134">
        <v>7592.166666666667</v>
      </c>
      <c r="H10" s="134">
        <v>9824.25</v>
      </c>
      <c r="I10" s="134">
        <v>11514.666666666666</v>
      </c>
      <c r="J10" s="134">
        <v>10716.5</v>
      </c>
      <c r="K10" s="134">
        <v>11901.75</v>
      </c>
    </row>
    <row r="11" spans="1:11" ht="16.5" customHeight="1" x14ac:dyDescent="0.25">
      <c r="A11" s="313" t="s">
        <v>178</v>
      </c>
      <c r="B11" s="997">
        <f t="shared" ref="B11:H11" si="2">+B8+B5</f>
        <v>183357</v>
      </c>
      <c r="C11" s="997">
        <f t="shared" si="2"/>
        <v>172664</v>
      </c>
      <c r="D11" s="997">
        <f t="shared" si="2"/>
        <v>182692</v>
      </c>
      <c r="E11" s="997">
        <f t="shared" si="2"/>
        <v>195869</v>
      </c>
      <c r="F11" s="997">
        <f t="shared" si="2"/>
        <v>181544</v>
      </c>
      <c r="G11" s="997">
        <f t="shared" si="2"/>
        <v>178149.16666666669</v>
      </c>
      <c r="H11" s="997">
        <f t="shared" si="2"/>
        <v>217320.66666666669</v>
      </c>
      <c r="I11" s="997">
        <f>+I8+I5</f>
        <v>232189.58333333331</v>
      </c>
      <c r="J11" s="997">
        <f>+J8+J5</f>
        <v>226236.83333333331</v>
      </c>
      <c r="K11" s="997">
        <f>+K8+K5</f>
        <v>238860.16666666669</v>
      </c>
    </row>
    <row r="12" spans="1:11" ht="16.5" customHeight="1" x14ac:dyDescent="0.25">
      <c r="A12" s="45"/>
      <c r="B12" s="44"/>
      <c r="C12" s="44"/>
      <c r="D12" s="44"/>
      <c r="E12" s="44"/>
      <c r="F12" s="44"/>
      <c r="G12" s="44"/>
      <c r="H12" s="45"/>
      <c r="I12" s="45"/>
      <c r="J12" s="45"/>
      <c r="K12" s="45"/>
    </row>
    <row r="13" spans="1:11" ht="16.5" customHeight="1" x14ac:dyDescent="0.25">
      <c r="A13" s="998" t="s">
        <v>993</v>
      </c>
      <c r="B13" s="999"/>
      <c r="C13" s="999"/>
      <c r="D13" s="999"/>
      <c r="E13" s="999"/>
      <c r="F13" s="999"/>
      <c r="G13" s="999"/>
      <c r="H13" s="999"/>
      <c r="I13" s="999"/>
      <c r="J13" s="999"/>
      <c r="K13" s="999"/>
    </row>
    <row r="14" spans="1:11" ht="16.5" customHeight="1" x14ac:dyDescent="0.25">
      <c r="A14" s="59" t="s">
        <v>994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6.5" customHeight="1" x14ac:dyDescent="0.25">
      <c r="A15" s="58" t="s">
        <v>995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6.5" customHeight="1" x14ac:dyDescent="0.25">
      <c r="A16" s="151" t="s">
        <v>996</v>
      </c>
      <c r="B16" s="355"/>
      <c r="C16" s="355"/>
      <c r="D16" s="355"/>
      <c r="E16" s="355"/>
      <c r="F16" s="355"/>
      <c r="G16" s="355"/>
      <c r="H16" s="355"/>
      <c r="I16" s="370"/>
      <c r="J16" s="370"/>
      <c r="K16" s="370"/>
    </row>
    <row r="17" spans="1:11" ht="16.5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</row>
  </sheetData>
  <pageMargins left="0.7" right="0.7" top="0.75" bottom="0.75" header="0" footer="0"/>
  <pageSetup scale="89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B858A-7CC3-4400-B152-D811ED60F00C}">
  <sheetPr>
    <tabColor rgb="FF002060"/>
  </sheetPr>
  <dimension ref="A1:K101"/>
  <sheetViews>
    <sheetView showGridLines="0" view="pageBreakPreview" zoomScaleNormal="130" zoomScaleSheetLayoutView="100" workbookViewId="0"/>
  </sheetViews>
  <sheetFormatPr baseColWidth="10" defaultColWidth="14.42578125" defaultRowHeight="15" customHeight="1" x14ac:dyDescent="0.25"/>
  <cols>
    <col min="1" max="1" width="28.28515625" style="419" customWidth="1"/>
    <col min="2" max="2" width="25.7109375" style="419" customWidth="1"/>
    <col min="3" max="3" width="16.7109375" style="419" customWidth="1"/>
    <col min="4" max="4" width="19.5703125" style="419" customWidth="1"/>
    <col min="5" max="11" width="11.5703125" style="419" customWidth="1"/>
    <col min="12" max="16384" width="14.42578125" style="419"/>
  </cols>
  <sheetData>
    <row r="1" spans="1:11" ht="16.5" customHeight="1" x14ac:dyDescent="0.25">
      <c r="A1" s="114" t="s">
        <v>1005</v>
      </c>
      <c r="B1" s="44"/>
      <c r="C1" s="44"/>
      <c r="D1" s="45"/>
      <c r="E1" s="45"/>
      <c r="F1" s="45"/>
      <c r="G1" s="45"/>
      <c r="H1" s="45"/>
      <c r="I1" s="45"/>
      <c r="J1" s="45"/>
      <c r="K1" s="45"/>
    </row>
    <row r="2" spans="1:11" ht="16.5" customHeight="1" x14ac:dyDescent="0.25">
      <c r="A2" s="47" t="s">
        <v>1006</v>
      </c>
      <c r="B2" s="44"/>
      <c r="C2" s="44"/>
      <c r="D2" s="45"/>
      <c r="E2" s="45"/>
      <c r="F2" s="45"/>
      <c r="G2" s="45"/>
      <c r="H2" s="45"/>
      <c r="I2" s="45"/>
      <c r="J2" s="45"/>
      <c r="K2" s="45"/>
    </row>
    <row r="3" spans="1:11" ht="16.5" customHeight="1" x14ac:dyDescent="0.25">
      <c r="A3" s="45"/>
      <c r="B3" s="44"/>
      <c r="C3" s="44"/>
      <c r="D3" s="45"/>
      <c r="E3" s="45"/>
      <c r="F3" s="45"/>
      <c r="G3" s="45"/>
      <c r="H3" s="45"/>
      <c r="I3" s="45"/>
      <c r="J3" s="45"/>
      <c r="K3" s="45"/>
    </row>
    <row r="4" spans="1:11" ht="16.5" customHeight="1" x14ac:dyDescent="0.25">
      <c r="A4" s="122" t="s">
        <v>290</v>
      </c>
      <c r="B4" s="49" t="s">
        <v>989</v>
      </c>
      <c r="C4" s="49" t="s">
        <v>206</v>
      </c>
      <c r="D4" s="45"/>
      <c r="E4" s="45"/>
      <c r="F4" s="45"/>
      <c r="G4" s="45"/>
      <c r="H4" s="45"/>
      <c r="I4" s="45"/>
      <c r="J4" s="45"/>
      <c r="K4" s="45"/>
    </row>
    <row r="5" spans="1:11" ht="16.5" customHeight="1" x14ac:dyDescent="0.25">
      <c r="A5" s="305" t="s">
        <v>1007</v>
      </c>
      <c r="B5" s="306" t="s">
        <v>1008</v>
      </c>
      <c r="C5" s="306" t="s">
        <v>175</v>
      </c>
      <c r="D5" s="45"/>
      <c r="E5" s="45"/>
      <c r="F5" s="45"/>
      <c r="G5" s="45"/>
      <c r="H5" s="45"/>
      <c r="I5" s="45"/>
      <c r="J5" s="45"/>
      <c r="K5" s="45"/>
    </row>
    <row r="6" spans="1:11" ht="16.5" customHeight="1" x14ac:dyDescent="0.25">
      <c r="A6" s="133"/>
      <c r="B6" s="307"/>
      <c r="C6" s="307"/>
      <c r="D6" s="45"/>
      <c r="E6" s="45"/>
      <c r="F6" s="45"/>
      <c r="G6" s="45"/>
      <c r="H6" s="45"/>
      <c r="I6" s="45"/>
      <c r="J6" s="45"/>
      <c r="K6" s="45"/>
    </row>
    <row r="7" spans="1:11" ht="16.5" customHeight="1" x14ac:dyDescent="0.25">
      <c r="A7" s="133" t="s">
        <v>294</v>
      </c>
      <c r="B7" s="1000">
        <v>33783.833333333336</v>
      </c>
      <c r="C7" s="530">
        <f t="shared" ref="C7:C32" si="0">+B7/$B$32</f>
        <v>0.14143770309127868</v>
      </c>
      <c r="D7" s="45"/>
      <c r="E7" s="45"/>
      <c r="F7" s="1001"/>
      <c r="G7" s="45"/>
      <c r="H7" s="45"/>
      <c r="I7" s="45"/>
      <c r="J7" s="45"/>
      <c r="K7" s="45"/>
    </row>
    <row r="8" spans="1:11" ht="16.5" customHeight="1" x14ac:dyDescent="0.25">
      <c r="A8" s="133" t="s">
        <v>296</v>
      </c>
      <c r="B8" s="1000">
        <v>22046.75</v>
      </c>
      <c r="C8" s="530">
        <f t="shared" si="0"/>
        <v>9.2299818373511422E-2</v>
      </c>
      <c r="D8" s="45"/>
      <c r="E8" s="45"/>
      <c r="F8" s="1001"/>
      <c r="G8" s="45"/>
      <c r="H8" s="45"/>
      <c r="I8" s="45"/>
      <c r="J8" s="45"/>
      <c r="K8" s="45"/>
    </row>
    <row r="9" spans="1:11" ht="16.5" customHeight="1" x14ac:dyDescent="0.25">
      <c r="A9" s="133" t="s">
        <v>305</v>
      </c>
      <c r="B9" s="1000">
        <v>21697.666666666668</v>
      </c>
      <c r="C9" s="530">
        <f t="shared" si="0"/>
        <v>9.0838363589296672E-2</v>
      </c>
      <c r="D9" s="45"/>
      <c r="E9" s="45"/>
      <c r="F9" s="1001"/>
      <c r="G9" s="45"/>
      <c r="H9" s="45"/>
      <c r="I9" s="45"/>
      <c r="J9" s="45"/>
      <c r="K9" s="45"/>
    </row>
    <row r="10" spans="1:11" ht="16.5" customHeight="1" x14ac:dyDescent="0.25">
      <c r="A10" s="133" t="s">
        <v>308</v>
      </c>
      <c r="B10" s="1000">
        <v>20302</v>
      </c>
      <c r="C10" s="530">
        <f t="shared" si="0"/>
        <v>8.4995335485685136E-2</v>
      </c>
      <c r="D10" s="45"/>
      <c r="E10" s="45"/>
      <c r="F10" s="1001"/>
      <c r="G10" s="45"/>
      <c r="H10" s="45"/>
      <c r="I10" s="45"/>
      <c r="J10" s="45"/>
      <c r="K10" s="45"/>
    </row>
    <row r="11" spans="1:11" ht="16.5" customHeight="1" x14ac:dyDescent="0.25">
      <c r="A11" s="133" t="s">
        <v>297</v>
      </c>
      <c r="B11" s="1000">
        <v>19307.25</v>
      </c>
      <c r="C11" s="530">
        <f t="shared" si="0"/>
        <v>8.0830765001280391E-2</v>
      </c>
      <c r="D11" s="45"/>
      <c r="E11" s="45"/>
      <c r="F11" s="1001"/>
      <c r="G11" s="45"/>
      <c r="H11" s="45"/>
      <c r="I11" s="45"/>
      <c r="J11" s="45"/>
      <c r="K11" s="45"/>
    </row>
    <row r="12" spans="1:11" ht="16.5" customHeight="1" x14ac:dyDescent="0.25">
      <c r="A12" s="133" t="s">
        <v>307</v>
      </c>
      <c r="B12" s="1000">
        <v>18412.75</v>
      </c>
      <c r="C12" s="530">
        <f t="shared" si="0"/>
        <v>7.7085896141466312E-2</v>
      </c>
      <c r="D12" s="45"/>
      <c r="E12" s="45"/>
      <c r="F12" s="1001"/>
      <c r="G12" s="45"/>
      <c r="H12" s="45"/>
      <c r="I12" s="45"/>
      <c r="J12" s="45"/>
      <c r="K12" s="45"/>
    </row>
    <row r="13" spans="1:11" ht="16.5" customHeight="1" x14ac:dyDescent="0.25">
      <c r="A13" s="133" t="s">
        <v>301</v>
      </c>
      <c r="B13" s="1000">
        <v>15233.583333333334</v>
      </c>
      <c r="C13" s="530">
        <f t="shared" si="0"/>
        <v>6.3776156342518403E-2</v>
      </c>
      <c r="D13" s="45"/>
      <c r="E13" s="45"/>
      <c r="F13" s="1001"/>
      <c r="G13" s="45"/>
      <c r="H13" s="45"/>
      <c r="I13" s="45"/>
      <c r="J13" s="45"/>
      <c r="K13" s="45"/>
    </row>
    <row r="14" spans="1:11" ht="16.5" customHeight="1" x14ac:dyDescent="0.25">
      <c r="A14" s="133" t="s">
        <v>302</v>
      </c>
      <c r="B14" s="1000">
        <v>14608.333333333334</v>
      </c>
      <c r="C14" s="530">
        <f t="shared" si="0"/>
        <v>6.1158516035532649E-2</v>
      </c>
      <c r="D14" s="45"/>
      <c r="E14" s="45"/>
      <c r="F14" s="1001"/>
      <c r="G14" s="45"/>
      <c r="H14" s="45"/>
      <c r="I14" s="45"/>
      <c r="J14" s="45"/>
      <c r="K14" s="45"/>
    </row>
    <row r="15" spans="1:11" ht="16.5" customHeight="1" x14ac:dyDescent="0.25">
      <c r="A15" s="133" t="s">
        <v>295</v>
      </c>
      <c r="B15" s="1000">
        <v>13999.583333333334</v>
      </c>
      <c r="C15" s="530">
        <f t="shared" si="0"/>
        <v>5.8609953801422178E-2</v>
      </c>
      <c r="D15" s="45"/>
      <c r="E15" s="45"/>
      <c r="F15" s="1001"/>
      <c r="G15" s="45"/>
      <c r="H15" s="45"/>
      <c r="I15" s="45"/>
      <c r="J15" s="45"/>
      <c r="K15" s="45"/>
    </row>
    <row r="16" spans="1:11" ht="16.5" customHeight="1" x14ac:dyDescent="0.25">
      <c r="A16" s="133" t="s">
        <v>298</v>
      </c>
      <c r="B16" s="1000">
        <v>13914.25</v>
      </c>
      <c r="C16" s="530">
        <f t="shared" si="0"/>
        <v>5.8252701545743989E-2</v>
      </c>
      <c r="D16" s="45"/>
      <c r="E16" s="45"/>
      <c r="F16" s="1001"/>
      <c r="G16" s="45"/>
      <c r="H16" s="45"/>
      <c r="I16" s="45"/>
      <c r="J16" s="45"/>
      <c r="K16" s="45"/>
    </row>
    <row r="17" spans="1:11" ht="16.5" customHeight="1" x14ac:dyDescent="0.25">
      <c r="A17" s="133" t="s">
        <v>299</v>
      </c>
      <c r="B17" s="1000">
        <v>10912.416666666666</v>
      </c>
      <c r="C17" s="530">
        <f t="shared" si="0"/>
        <v>4.568537659062729E-2</v>
      </c>
      <c r="D17" s="45"/>
      <c r="E17" s="45"/>
      <c r="F17" s="1001"/>
      <c r="G17" s="45"/>
      <c r="H17" s="45"/>
      <c r="I17" s="45"/>
      <c r="J17" s="45"/>
      <c r="K17" s="45"/>
    </row>
    <row r="18" spans="1:11" ht="16.5" customHeight="1" x14ac:dyDescent="0.25">
      <c r="A18" s="133" t="s">
        <v>306</v>
      </c>
      <c r="B18" s="1000">
        <v>7416.583333333333</v>
      </c>
      <c r="C18" s="530">
        <f t="shared" si="0"/>
        <v>3.1049895999123615E-2</v>
      </c>
      <c r="D18" s="45"/>
      <c r="E18" s="45"/>
      <c r="F18" s="1001"/>
      <c r="G18" s="45"/>
      <c r="H18" s="45"/>
      <c r="I18" s="45"/>
      <c r="J18" s="45"/>
      <c r="K18" s="45"/>
    </row>
    <row r="19" spans="1:11" ht="16.5" customHeight="1" x14ac:dyDescent="0.25">
      <c r="A19" s="133" t="s">
        <v>304</v>
      </c>
      <c r="B19" s="1000">
        <v>7399.333333333333</v>
      </c>
      <c r="C19" s="530">
        <f t="shared" si="0"/>
        <v>3.097767801384492E-2</v>
      </c>
      <c r="D19" s="45"/>
      <c r="E19" s="45"/>
      <c r="F19" s="1001"/>
      <c r="G19" s="45"/>
      <c r="H19" s="45"/>
      <c r="I19" s="45"/>
      <c r="J19" s="45"/>
      <c r="K19" s="45"/>
    </row>
    <row r="20" spans="1:11" ht="16.5" customHeight="1" x14ac:dyDescent="0.25">
      <c r="A20" s="133" t="s">
        <v>300</v>
      </c>
      <c r="B20" s="1000">
        <v>6105.75</v>
      </c>
      <c r="C20" s="530">
        <f t="shared" si="0"/>
        <v>2.5562026876254657E-2</v>
      </c>
      <c r="D20" s="45"/>
      <c r="E20" s="45"/>
      <c r="F20" s="1001"/>
      <c r="G20" s="45"/>
      <c r="H20" s="45"/>
      <c r="I20" s="45"/>
      <c r="J20" s="45"/>
      <c r="K20" s="45"/>
    </row>
    <row r="21" spans="1:11" ht="16.5" customHeight="1" x14ac:dyDescent="0.25">
      <c r="A21" s="133" t="s">
        <v>303</v>
      </c>
      <c r="B21" s="1000">
        <v>5095.166666666667</v>
      </c>
      <c r="C21" s="530">
        <f t="shared" si="0"/>
        <v>2.1331169352222117E-2</v>
      </c>
      <c r="D21" s="45"/>
      <c r="E21" s="45"/>
      <c r="F21" s="1001"/>
      <c r="G21" s="45"/>
      <c r="H21" s="45"/>
      <c r="I21" s="45"/>
      <c r="J21" s="45"/>
      <c r="K21" s="45"/>
    </row>
    <row r="22" spans="1:11" ht="16.5" customHeight="1" x14ac:dyDescent="0.25">
      <c r="A22" s="133" t="s">
        <v>310</v>
      </c>
      <c r="B22" s="1000">
        <v>3017.8333333333335</v>
      </c>
      <c r="C22" s="530">
        <f t="shared" si="0"/>
        <v>1.2634309753056357E-2</v>
      </c>
      <c r="D22" s="45"/>
      <c r="E22" s="45"/>
      <c r="F22" s="1001"/>
      <c r="G22" s="45"/>
      <c r="H22" s="45"/>
      <c r="I22" s="45"/>
      <c r="J22" s="45"/>
      <c r="K22" s="45"/>
    </row>
    <row r="23" spans="1:11" ht="16.5" customHeight="1" x14ac:dyDescent="0.25">
      <c r="A23" s="133" t="s">
        <v>309</v>
      </c>
      <c r="B23" s="1000">
        <v>2758.0833333333335</v>
      </c>
      <c r="C23" s="530">
        <f t="shared" si="0"/>
        <v>1.15468534240047E-2</v>
      </c>
      <c r="D23" s="45"/>
      <c r="E23" s="45"/>
      <c r="F23" s="1001"/>
      <c r="G23" s="45"/>
      <c r="H23" s="45"/>
      <c r="I23" s="45"/>
      <c r="J23" s="45"/>
      <c r="K23" s="45"/>
    </row>
    <row r="24" spans="1:11" ht="16.5" customHeight="1" x14ac:dyDescent="0.25">
      <c r="A24" s="133" t="s">
        <v>669</v>
      </c>
      <c r="B24" s="1000">
        <v>1370.9166666666667</v>
      </c>
      <c r="C24" s="530">
        <f t="shared" si="0"/>
        <v>5.7394109942986177E-3</v>
      </c>
      <c r="D24" s="45"/>
      <c r="E24" s="45"/>
      <c r="F24" s="1001"/>
      <c r="G24" s="45"/>
      <c r="H24" s="45"/>
      <c r="I24" s="45"/>
      <c r="J24" s="45"/>
      <c r="K24" s="45"/>
    </row>
    <row r="25" spans="1:11" ht="16.5" customHeight="1" x14ac:dyDescent="0.25">
      <c r="A25" s="133" t="s">
        <v>314</v>
      </c>
      <c r="B25" s="1000">
        <v>1259.75</v>
      </c>
      <c r="C25" s="530">
        <f t="shared" si="0"/>
        <v>5.2740062002803595E-3</v>
      </c>
      <c r="D25" s="45"/>
      <c r="E25" s="45"/>
      <c r="F25" s="1001"/>
      <c r="G25" s="379"/>
      <c r="H25" s="45"/>
      <c r="I25" s="45"/>
      <c r="J25" s="45"/>
      <c r="K25" s="45"/>
    </row>
    <row r="26" spans="1:11" ht="16.5" customHeight="1" x14ac:dyDescent="0.25">
      <c r="A26" s="133" t="s">
        <v>672</v>
      </c>
      <c r="B26" s="1000">
        <v>112.16666666666667</v>
      </c>
      <c r="C26" s="530">
        <f t="shared" si="0"/>
        <v>4.6959134388948627E-4</v>
      </c>
      <c r="D26" s="45"/>
      <c r="E26" s="45"/>
      <c r="F26" s="1001"/>
      <c r="G26" s="379"/>
      <c r="H26" s="45"/>
      <c r="I26" s="45"/>
      <c r="J26" s="45"/>
      <c r="K26" s="45"/>
    </row>
    <row r="27" spans="1:11" ht="16.5" customHeight="1" x14ac:dyDescent="0.25">
      <c r="A27" s="133" t="s">
        <v>670</v>
      </c>
      <c r="B27" s="1000">
        <v>43.416666666666664</v>
      </c>
      <c r="C27" s="530">
        <f t="shared" si="0"/>
        <v>1.8176604024251289E-4</v>
      </c>
      <c r="D27" s="45"/>
      <c r="E27" s="45"/>
      <c r="F27" s="1001"/>
      <c r="G27" s="379"/>
      <c r="H27" s="45"/>
      <c r="I27" s="45"/>
      <c r="J27" s="45"/>
      <c r="K27" s="45"/>
    </row>
    <row r="28" spans="1:11" ht="16.5" customHeight="1" x14ac:dyDescent="0.25">
      <c r="A28" s="133" t="s">
        <v>668</v>
      </c>
      <c r="B28" s="1000">
        <v>38.5</v>
      </c>
      <c r="C28" s="530">
        <f t="shared" si="0"/>
        <v>1.6118217004230508E-4</v>
      </c>
      <c r="D28" s="45"/>
      <c r="E28" s="45"/>
      <c r="F28" s="1001"/>
      <c r="G28" s="45"/>
      <c r="H28" s="45"/>
      <c r="I28" s="45"/>
      <c r="J28" s="45"/>
      <c r="K28" s="45"/>
    </row>
    <row r="29" spans="1:11" ht="16.5" customHeight="1" x14ac:dyDescent="0.25">
      <c r="A29" s="133" t="s">
        <v>671</v>
      </c>
      <c r="B29" s="1000">
        <v>11.416666666666666</v>
      </c>
      <c r="C29" s="530">
        <f t="shared" si="0"/>
        <v>4.7796444363194367E-5</v>
      </c>
      <c r="D29" s="45"/>
      <c r="E29" s="45"/>
      <c r="F29" s="1001"/>
      <c r="G29" s="45"/>
      <c r="H29" s="45"/>
      <c r="I29" s="45"/>
      <c r="J29" s="45"/>
      <c r="K29" s="45"/>
    </row>
    <row r="30" spans="1:11" ht="16.5" customHeight="1" x14ac:dyDescent="0.25">
      <c r="A30" s="133" t="s">
        <v>674</v>
      </c>
      <c r="B30" s="1000">
        <v>10.666666666666666</v>
      </c>
      <c r="C30" s="1002">
        <f t="shared" si="0"/>
        <v>4.4656531959772836E-5</v>
      </c>
      <c r="D30" s="45"/>
      <c r="E30" s="45"/>
      <c r="F30" s="1001"/>
      <c r="G30" s="45"/>
      <c r="H30" s="45"/>
      <c r="I30" s="45"/>
      <c r="J30" s="45"/>
      <c r="K30" s="45"/>
    </row>
    <row r="31" spans="1:11" ht="16.5" customHeight="1" x14ac:dyDescent="0.25">
      <c r="A31" s="133" t="s">
        <v>673</v>
      </c>
      <c r="B31" s="1000">
        <v>2.1666666666666701</v>
      </c>
      <c r="C31" s="1002">
        <f t="shared" si="0"/>
        <v>9.0708580543288728E-6</v>
      </c>
      <c r="D31" s="45"/>
      <c r="E31" s="45"/>
      <c r="F31" s="1001"/>
      <c r="G31" s="45"/>
      <c r="H31" s="45"/>
      <c r="I31" s="45"/>
      <c r="J31" s="45"/>
      <c r="K31" s="45"/>
    </row>
    <row r="32" spans="1:11" ht="16.5" customHeight="1" x14ac:dyDescent="0.25">
      <c r="A32" s="1003" t="s">
        <v>178</v>
      </c>
      <c r="B32" s="927">
        <f>SUM(B7:B31)</f>
        <v>238860.16666666666</v>
      </c>
      <c r="C32" s="1004">
        <f t="shared" si="0"/>
        <v>1</v>
      </c>
      <c r="D32" s="45"/>
      <c r="E32" s="45"/>
      <c r="F32" s="45"/>
      <c r="G32" s="45"/>
      <c r="H32" s="45"/>
      <c r="I32" s="45"/>
      <c r="J32" s="45"/>
      <c r="K32" s="45"/>
    </row>
    <row r="33" spans="1:11" ht="16.5" customHeight="1" x14ac:dyDescent="0.25">
      <c r="A33" s="45"/>
      <c r="B33" s="44"/>
      <c r="C33" s="44"/>
      <c r="D33" s="45"/>
      <c r="E33" s="45"/>
      <c r="F33" s="45"/>
      <c r="G33" s="45"/>
      <c r="H33" s="45"/>
      <c r="I33" s="45"/>
      <c r="J33" s="45"/>
      <c r="K33" s="45"/>
    </row>
    <row r="34" spans="1:11" ht="16.5" customHeight="1" x14ac:dyDescent="0.25">
      <c r="A34" s="148" t="s">
        <v>993</v>
      </c>
      <c r="B34" s="910"/>
      <c r="C34" s="910"/>
      <c r="D34" s="45"/>
      <c r="E34" s="45"/>
      <c r="F34" s="45"/>
      <c r="G34" s="45"/>
      <c r="H34" s="45"/>
      <c r="I34" s="45"/>
      <c r="J34" s="45"/>
      <c r="K34" s="45"/>
    </row>
    <row r="35" spans="1:11" ht="16.5" customHeight="1" x14ac:dyDescent="0.25">
      <c r="A35" s="60" t="s">
        <v>994</v>
      </c>
      <c r="B35" s="321"/>
      <c r="C35" s="321"/>
      <c r="D35" s="45"/>
      <c r="E35" s="45"/>
      <c r="F35" s="45"/>
      <c r="G35" s="45"/>
      <c r="H35" s="45"/>
      <c r="I35" s="45"/>
      <c r="J35" s="45"/>
      <c r="K35" s="45"/>
    </row>
    <row r="36" spans="1:11" ht="16.5" customHeigh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ht="12" customHeight="1" x14ac:dyDescent="0.25">
      <c r="A37" s="45"/>
      <c r="B37" s="100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12" customHeight="1" x14ac:dyDescent="0.25">
      <c r="A38" s="45"/>
      <c r="B38" s="1005"/>
      <c r="C38" s="45"/>
      <c r="D38" s="45"/>
      <c r="E38" s="45"/>
      <c r="F38" s="45"/>
      <c r="G38" s="45"/>
      <c r="H38" s="45"/>
      <c r="I38" s="45"/>
      <c r="J38" s="45"/>
      <c r="K38" s="45"/>
    </row>
    <row r="39" spans="1:11" ht="12" customHeight="1" x14ac:dyDescent="0.25">
      <c r="A39" s="45"/>
      <c r="B39" s="1005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12" customHeight="1" x14ac:dyDescent="0.25">
      <c r="A40" s="45"/>
      <c r="B40" s="1005"/>
      <c r="C40" s="45"/>
      <c r="D40" s="45"/>
      <c r="E40" s="45"/>
      <c r="F40" s="45"/>
      <c r="G40" s="45"/>
      <c r="H40" s="45"/>
      <c r="I40" s="45"/>
      <c r="J40" s="45"/>
      <c r="K40" s="45"/>
    </row>
    <row r="41" spans="1:11" ht="12" customHeight="1" x14ac:dyDescent="0.25">
      <c r="A41" s="45"/>
      <c r="B41" s="1005"/>
      <c r="C41" s="45"/>
      <c r="D41" s="45"/>
      <c r="E41" s="45"/>
      <c r="F41" s="45"/>
      <c r="G41" s="45"/>
      <c r="H41" s="45"/>
      <c r="I41" s="45"/>
      <c r="J41" s="45"/>
      <c r="K41" s="45"/>
    </row>
    <row r="42" spans="1:11" ht="12" customHeight="1" x14ac:dyDescent="0.25">
      <c r="A42" s="45"/>
      <c r="B42" s="1005"/>
      <c r="C42" s="45"/>
      <c r="D42" s="45"/>
      <c r="E42" s="45"/>
      <c r="F42" s="45"/>
      <c r="G42" s="45"/>
      <c r="H42" s="45"/>
      <c r="I42" s="45"/>
      <c r="J42" s="45"/>
      <c r="K42" s="45"/>
    </row>
    <row r="43" spans="1:11" ht="12" customHeight="1" x14ac:dyDescent="0.25">
      <c r="A43" s="45"/>
      <c r="B43" s="1005"/>
      <c r="C43" s="45"/>
      <c r="D43" s="45"/>
      <c r="E43" s="45"/>
      <c r="F43" s="45"/>
      <c r="G43" s="45"/>
      <c r="H43" s="45"/>
      <c r="I43" s="45"/>
      <c r="J43" s="45"/>
      <c r="K43" s="45"/>
    </row>
    <row r="44" spans="1:11" ht="12" customHeight="1" x14ac:dyDescent="0.25">
      <c r="A44" s="45"/>
      <c r="B44" s="1005"/>
      <c r="C44" s="45"/>
      <c r="D44" s="45"/>
      <c r="E44" s="45"/>
      <c r="F44" s="45"/>
      <c r="G44" s="45"/>
      <c r="H44" s="45"/>
      <c r="I44" s="45"/>
      <c r="J44" s="45"/>
      <c r="K44" s="45"/>
    </row>
    <row r="45" spans="1:11" ht="12" customHeight="1" x14ac:dyDescent="0.25">
      <c r="A45" s="45"/>
      <c r="B45" s="1005"/>
      <c r="C45" s="45"/>
      <c r="D45" s="45"/>
      <c r="E45" s="45"/>
      <c r="F45" s="45"/>
      <c r="G45" s="45"/>
      <c r="H45" s="45"/>
      <c r="I45" s="45"/>
      <c r="J45" s="45"/>
      <c r="K45" s="45"/>
    </row>
    <row r="46" spans="1:11" ht="12" customHeight="1" x14ac:dyDescent="0.25">
      <c r="A46" s="45"/>
      <c r="B46" s="1005"/>
      <c r="C46" s="45"/>
      <c r="D46" s="45"/>
      <c r="E46" s="45"/>
      <c r="F46" s="45"/>
      <c r="G46" s="45"/>
      <c r="H46" s="45"/>
      <c r="I46" s="45"/>
      <c r="J46" s="45"/>
      <c r="K46" s="45"/>
    </row>
    <row r="47" spans="1:11" ht="12" customHeight="1" x14ac:dyDescent="0.25">
      <c r="A47" s="45"/>
      <c r="B47" s="1005"/>
      <c r="C47" s="45"/>
      <c r="D47" s="45"/>
      <c r="E47" s="45"/>
      <c r="F47" s="45"/>
      <c r="G47" s="45"/>
      <c r="H47" s="45"/>
      <c r="I47" s="45"/>
      <c r="J47" s="45"/>
      <c r="K47" s="45"/>
    </row>
    <row r="48" spans="1:11" ht="12" customHeight="1" x14ac:dyDescent="0.25">
      <c r="A48" s="45"/>
      <c r="B48" s="1005"/>
      <c r="C48" s="45"/>
      <c r="D48" s="45"/>
      <c r="E48" s="45"/>
      <c r="F48" s="45"/>
      <c r="G48" s="45"/>
      <c r="H48" s="45"/>
      <c r="I48" s="45"/>
      <c r="J48" s="45"/>
      <c r="K48" s="45"/>
    </row>
    <row r="49" spans="1:11" ht="12" customHeight="1" x14ac:dyDescent="0.25">
      <c r="A49" s="45"/>
      <c r="B49" s="100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12" customHeight="1" x14ac:dyDescent="0.25">
      <c r="A50" s="45"/>
      <c r="B50" s="1005"/>
      <c r="C50" s="45"/>
      <c r="D50" s="45"/>
      <c r="E50" s="45"/>
      <c r="F50" s="45"/>
      <c r="G50" s="45"/>
      <c r="H50" s="45"/>
      <c r="I50" s="45"/>
      <c r="J50" s="45"/>
      <c r="K50" s="45"/>
    </row>
    <row r="51" spans="1:11" ht="12" customHeight="1" x14ac:dyDescent="0.25">
      <c r="A51" s="45"/>
      <c r="B51" s="1005"/>
      <c r="C51" s="45"/>
      <c r="D51" s="45"/>
      <c r="E51" s="45"/>
      <c r="F51" s="45"/>
      <c r="G51" s="45"/>
      <c r="H51" s="45"/>
      <c r="I51" s="45"/>
      <c r="J51" s="45"/>
      <c r="K51" s="45"/>
    </row>
    <row r="52" spans="1:11" ht="12" customHeight="1" x14ac:dyDescent="0.25">
      <c r="A52" s="45"/>
      <c r="B52" s="1005"/>
      <c r="C52" s="45"/>
      <c r="D52" s="45"/>
      <c r="E52" s="45"/>
      <c r="F52" s="45"/>
      <c r="G52" s="45"/>
      <c r="H52" s="45"/>
      <c r="I52" s="45"/>
      <c r="J52" s="45"/>
      <c r="K52" s="45"/>
    </row>
    <row r="53" spans="1:11" ht="12" customHeight="1" x14ac:dyDescent="0.25">
      <c r="A53" s="45"/>
      <c r="B53" s="1005"/>
      <c r="C53" s="45"/>
      <c r="D53" s="45"/>
      <c r="E53" s="45"/>
      <c r="F53" s="45"/>
      <c r="G53" s="45"/>
      <c r="H53" s="45"/>
      <c r="I53" s="45"/>
      <c r="J53" s="45"/>
      <c r="K53" s="45"/>
    </row>
    <row r="54" spans="1:11" ht="12" customHeight="1" x14ac:dyDescent="0.25">
      <c r="A54" s="45"/>
      <c r="B54" s="1005"/>
      <c r="C54" s="45"/>
      <c r="D54" s="45"/>
      <c r="E54" s="45"/>
      <c r="F54" s="45"/>
      <c r="G54" s="45"/>
      <c r="H54" s="45"/>
      <c r="I54" s="45"/>
      <c r="J54" s="45"/>
      <c r="K54" s="45"/>
    </row>
    <row r="55" spans="1:11" ht="12" customHeight="1" x14ac:dyDescent="0.25">
      <c r="A55" s="45"/>
      <c r="B55" s="100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2" customHeight="1" x14ac:dyDescent="0.25">
      <c r="A56" s="45"/>
      <c r="B56" s="1005"/>
      <c r="C56" s="45"/>
      <c r="D56" s="45"/>
      <c r="E56" s="45"/>
      <c r="F56" s="45"/>
      <c r="G56" s="45"/>
      <c r="H56" s="45"/>
      <c r="I56" s="45"/>
      <c r="J56" s="45"/>
      <c r="K56" s="45"/>
    </row>
    <row r="57" spans="1:11" ht="12" customHeight="1" x14ac:dyDescent="0.25">
      <c r="A57" s="45"/>
      <c r="B57" s="1005"/>
      <c r="C57" s="45"/>
      <c r="D57" s="45"/>
      <c r="E57" s="45"/>
      <c r="F57" s="45"/>
      <c r="G57" s="45"/>
      <c r="H57" s="45"/>
      <c r="I57" s="45"/>
      <c r="J57" s="45"/>
      <c r="K57" s="45"/>
    </row>
    <row r="58" spans="1:11" ht="12" customHeight="1" x14ac:dyDescent="0.25">
      <c r="A58" s="45"/>
      <c r="B58" s="1005"/>
      <c r="C58" s="45"/>
      <c r="D58" s="45"/>
      <c r="E58" s="45"/>
      <c r="F58" s="45"/>
      <c r="G58" s="45"/>
      <c r="H58" s="45"/>
      <c r="I58" s="45"/>
      <c r="J58" s="45"/>
      <c r="K58" s="45"/>
    </row>
    <row r="59" spans="1:11" ht="12" customHeight="1" x14ac:dyDescent="0.25">
      <c r="A59" s="45"/>
      <c r="B59" s="1005"/>
      <c r="C59" s="45"/>
      <c r="D59" s="45"/>
      <c r="E59" s="45"/>
      <c r="F59" s="45"/>
      <c r="G59" s="45"/>
      <c r="H59" s="45"/>
      <c r="I59" s="45"/>
      <c r="J59" s="45"/>
      <c r="K59" s="45"/>
    </row>
    <row r="60" spans="1:11" ht="12" customHeight="1" x14ac:dyDescent="0.25">
      <c r="A60" s="45"/>
      <c r="B60" s="1005"/>
      <c r="C60" s="45"/>
      <c r="D60" s="45"/>
      <c r="E60" s="45"/>
      <c r="F60" s="45"/>
      <c r="G60" s="45"/>
      <c r="H60" s="45"/>
      <c r="I60" s="45"/>
      <c r="J60" s="45"/>
      <c r="K60" s="45"/>
    </row>
    <row r="61" spans="1:11" ht="12" customHeight="1" x14ac:dyDescent="0.25">
      <c r="A61" s="45"/>
      <c r="B61" s="1005"/>
      <c r="C61" s="45"/>
      <c r="D61" s="45"/>
      <c r="E61" s="45"/>
      <c r="F61" s="45"/>
      <c r="G61" s="45"/>
      <c r="H61" s="45"/>
      <c r="I61" s="45"/>
      <c r="J61" s="45"/>
      <c r="K61" s="45"/>
    </row>
    <row r="62" spans="1:11" ht="12" customHeight="1" x14ac:dyDescent="0.25">
      <c r="A62" s="45"/>
      <c r="B62" s="1005"/>
      <c r="C62" s="45"/>
      <c r="D62" s="45"/>
      <c r="E62" s="45"/>
      <c r="F62" s="45"/>
      <c r="G62" s="45"/>
      <c r="H62" s="45"/>
      <c r="I62" s="45"/>
      <c r="J62" s="45"/>
      <c r="K62" s="45"/>
    </row>
    <row r="63" spans="1:11" ht="12" customHeight="1" x14ac:dyDescent="0.25">
      <c r="A63" s="45"/>
      <c r="B63" s="1005"/>
      <c r="C63" s="45"/>
      <c r="D63" s="45"/>
      <c r="E63" s="45"/>
      <c r="F63" s="45"/>
      <c r="G63" s="45"/>
      <c r="H63" s="45"/>
      <c r="I63" s="45"/>
      <c r="J63" s="45"/>
      <c r="K63" s="45"/>
    </row>
    <row r="64" spans="1:11" ht="12" customHeight="1" x14ac:dyDescent="0.25">
      <c r="A64" s="45"/>
      <c r="B64" s="1005"/>
      <c r="C64" s="45"/>
      <c r="D64" s="45"/>
      <c r="E64" s="45"/>
      <c r="F64" s="45"/>
      <c r="G64" s="45"/>
      <c r="H64" s="45"/>
      <c r="I64" s="45"/>
      <c r="J64" s="45"/>
      <c r="K64" s="45"/>
    </row>
    <row r="65" spans="1:11" ht="12" customHeight="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1:11" ht="12" customHeight="1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1:11" ht="12" customHeight="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1:11" ht="12" customHeight="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1" ht="12" customHeight="1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1:11" ht="12" customHeight="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1:11" ht="12" customHeight="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1:11" ht="12" customHeigh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1:11" ht="12" customHeight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1:11" ht="12" customHeight="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1:11" ht="12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1:11" ht="12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1:11" ht="12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1:11" ht="12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1:11" ht="12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1:11" ht="12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ht="12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1:11" ht="12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1:11" ht="12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1:11" ht="12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1" ht="12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1" ht="12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1:11" ht="12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1:11" ht="12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1:11" ht="12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</row>
    <row r="90" spans="1:11" ht="12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</row>
    <row r="91" spans="1:11" ht="12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</row>
    <row r="92" spans="1:11" ht="12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</row>
    <row r="93" spans="1:11" ht="12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</row>
    <row r="94" spans="1:11" ht="12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</row>
    <row r="95" spans="1:11" ht="12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</row>
    <row r="96" spans="1:11" ht="12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</row>
    <row r="97" spans="1:11" ht="12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</row>
    <row r="98" spans="1:11" ht="12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</row>
    <row r="99" spans="1:11" ht="12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</row>
    <row r="100" spans="1:11" ht="12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</row>
    <row r="101" spans="1:11" ht="12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</row>
  </sheetData>
  <pageMargins left="0.7" right="0.7" top="0.75" bottom="0.75" header="0" footer="0"/>
  <pageSetup paperSize="9" scale="96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8B3A-F39F-4FC7-B632-46617BF71023}">
  <sheetPr>
    <tabColor rgb="FF002060"/>
  </sheetPr>
  <dimension ref="A1:L36"/>
  <sheetViews>
    <sheetView showGridLines="0" view="pageBreakPreview" zoomScaleNormal="160" zoomScaleSheetLayoutView="100" workbookViewId="0"/>
  </sheetViews>
  <sheetFormatPr baseColWidth="10" defaultColWidth="11.5703125" defaultRowHeight="16.5" x14ac:dyDescent="0.25"/>
  <cols>
    <col min="1" max="1" width="38.140625" style="1008" customWidth="1"/>
    <col min="2" max="3" width="17.7109375" style="1008" customWidth="1"/>
    <col min="4" max="5" width="11.5703125" style="1008"/>
    <col min="6" max="6" width="8.85546875" style="1008" customWidth="1"/>
    <col min="7" max="7" width="26.85546875" style="1008" customWidth="1"/>
    <col min="8" max="16384" width="11.5703125" style="1008"/>
  </cols>
  <sheetData>
    <row r="1" spans="1:12" s="419" customFormat="1" ht="16.5" customHeight="1" x14ac:dyDescent="0.25">
      <c r="A1" s="114" t="s">
        <v>1009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</row>
    <row r="2" spans="1:12" s="419" customFormat="1" ht="16.5" customHeight="1" x14ac:dyDescent="0.25">
      <c r="A2" s="47" t="s">
        <v>1010</v>
      </c>
      <c r="B2" s="44"/>
      <c r="C2" s="44"/>
      <c r="D2" s="45"/>
      <c r="E2" s="45"/>
      <c r="F2" s="45"/>
      <c r="G2" s="45"/>
      <c r="H2" s="45"/>
      <c r="I2" s="45"/>
      <c r="J2" s="45"/>
      <c r="K2" s="45"/>
      <c r="L2" s="45"/>
    </row>
    <row r="3" spans="1:12" ht="16.5" customHeight="1" x14ac:dyDescent="0.25">
      <c r="A3" s="1006"/>
      <c r="B3" s="1007"/>
      <c r="C3" s="1007"/>
    </row>
    <row r="4" spans="1:12" s="419" customFormat="1" ht="16.5" customHeight="1" x14ac:dyDescent="0.25">
      <c r="A4" s="122" t="s">
        <v>290</v>
      </c>
      <c r="B4" s="49" t="s">
        <v>1011</v>
      </c>
      <c r="C4" s="49" t="s">
        <v>1012</v>
      </c>
      <c r="D4" s="45"/>
      <c r="E4" s="45"/>
      <c r="F4" s="45"/>
      <c r="G4" s="45"/>
      <c r="H4" s="45"/>
      <c r="I4" s="45"/>
      <c r="J4" s="45"/>
      <c r="K4" s="45"/>
      <c r="L4" s="45"/>
    </row>
    <row r="5" spans="1:12" s="419" customFormat="1" ht="16.5" customHeight="1" x14ac:dyDescent="0.25">
      <c r="A5" s="305" t="s">
        <v>1007</v>
      </c>
      <c r="B5" s="306" t="s">
        <v>1013</v>
      </c>
      <c r="C5" s="306" t="s">
        <v>1014</v>
      </c>
      <c r="D5" s="45"/>
      <c r="E5" s="45"/>
      <c r="F5" s="45"/>
      <c r="G5" s="45"/>
      <c r="H5" s="45"/>
      <c r="I5" s="45"/>
      <c r="J5" s="45"/>
      <c r="K5" s="45"/>
      <c r="L5" s="45"/>
    </row>
    <row r="6" spans="1:12" s="419" customFormat="1" ht="16.5" customHeight="1" x14ac:dyDescent="0.25">
      <c r="A6" s="133"/>
      <c r="B6" s="307"/>
      <c r="C6" s="307"/>
      <c r="D6" s="45"/>
    </row>
    <row r="7" spans="1:12" s="419" customFormat="1" ht="16.5" customHeight="1" x14ac:dyDescent="0.25">
      <c r="A7" s="50" t="s">
        <v>668</v>
      </c>
      <c r="B7" s="1009">
        <v>0.56277056277056281</v>
      </c>
      <c r="C7" s="1009">
        <v>0.43722943722943708</v>
      </c>
      <c r="D7" s="1010"/>
    </row>
    <row r="8" spans="1:12" s="419" customFormat="1" ht="16.5" customHeight="1" x14ac:dyDescent="0.25">
      <c r="A8" s="50" t="s">
        <v>296</v>
      </c>
      <c r="B8" s="1009">
        <v>0.28854971065274171</v>
      </c>
      <c r="C8" s="1009">
        <v>0.71145028934725829</v>
      </c>
      <c r="D8" s="1010"/>
    </row>
    <row r="9" spans="1:12" s="419" customFormat="1" ht="16.5" customHeight="1" x14ac:dyDescent="0.25">
      <c r="A9" s="50" t="s">
        <v>298</v>
      </c>
      <c r="B9" s="1009">
        <v>0.17314982841331727</v>
      </c>
      <c r="C9" s="1009">
        <v>0.82685017158668273</v>
      </c>
      <c r="D9" s="1010"/>
    </row>
    <row r="10" spans="1:12" s="419" customFormat="1" ht="16.5" customHeight="1" x14ac:dyDescent="0.25">
      <c r="A10" s="50" t="s">
        <v>294</v>
      </c>
      <c r="B10" s="1009">
        <v>0.62639428128838737</v>
      </c>
      <c r="C10" s="1009">
        <v>0.37360571871161258</v>
      </c>
      <c r="D10" s="1010"/>
    </row>
    <row r="11" spans="1:12" s="419" customFormat="1" ht="16.5" customHeight="1" x14ac:dyDescent="0.25">
      <c r="A11" s="50" t="s">
        <v>304</v>
      </c>
      <c r="B11" s="1009">
        <v>0.16465447337597983</v>
      </c>
      <c r="C11" s="1009">
        <v>0.83534552662402017</v>
      </c>
      <c r="D11" s="1010"/>
    </row>
    <row r="12" spans="1:12" s="419" customFormat="1" ht="16.5" customHeight="1" x14ac:dyDescent="0.25">
      <c r="A12" s="50" t="s">
        <v>295</v>
      </c>
      <c r="B12" s="1009">
        <v>0.77743980475609398</v>
      </c>
      <c r="C12" s="1009">
        <v>0.22256019524390602</v>
      </c>
      <c r="D12" s="1010"/>
    </row>
    <row r="13" spans="1:12" s="419" customFormat="1" ht="16.5" customHeight="1" x14ac:dyDescent="0.25">
      <c r="A13" s="50" t="s">
        <v>669</v>
      </c>
      <c r="B13" s="1009">
        <v>0.65309099750775024</v>
      </c>
      <c r="C13" s="1009">
        <v>0.34690900249224971</v>
      </c>
      <c r="D13" s="1010"/>
    </row>
    <row r="14" spans="1:12" s="419" customFormat="1" ht="16.5" customHeight="1" x14ac:dyDescent="0.25">
      <c r="A14" s="50" t="s">
        <v>299</v>
      </c>
      <c r="B14" s="1009">
        <v>0.46932011699211151</v>
      </c>
      <c r="C14" s="1009">
        <v>0.53067988300788849</v>
      </c>
      <c r="D14" s="1010"/>
    </row>
    <row r="15" spans="1:12" s="419" customFormat="1" ht="16.5" customHeight="1" x14ac:dyDescent="0.25">
      <c r="A15" s="50" t="s">
        <v>303</v>
      </c>
      <c r="B15" s="1009">
        <v>0.53593274672074842</v>
      </c>
      <c r="C15" s="1009">
        <v>0.46406725327925163</v>
      </c>
      <c r="D15" s="1010"/>
    </row>
    <row r="16" spans="1:12" s="419" customFormat="1" ht="16.5" customHeight="1" x14ac:dyDescent="0.25">
      <c r="A16" s="50" t="s">
        <v>309</v>
      </c>
      <c r="B16" s="1009">
        <v>0.38372057890443245</v>
      </c>
      <c r="C16" s="1009">
        <v>0.61627942109556766</v>
      </c>
      <c r="D16" s="1010"/>
    </row>
    <row r="17" spans="1:4" s="419" customFormat="1" ht="16.5" customHeight="1" x14ac:dyDescent="0.25">
      <c r="A17" s="50" t="s">
        <v>307</v>
      </c>
      <c r="B17" s="1009">
        <v>0.36429919485139373</v>
      </c>
      <c r="C17" s="1009">
        <v>0.63570080514860627</v>
      </c>
      <c r="D17" s="1010"/>
    </row>
    <row r="18" spans="1:4" s="419" customFormat="1" ht="16.5" customHeight="1" x14ac:dyDescent="0.25">
      <c r="A18" s="50" t="s">
        <v>297</v>
      </c>
      <c r="B18" s="1009">
        <v>0.31483423757051532</v>
      </c>
      <c r="C18" s="1009">
        <v>0.68516576242948468</v>
      </c>
      <c r="D18" s="1010"/>
    </row>
    <row r="19" spans="1:4" s="419" customFormat="1" ht="16.5" customHeight="1" x14ac:dyDescent="0.25">
      <c r="A19" s="50" t="s">
        <v>305</v>
      </c>
      <c r="B19" s="1009">
        <v>0.31409291321647487</v>
      </c>
      <c r="C19" s="1009">
        <v>0.68590708678352508</v>
      </c>
      <c r="D19" s="1010"/>
    </row>
    <row r="20" spans="1:4" s="419" customFormat="1" ht="16.5" customHeight="1" x14ac:dyDescent="0.25">
      <c r="A20" s="50" t="s">
        <v>670</v>
      </c>
      <c r="B20" s="1009">
        <v>0.76967370441458727</v>
      </c>
      <c r="C20" s="1009">
        <v>0.23032629558541268</v>
      </c>
      <c r="D20" s="1010"/>
    </row>
    <row r="21" spans="1:4" s="419" customFormat="1" ht="16.5" customHeight="1" x14ac:dyDescent="0.25">
      <c r="A21" s="50" t="s">
        <v>302</v>
      </c>
      <c r="B21" s="1009">
        <v>0.64789503707929263</v>
      </c>
      <c r="C21" s="1009">
        <v>0.35210496292070742</v>
      </c>
      <c r="D21" s="1010"/>
    </row>
    <row r="22" spans="1:4" s="419" customFormat="1" ht="16.5" customHeight="1" x14ac:dyDescent="0.25">
      <c r="A22" s="50" t="s">
        <v>671</v>
      </c>
      <c r="B22" s="1009">
        <v>0.72262773722627727</v>
      </c>
      <c r="C22" s="1009">
        <v>0.27737226277372268</v>
      </c>
      <c r="D22" s="1010"/>
    </row>
    <row r="23" spans="1:4" s="419" customFormat="1" ht="16.5" customHeight="1" x14ac:dyDescent="0.25">
      <c r="A23" s="50" t="s">
        <v>314</v>
      </c>
      <c r="B23" s="1009">
        <v>0.9785671760269895</v>
      </c>
      <c r="C23" s="1009">
        <v>2.1432823973010579E-2</v>
      </c>
      <c r="D23" s="1010"/>
    </row>
    <row r="24" spans="1:4" s="419" customFormat="1" ht="16.5" customHeight="1" x14ac:dyDescent="0.25">
      <c r="A24" s="50" t="s">
        <v>308</v>
      </c>
      <c r="B24" s="1009">
        <v>0.39568761698354843</v>
      </c>
      <c r="C24" s="1009">
        <v>0.60431238301645163</v>
      </c>
      <c r="D24" s="1010"/>
    </row>
    <row r="25" spans="1:4" s="419" customFormat="1" ht="16.5" customHeight="1" x14ac:dyDescent="0.25">
      <c r="A25" s="50" t="s">
        <v>301</v>
      </c>
      <c r="B25" s="1009">
        <v>0.48660579968600082</v>
      </c>
      <c r="C25" s="1009">
        <v>0.51339420031399929</v>
      </c>
      <c r="D25" s="1010"/>
    </row>
    <row r="26" spans="1:4" s="419" customFormat="1" ht="16.5" customHeight="1" x14ac:dyDescent="0.25">
      <c r="A26" s="50" t="s">
        <v>310</v>
      </c>
      <c r="B26" s="1009">
        <v>0.73140222013585909</v>
      </c>
      <c r="C26" s="1009">
        <v>0.26859777986414091</v>
      </c>
      <c r="D26" s="1010"/>
    </row>
    <row r="27" spans="1:4" s="419" customFormat="1" ht="16.5" customHeight="1" x14ac:dyDescent="0.25">
      <c r="A27" s="50" t="s">
        <v>306</v>
      </c>
      <c r="B27" s="1009">
        <v>0.7049742131934067</v>
      </c>
      <c r="C27" s="1009">
        <v>0.2950257868065933</v>
      </c>
      <c r="D27" s="1010"/>
    </row>
    <row r="28" spans="1:4" s="419" customFormat="1" ht="16.5" customHeight="1" x14ac:dyDescent="0.25">
      <c r="A28" s="50" t="s">
        <v>672</v>
      </c>
      <c r="B28" s="1009">
        <v>0.82763744427934616</v>
      </c>
      <c r="C28" s="1009">
        <v>0.17236255572065384</v>
      </c>
      <c r="D28" s="1010"/>
    </row>
    <row r="29" spans="1:4" s="419" customFormat="1" ht="16.5" customHeight="1" x14ac:dyDescent="0.25">
      <c r="A29" s="50" t="s">
        <v>300</v>
      </c>
      <c r="B29" s="1009">
        <v>0.24244905758233359</v>
      </c>
      <c r="C29" s="1009">
        <v>0.75755094241766641</v>
      </c>
      <c r="D29" s="1010"/>
    </row>
    <row r="30" spans="1:4" s="419" customFormat="1" ht="16.5" customHeight="1" x14ac:dyDescent="0.25">
      <c r="A30" s="50" t="s">
        <v>673</v>
      </c>
      <c r="B30" s="1009">
        <v>7.6923076923076927E-2</v>
      </c>
      <c r="C30" s="1009">
        <v>0.92307692307692302</v>
      </c>
      <c r="D30" s="1010"/>
    </row>
    <row r="31" spans="1:4" ht="16.5" customHeight="1" x14ac:dyDescent="0.25">
      <c r="A31" s="1011" t="s">
        <v>674</v>
      </c>
      <c r="B31" s="1012">
        <v>0.921875</v>
      </c>
      <c r="C31" s="1012">
        <v>7.8125E-2</v>
      </c>
    </row>
    <row r="32" spans="1:4" ht="16.5" customHeight="1" x14ac:dyDescent="0.25">
      <c r="A32" s="1013"/>
      <c r="B32" s="1014">
        <v>0.44657020390591146</v>
      </c>
      <c r="C32" s="1014">
        <v>0.5534297960940886</v>
      </c>
    </row>
    <row r="33" spans="1:3" ht="16.5" customHeight="1" x14ac:dyDescent="0.25">
      <c r="A33" s="1006"/>
      <c r="B33" s="1007"/>
      <c r="C33" s="1007"/>
    </row>
    <row r="34" spans="1:3" ht="16.5" customHeight="1" x14ac:dyDescent="0.25">
      <c r="A34" s="1015" t="s">
        <v>993</v>
      </c>
      <c r="B34" s="1016"/>
      <c r="C34" s="1016"/>
    </row>
    <row r="35" spans="1:3" ht="16.5" customHeight="1" x14ac:dyDescent="0.25">
      <c r="A35" s="1017" t="s">
        <v>994</v>
      </c>
      <c r="B35" s="1018"/>
      <c r="C35" s="1018"/>
    </row>
    <row r="36" spans="1:3" ht="16.5" customHeight="1" x14ac:dyDescent="0.25"/>
  </sheetData>
  <pageMargins left="0.7" right="0.7" top="0.75" bottom="0.75" header="0.3" footer="0.3"/>
  <pageSetup scale="68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DE8D-B853-4121-BB9B-216EDE47BA52}">
  <sheetPr>
    <tabColor rgb="FF002060"/>
  </sheetPr>
  <dimension ref="A1:N18"/>
  <sheetViews>
    <sheetView showGridLines="0" view="pageBreakPreview" zoomScaleNormal="115" zoomScaleSheetLayoutView="100" workbookViewId="0"/>
  </sheetViews>
  <sheetFormatPr baseColWidth="10" defaultColWidth="14.42578125" defaultRowHeight="16.5" x14ac:dyDescent="0.25"/>
  <cols>
    <col min="1" max="1" width="12.140625" style="419" customWidth="1"/>
    <col min="2" max="14" width="10.28515625" style="419" customWidth="1"/>
    <col min="15" max="15" width="3.42578125" style="419" customWidth="1"/>
    <col min="16" max="16384" width="14.42578125" style="419"/>
  </cols>
  <sheetData>
    <row r="1" spans="1:14" ht="16.5" customHeight="1" x14ac:dyDescent="0.25">
      <c r="A1" s="301" t="s">
        <v>1030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5"/>
      <c r="M1" s="45"/>
      <c r="N1" s="45"/>
    </row>
    <row r="2" spans="1:14" ht="16.5" customHeight="1" x14ac:dyDescent="0.25">
      <c r="A2" s="813" t="s">
        <v>1015</v>
      </c>
      <c r="B2" s="44"/>
      <c r="C2" s="44"/>
      <c r="D2" s="44"/>
      <c r="E2" s="44"/>
      <c r="F2" s="44"/>
      <c r="G2" s="44"/>
      <c r="H2" s="44"/>
      <c r="I2" s="44"/>
      <c r="J2" s="44"/>
      <c r="K2" s="45"/>
      <c r="L2" s="45"/>
      <c r="M2" s="45"/>
      <c r="N2" s="45"/>
    </row>
    <row r="3" spans="1:14" ht="16.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  <c r="N3" s="45"/>
    </row>
    <row r="4" spans="1:14" ht="16.5" customHeight="1" x14ac:dyDescent="0.25">
      <c r="A4" s="1019" t="s">
        <v>1016</v>
      </c>
      <c r="B4" s="49"/>
      <c r="C4" s="49"/>
      <c r="D4" s="49"/>
      <c r="E4" s="49"/>
      <c r="F4" s="49"/>
      <c r="G4" s="49"/>
      <c r="H4" s="49" t="s">
        <v>1017</v>
      </c>
      <c r="I4" s="49"/>
      <c r="J4" s="49"/>
      <c r="K4" s="49"/>
      <c r="L4" s="49"/>
      <c r="M4" s="49"/>
      <c r="N4" s="1019" t="s">
        <v>178</v>
      </c>
    </row>
    <row r="5" spans="1:14" ht="16.5" customHeight="1" x14ac:dyDescent="0.25">
      <c r="A5" s="939"/>
      <c r="B5" s="49" t="s">
        <v>1018</v>
      </c>
      <c r="C5" s="49" t="s">
        <v>1019</v>
      </c>
      <c r="D5" s="49" t="s">
        <v>1020</v>
      </c>
      <c r="E5" s="49" t="s">
        <v>1021</v>
      </c>
      <c r="F5" s="49" t="s">
        <v>1022</v>
      </c>
      <c r="G5" s="49" t="s">
        <v>1023</v>
      </c>
      <c r="H5" s="49" t="s">
        <v>1024</v>
      </c>
      <c r="I5" s="49" t="s">
        <v>1025</v>
      </c>
      <c r="J5" s="49" t="s">
        <v>1026</v>
      </c>
      <c r="K5" s="49" t="s">
        <v>1027</v>
      </c>
      <c r="L5" s="49" t="s">
        <v>1028</v>
      </c>
      <c r="M5" s="49" t="s">
        <v>1029</v>
      </c>
      <c r="N5" s="939"/>
    </row>
    <row r="6" spans="1:14" ht="16.5" customHeight="1" x14ac:dyDescent="0.25">
      <c r="A6" s="63">
        <v>2015</v>
      </c>
      <c r="B6" s="1020">
        <v>5</v>
      </c>
      <c r="C6" s="1020">
        <v>2</v>
      </c>
      <c r="D6" s="1020">
        <v>7</v>
      </c>
      <c r="E6" s="1020">
        <v>2</v>
      </c>
      <c r="F6" s="1020">
        <v>0</v>
      </c>
      <c r="G6" s="1020">
        <v>2</v>
      </c>
      <c r="H6" s="1020">
        <v>1</v>
      </c>
      <c r="I6" s="1020">
        <v>2</v>
      </c>
      <c r="J6" s="1021">
        <v>2</v>
      </c>
      <c r="K6" s="1021">
        <v>3</v>
      </c>
      <c r="L6" s="1021">
        <v>3</v>
      </c>
      <c r="M6" s="1021">
        <v>0</v>
      </c>
      <c r="N6" s="1022">
        <f t="shared" ref="N6:N15" si="0">SUM(B6:M6)</f>
        <v>29</v>
      </c>
    </row>
    <row r="7" spans="1:14" ht="16.5" customHeight="1" x14ac:dyDescent="0.25">
      <c r="A7" s="63">
        <v>2016</v>
      </c>
      <c r="B7" s="1020">
        <v>4</v>
      </c>
      <c r="C7" s="1020">
        <v>3</v>
      </c>
      <c r="D7" s="1020">
        <v>3</v>
      </c>
      <c r="E7" s="1020">
        <v>1</v>
      </c>
      <c r="F7" s="1020">
        <v>6</v>
      </c>
      <c r="G7" s="1020">
        <v>2</v>
      </c>
      <c r="H7" s="1020">
        <v>2</v>
      </c>
      <c r="I7" s="1020">
        <v>3</v>
      </c>
      <c r="J7" s="1021">
        <v>4</v>
      </c>
      <c r="K7" s="1021">
        <v>1</v>
      </c>
      <c r="L7" s="1021">
        <v>2</v>
      </c>
      <c r="M7" s="1021">
        <v>3</v>
      </c>
      <c r="N7" s="1022">
        <f t="shared" si="0"/>
        <v>34</v>
      </c>
    </row>
    <row r="8" spans="1:14" ht="16.5" customHeight="1" x14ac:dyDescent="0.25">
      <c r="A8" s="63">
        <v>2017</v>
      </c>
      <c r="B8" s="1020">
        <v>5</v>
      </c>
      <c r="C8" s="1020">
        <v>5</v>
      </c>
      <c r="D8" s="1020">
        <v>3</v>
      </c>
      <c r="E8" s="1020">
        <v>2</v>
      </c>
      <c r="F8" s="1020">
        <v>6</v>
      </c>
      <c r="G8" s="1020">
        <v>1</v>
      </c>
      <c r="H8" s="1020">
        <v>3</v>
      </c>
      <c r="I8" s="1020">
        <v>4</v>
      </c>
      <c r="J8" s="1021">
        <v>2</v>
      </c>
      <c r="K8" s="1021">
        <v>8</v>
      </c>
      <c r="L8" s="1021">
        <v>0</v>
      </c>
      <c r="M8" s="1021">
        <v>2</v>
      </c>
      <c r="N8" s="1022">
        <f t="shared" si="0"/>
        <v>41</v>
      </c>
    </row>
    <row r="9" spans="1:14" ht="16.5" customHeight="1" x14ac:dyDescent="0.25">
      <c r="A9" s="63">
        <v>2018</v>
      </c>
      <c r="B9" s="1020">
        <v>2</v>
      </c>
      <c r="C9" s="1020">
        <v>1</v>
      </c>
      <c r="D9" s="1020">
        <v>2</v>
      </c>
      <c r="E9" s="1020">
        <v>5</v>
      </c>
      <c r="F9" s="1020">
        <v>3</v>
      </c>
      <c r="G9" s="1020">
        <v>2</v>
      </c>
      <c r="H9" s="1020">
        <v>1</v>
      </c>
      <c r="I9" s="1020">
        <v>3</v>
      </c>
      <c r="J9" s="1021">
        <v>2</v>
      </c>
      <c r="K9" s="1021">
        <v>2</v>
      </c>
      <c r="L9" s="1021">
        <v>3</v>
      </c>
      <c r="M9" s="1021">
        <v>1</v>
      </c>
      <c r="N9" s="1022">
        <f t="shared" si="0"/>
        <v>27</v>
      </c>
    </row>
    <row r="10" spans="1:14" ht="16.5" customHeight="1" x14ac:dyDescent="0.25">
      <c r="A10" s="63">
        <v>2019</v>
      </c>
      <c r="B10" s="1020">
        <v>4</v>
      </c>
      <c r="C10" s="1020">
        <v>2</v>
      </c>
      <c r="D10" s="1020">
        <v>1</v>
      </c>
      <c r="E10" s="1020">
        <v>4</v>
      </c>
      <c r="F10" s="1020">
        <v>4</v>
      </c>
      <c r="G10" s="1020">
        <v>3</v>
      </c>
      <c r="H10" s="1020">
        <v>3</v>
      </c>
      <c r="I10" s="1020">
        <v>3</v>
      </c>
      <c r="J10" s="1021">
        <v>3</v>
      </c>
      <c r="K10" s="1021">
        <v>1</v>
      </c>
      <c r="L10" s="1021">
        <v>6</v>
      </c>
      <c r="M10" s="1021">
        <v>6</v>
      </c>
      <c r="N10" s="1022">
        <f t="shared" si="0"/>
        <v>40</v>
      </c>
    </row>
    <row r="11" spans="1:14" ht="16.5" customHeight="1" x14ac:dyDescent="0.25">
      <c r="A11" s="63">
        <v>2020</v>
      </c>
      <c r="B11" s="1020">
        <v>2</v>
      </c>
      <c r="C11" s="1020">
        <v>5</v>
      </c>
      <c r="D11" s="1020">
        <v>3</v>
      </c>
      <c r="E11" s="1020">
        <v>0</v>
      </c>
      <c r="F11" s="1020">
        <v>2</v>
      </c>
      <c r="G11" s="1020">
        <v>1</v>
      </c>
      <c r="H11" s="1020">
        <v>1</v>
      </c>
      <c r="I11" s="1020">
        <v>0</v>
      </c>
      <c r="J11" s="1021">
        <v>0</v>
      </c>
      <c r="K11" s="1021">
        <v>0</v>
      </c>
      <c r="L11" s="1021">
        <v>1</v>
      </c>
      <c r="M11" s="1021">
        <v>5</v>
      </c>
      <c r="N11" s="1022">
        <f t="shared" si="0"/>
        <v>20</v>
      </c>
    </row>
    <row r="12" spans="1:14" ht="16.5" customHeight="1" x14ac:dyDescent="0.25">
      <c r="A12" s="63">
        <v>2021</v>
      </c>
      <c r="B12" s="1020">
        <v>1</v>
      </c>
      <c r="C12" s="1020">
        <v>1</v>
      </c>
      <c r="D12" s="1020">
        <v>1</v>
      </c>
      <c r="E12" s="1020">
        <v>0</v>
      </c>
      <c r="F12" s="1020">
        <v>1</v>
      </c>
      <c r="G12" s="1020">
        <v>28</v>
      </c>
      <c r="H12" s="1020">
        <v>2</v>
      </c>
      <c r="I12" s="1020">
        <v>19</v>
      </c>
      <c r="J12" s="1021">
        <v>2</v>
      </c>
      <c r="K12" s="1021">
        <v>2</v>
      </c>
      <c r="L12" s="1021">
        <v>5</v>
      </c>
      <c r="M12" s="1021">
        <v>1</v>
      </c>
      <c r="N12" s="1022">
        <f t="shared" si="0"/>
        <v>63</v>
      </c>
    </row>
    <row r="13" spans="1:14" ht="16.5" customHeight="1" x14ac:dyDescent="0.25">
      <c r="A13" s="63">
        <v>2022</v>
      </c>
      <c r="B13" s="1020">
        <v>2</v>
      </c>
      <c r="C13" s="1020">
        <v>3</v>
      </c>
      <c r="D13" s="1020">
        <v>5</v>
      </c>
      <c r="E13" s="1020">
        <v>3</v>
      </c>
      <c r="F13" s="1020">
        <v>2</v>
      </c>
      <c r="G13" s="1020">
        <v>0</v>
      </c>
      <c r="H13" s="1020">
        <v>1</v>
      </c>
      <c r="I13" s="1020">
        <v>5</v>
      </c>
      <c r="J13" s="1021">
        <v>8</v>
      </c>
      <c r="K13" s="1021">
        <v>4</v>
      </c>
      <c r="L13" s="1021">
        <v>2</v>
      </c>
      <c r="M13" s="1021">
        <v>4</v>
      </c>
      <c r="N13" s="1022">
        <f t="shared" si="0"/>
        <v>39</v>
      </c>
    </row>
    <row r="14" spans="1:14" ht="16.5" customHeight="1" x14ac:dyDescent="0.25">
      <c r="A14" s="63">
        <v>2023</v>
      </c>
      <c r="B14" s="1023">
        <v>2</v>
      </c>
      <c r="C14" s="1023">
        <v>1</v>
      </c>
      <c r="D14" s="1023">
        <v>1</v>
      </c>
      <c r="E14" s="1023">
        <v>1</v>
      </c>
      <c r="F14" s="1023">
        <v>27</v>
      </c>
      <c r="G14" s="1023">
        <v>3</v>
      </c>
      <c r="H14" s="1023">
        <v>1</v>
      </c>
      <c r="I14" s="1023">
        <v>6</v>
      </c>
      <c r="J14" s="1024">
        <v>3</v>
      </c>
      <c r="K14" s="1024">
        <v>2</v>
      </c>
      <c r="L14" s="1024">
        <v>1</v>
      </c>
      <c r="M14" s="1024">
        <v>3</v>
      </c>
      <c r="N14" s="1022">
        <f t="shared" si="0"/>
        <v>51</v>
      </c>
    </row>
    <row r="15" spans="1:14" ht="16.5" customHeight="1" x14ac:dyDescent="0.25">
      <c r="A15" s="1025">
        <v>2024</v>
      </c>
      <c r="B15" s="1025">
        <v>3</v>
      </c>
      <c r="C15" s="1025">
        <v>3</v>
      </c>
      <c r="D15" s="1025">
        <v>2</v>
      </c>
      <c r="E15" s="1025">
        <v>1</v>
      </c>
      <c r="F15" s="1025">
        <v>1</v>
      </c>
      <c r="G15" s="1025">
        <v>2</v>
      </c>
      <c r="H15" s="1025">
        <v>2</v>
      </c>
      <c r="I15" s="1025">
        <v>3</v>
      </c>
      <c r="J15" s="1025">
        <v>2</v>
      </c>
      <c r="K15" s="1025">
        <v>1</v>
      </c>
      <c r="L15" s="1025">
        <v>2</v>
      </c>
      <c r="M15" s="1025">
        <v>0</v>
      </c>
      <c r="N15" s="1026">
        <f t="shared" si="0"/>
        <v>22</v>
      </c>
    </row>
    <row r="16" spans="1:14" ht="16.5" customHeight="1" x14ac:dyDescent="0.2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ht="16.5" customHeight="1" x14ac:dyDescent="0.25">
      <c r="A17" s="1027" t="s">
        <v>994</v>
      </c>
      <c r="B17" s="1028"/>
      <c r="C17" s="1028"/>
      <c r="D17" s="1029"/>
      <c r="E17" s="1029"/>
      <c r="F17" s="1029"/>
      <c r="G17" s="1029"/>
      <c r="H17" s="1029"/>
      <c r="I17" s="1029"/>
      <c r="J17" s="1029"/>
      <c r="K17" s="1029"/>
      <c r="L17" s="1029"/>
      <c r="M17" s="1029"/>
      <c r="N17" s="1029"/>
    </row>
    <row r="18" spans="1:14" ht="16.5" customHeight="1" x14ac:dyDescent="0.2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</sheetData>
  <mergeCells count="2">
    <mergeCell ref="A4:A5"/>
    <mergeCell ref="N4:N5"/>
  </mergeCells>
  <pageMargins left="0.7" right="0.7" top="0.75" bottom="0.75" header="0" footer="0"/>
  <pageSetup scale="76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D2BB-6072-4063-8BF4-813830DE05B3}">
  <sheetPr>
    <tabColor rgb="FF002060"/>
  </sheetPr>
  <dimension ref="A1:L43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3"/>
  <cols>
    <col min="1" max="1" width="19.5703125" style="204" customWidth="1"/>
    <col min="2" max="11" width="12.28515625" style="204" customWidth="1"/>
    <col min="12" max="12" width="11.5703125" style="204" customWidth="1"/>
    <col min="13" max="13" width="14.42578125" style="204"/>
    <col min="14" max="14" width="11.42578125" style="204" customWidth="1"/>
    <col min="15" max="16384" width="14.42578125" style="204"/>
  </cols>
  <sheetData>
    <row r="1" spans="1:12" s="176" customFormat="1" ht="18" customHeight="1" x14ac:dyDescent="0.25">
      <c r="A1" s="168" t="s">
        <v>665</v>
      </c>
      <c r="B1" s="638"/>
      <c r="C1" s="638"/>
      <c r="D1" s="638"/>
      <c r="E1" s="638"/>
      <c r="F1" s="638"/>
      <c r="G1" s="638"/>
      <c r="H1" s="639"/>
      <c r="I1" s="639"/>
      <c r="J1" s="639"/>
      <c r="K1" s="639"/>
      <c r="L1" s="639"/>
    </row>
    <row r="2" spans="1:12" s="176" customFormat="1" ht="18" customHeight="1" x14ac:dyDescent="0.25">
      <c r="A2" s="640" t="s">
        <v>666</v>
      </c>
      <c r="B2" s="638"/>
      <c r="C2" s="638"/>
      <c r="D2" s="638"/>
      <c r="E2" s="638"/>
      <c r="F2" s="638"/>
      <c r="G2" s="638"/>
      <c r="H2" s="639"/>
      <c r="I2" s="639"/>
      <c r="J2" s="639"/>
      <c r="K2" s="639"/>
      <c r="L2" s="639"/>
    </row>
    <row r="3" spans="1:12" ht="15" customHeight="1" x14ac:dyDescent="0.3">
      <c r="A3" s="641"/>
      <c r="B3" s="642"/>
      <c r="C3" s="642"/>
      <c r="D3" s="642"/>
      <c r="E3" s="642"/>
      <c r="F3" s="642"/>
      <c r="G3" s="642"/>
      <c r="H3" s="641"/>
      <c r="I3" s="641"/>
      <c r="J3" s="641"/>
      <c r="K3" s="641"/>
      <c r="L3" s="641"/>
    </row>
    <row r="4" spans="1:12" ht="15" customHeight="1" x14ac:dyDescent="0.3">
      <c r="A4" s="641"/>
      <c r="B4" s="642"/>
      <c r="C4" s="642"/>
      <c r="D4" s="642"/>
      <c r="E4" s="642"/>
      <c r="F4" s="642"/>
      <c r="G4" s="642"/>
      <c r="H4" s="641"/>
      <c r="I4" s="641"/>
      <c r="J4" s="641"/>
      <c r="K4" s="641"/>
      <c r="L4" s="641"/>
    </row>
    <row r="5" spans="1:12" s="71" customFormat="1" ht="15" customHeight="1" x14ac:dyDescent="0.2">
      <c r="A5" s="643" t="s">
        <v>667</v>
      </c>
      <c r="B5" s="386">
        <v>2015</v>
      </c>
      <c r="C5" s="386">
        <v>2016</v>
      </c>
      <c r="D5" s="386">
        <v>2017</v>
      </c>
      <c r="E5" s="386">
        <v>2018</v>
      </c>
      <c r="F5" s="386">
        <v>2019</v>
      </c>
      <c r="G5" s="386">
        <v>2020</v>
      </c>
      <c r="H5" s="386">
        <v>2021</v>
      </c>
      <c r="I5" s="386">
        <v>2022</v>
      </c>
      <c r="J5" s="386">
        <v>2023</v>
      </c>
      <c r="K5" s="386">
        <v>2024</v>
      </c>
      <c r="L5" s="644"/>
    </row>
    <row r="6" spans="1:12" s="71" customFormat="1" ht="15" customHeight="1" x14ac:dyDescent="0.25">
      <c r="A6" s="645" t="s">
        <v>668</v>
      </c>
      <c r="B6" s="646">
        <v>2232926.189250004</v>
      </c>
      <c r="C6" s="646">
        <v>1601235.8291999991</v>
      </c>
      <c r="D6" s="646">
        <v>1953421.1561500016</v>
      </c>
      <c r="E6" s="646">
        <v>1974469.6207800007</v>
      </c>
      <c r="F6" s="646">
        <v>3326573.2081514923</v>
      </c>
      <c r="G6" s="646">
        <v>3236894.3039723448</v>
      </c>
      <c r="H6" s="646">
        <v>4304223.9769679569</v>
      </c>
      <c r="I6" s="646">
        <v>2660652.1127726361</v>
      </c>
      <c r="J6" s="646">
        <v>1562014.4240889635</v>
      </c>
      <c r="K6" s="646">
        <v>2476848.6427423139</v>
      </c>
      <c r="L6" s="5"/>
    </row>
    <row r="7" spans="1:12" s="71" customFormat="1" ht="15" customHeight="1" x14ac:dyDescent="0.25">
      <c r="A7" s="647" t="s">
        <v>296</v>
      </c>
      <c r="B7" s="648">
        <v>435550039.39776701</v>
      </c>
      <c r="C7" s="648">
        <v>401220684.46401221</v>
      </c>
      <c r="D7" s="648">
        <v>763697136.6472038</v>
      </c>
      <c r="E7" s="648">
        <v>1538755561.3522801</v>
      </c>
      <c r="F7" s="648">
        <v>1338540643.0920181</v>
      </c>
      <c r="G7" s="648">
        <v>924550904.85911989</v>
      </c>
      <c r="H7" s="648">
        <v>1489606410.7062769</v>
      </c>
      <c r="I7" s="648">
        <v>2906989969.761404</v>
      </c>
      <c r="J7" s="648">
        <v>1784596247.9300797</v>
      </c>
      <c r="K7" s="648">
        <v>1583684885.1000233</v>
      </c>
      <c r="L7" s="5"/>
    </row>
    <row r="8" spans="1:12" s="71" customFormat="1" ht="15" customHeight="1" x14ac:dyDescent="0.25">
      <c r="A8" s="645" t="s">
        <v>298</v>
      </c>
      <c r="B8" s="646">
        <v>13117595.59419257</v>
      </c>
      <c r="C8" s="646">
        <v>113927788.22782975</v>
      </c>
      <c r="D8" s="646">
        <v>327055932.94078326</v>
      </c>
      <c r="E8" s="646">
        <v>287545986.22107983</v>
      </c>
      <c r="F8" s="646">
        <v>232075398.83061421</v>
      </c>
      <c r="G8" s="646">
        <v>257573602.17469972</v>
      </c>
      <c r="H8" s="646">
        <v>405850821.2399894</v>
      </c>
      <c r="I8" s="646">
        <v>589157681.24090171</v>
      </c>
      <c r="J8" s="646">
        <v>496137660.4637472</v>
      </c>
      <c r="K8" s="646">
        <v>494038226.17757112</v>
      </c>
      <c r="L8" s="5"/>
    </row>
    <row r="9" spans="1:12" s="71" customFormat="1" ht="15" customHeight="1" x14ac:dyDescent="0.25">
      <c r="A9" s="647" t="s">
        <v>294</v>
      </c>
      <c r="B9" s="648">
        <v>458057607.18828845</v>
      </c>
      <c r="C9" s="648">
        <v>418732039.77320999</v>
      </c>
      <c r="D9" s="648">
        <v>541508149.34888983</v>
      </c>
      <c r="E9" s="648">
        <v>869495869.71601021</v>
      </c>
      <c r="F9" s="648">
        <v>1043065611.4294119</v>
      </c>
      <c r="G9" s="648">
        <v>757768870.09938467</v>
      </c>
      <c r="H9" s="648">
        <v>1507199425.1820049</v>
      </c>
      <c r="I9" s="648">
        <v>1499971451.1666112</v>
      </c>
      <c r="J9" s="648">
        <v>1132020267.8957071</v>
      </c>
      <c r="K9" s="648">
        <v>1208374834.3011649</v>
      </c>
      <c r="L9" s="5"/>
    </row>
    <row r="10" spans="1:12" s="71" customFormat="1" ht="15" customHeight="1" x14ac:dyDescent="0.25">
      <c r="A10" s="645" t="s">
        <v>304</v>
      </c>
      <c r="B10" s="646">
        <v>31924855.351153467</v>
      </c>
      <c r="C10" s="646">
        <v>40999369.072110035</v>
      </c>
      <c r="D10" s="646">
        <v>40902318.071357101</v>
      </c>
      <c r="E10" s="646">
        <v>65415326.179779984</v>
      </c>
      <c r="F10" s="646">
        <v>46811127.651361629</v>
      </c>
      <c r="G10" s="646">
        <v>80390266.921754479</v>
      </c>
      <c r="H10" s="646">
        <v>111945525.5520362</v>
      </c>
      <c r="I10" s="646">
        <v>165071381.37216538</v>
      </c>
      <c r="J10" s="646">
        <v>108518643.34688735</v>
      </c>
      <c r="K10" s="646">
        <v>88279382.849282265</v>
      </c>
      <c r="L10" s="5"/>
    </row>
    <row r="11" spans="1:12" s="71" customFormat="1" ht="15" customHeight="1" x14ac:dyDescent="0.2">
      <c r="A11" s="645" t="s">
        <v>295</v>
      </c>
      <c r="B11" s="646">
        <v>357596831.06428319</v>
      </c>
      <c r="C11" s="646">
        <v>323857799.0980733</v>
      </c>
      <c r="D11" s="646">
        <v>272167011.57288224</v>
      </c>
      <c r="E11" s="646">
        <v>193163162.79499999</v>
      </c>
      <c r="F11" s="646">
        <v>191195008.66329774</v>
      </c>
      <c r="G11" s="646">
        <v>297926625.58165723</v>
      </c>
      <c r="H11" s="646">
        <v>400987625.63317901</v>
      </c>
      <c r="I11" s="646">
        <v>391837893.93077302</v>
      </c>
      <c r="J11" s="646">
        <v>241533678.82649982</v>
      </c>
      <c r="K11" s="646">
        <v>228397759.27171227</v>
      </c>
      <c r="L11" s="649"/>
    </row>
    <row r="12" spans="1:12" s="71" customFormat="1" ht="15" customHeight="1" x14ac:dyDescent="0.2">
      <c r="A12" s="645" t="s">
        <v>669</v>
      </c>
      <c r="B12" s="646">
        <v>48702.754460000004</v>
      </c>
      <c r="C12" s="646">
        <v>34813.195199999995</v>
      </c>
      <c r="D12" s="646">
        <v>24902.685499999996</v>
      </c>
      <c r="E12" s="646">
        <v>31659.407620000002</v>
      </c>
      <c r="F12" s="646">
        <v>46212.574770132938</v>
      </c>
      <c r="G12" s="646">
        <v>66382.008094191784</v>
      </c>
      <c r="H12" s="646">
        <v>59627.639649930781</v>
      </c>
      <c r="I12" s="646">
        <v>180435.3183192843</v>
      </c>
      <c r="J12" s="646">
        <v>253444.29752354283</v>
      </c>
      <c r="K12" s="646">
        <v>20048.347828970007</v>
      </c>
      <c r="L12" s="649"/>
    </row>
    <row r="13" spans="1:12" s="71" customFormat="1" ht="15" customHeight="1" x14ac:dyDescent="0.2">
      <c r="A13" s="645" t="s">
        <v>299</v>
      </c>
      <c r="B13" s="646">
        <v>246846915.4356966</v>
      </c>
      <c r="C13" s="646">
        <v>180269348.96372643</v>
      </c>
      <c r="D13" s="646">
        <v>227611902.56232715</v>
      </c>
      <c r="E13" s="646">
        <v>387901922.66031998</v>
      </c>
      <c r="F13" s="646">
        <v>374260532.63893139</v>
      </c>
      <c r="G13" s="646">
        <v>347787885.87820274</v>
      </c>
      <c r="H13" s="646">
        <v>484875977.29469705</v>
      </c>
      <c r="I13" s="646">
        <v>711528223.09067392</v>
      </c>
      <c r="J13" s="646">
        <v>424626437.37896538</v>
      </c>
      <c r="K13" s="646">
        <v>574726626.26898885</v>
      </c>
      <c r="L13" s="649"/>
    </row>
    <row r="14" spans="1:12" s="71" customFormat="1" ht="15" customHeight="1" x14ac:dyDescent="0.2">
      <c r="A14" s="645" t="s">
        <v>303</v>
      </c>
      <c r="B14" s="646">
        <v>19655540.425577018</v>
      </c>
      <c r="C14" s="646">
        <v>16388556.836441988</v>
      </c>
      <c r="D14" s="646">
        <v>15854103.314053005</v>
      </c>
      <c r="E14" s="646">
        <v>18399498.831899997</v>
      </c>
      <c r="F14" s="646">
        <v>18128058.36859753</v>
      </c>
      <c r="G14" s="646">
        <v>18306277.375074893</v>
      </c>
      <c r="H14" s="646">
        <v>18017005.49448806</v>
      </c>
      <c r="I14" s="646">
        <v>23584638.910057463</v>
      </c>
      <c r="J14" s="646">
        <v>24223192.298022885</v>
      </c>
      <c r="K14" s="646">
        <v>40005909.303507067</v>
      </c>
      <c r="L14" s="649"/>
    </row>
    <row r="15" spans="1:12" s="71" customFormat="1" ht="15" customHeight="1" x14ac:dyDescent="0.2">
      <c r="A15" s="645" t="s">
        <v>309</v>
      </c>
      <c r="B15" s="646">
        <v>6468618.9094042927</v>
      </c>
      <c r="C15" s="646">
        <v>5593184.908428682</v>
      </c>
      <c r="D15" s="646">
        <v>11316086.427496459</v>
      </c>
      <c r="E15" s="646">
        <v>23651260.214620005</v>
      </c>
      <c r="F15" s="646">
        <v>15465473.703236485</v>
      </c>
      <c r="G15" s="646">
        <v>9080756.4072104301</v>
      </c>
      <c r="H15" s="646">
        <v>7019351.0208925996</v>
      </c>
      <c r="I15" s="646">
        <v>7277520.42974238</v>
      </c>
      <c r="J15" s="646">
        <v>7442495.8230020683</v>
      </c>
      <c r="K15" s="646">
        <v>11056657.670265786</v>
      </c>
      <c r="L15" s="649"/>
    </row>
    <row r="16" spans="1:12" s="71" customFormat="1" ht="15" customHeight="1" x14ac:dyDescent="0.2">
      <c r="A16" s="647" t="s">
        <v>307</v>
      </c>
      <c r="B16" s="648">
        <v>146520247.92151484</v>
      </c>
      <c r="C16" s="648">
        <v>74421399.098810673</v>
      </c>
      <c r="D16" s="648">
        <v>122883926.6680682</v>
      </c>
      <c r="E16" s="648">
        <v>186469358.70389998</v>
      </c>
      <c r="F16" s="648">
        <v>135952129.10717773</v>
      </c>
      <c r="G16" s="648">
        <v>235587330.43529031</v>
      </c>
      <c r="H16" s="648">
        <v>540923654.37573433</v>
      </c>
      <c r="I16" s="648">
        <v>1301959152.180037</v>
      </c>
      <c r="J16" s="648">
        <v>960328375.16385508</v>
      </c>
      <c r="K16" s="648">
        <v>872924720.24443436</v>
      </c>
      <c r="L16" s="649"/>
    </row>
    <row r="17" spans="1:12" s="71" customFormat="1" ht="15" customHeight="1" x14ac:dyDescent="0.2">
      <c r="A17" s="645" t="s">
        <v>297</v>
      </c>
      <c r="B17" s="646">
        <v>68907801.303166687</v>
      </c>
      <c r="C17" s="646">
        <v>62457316.6127716</v>
      </c>
      <c r="D17" s="646">
        <v>104478499.19148932</v>
      </c>
      <c r="E17" s="646">
        <v>187976278.78904006</v>
      </c>
      <c r="F17" s="646">
        <v>144971943.18128911</v>
      </c>
      <c r="G17" s="646">
        <v>64317113.420949325</v>
      </c>
      <c r="H17" s="646">
        <v>99569605.013584495</v>
      </c>
      <c r="I17" s="646">
        <v>364425078.2649374</v>
      </c>
      <c r="J17" s="646">
        <v>253202218.27251729</v>
      </c>
      <c r="K17" s="646">
        <v>175671378.72881153</v>
      </c>
      <c r="L17" s="650"/>
    </row>
    <row r="18" spans="1:12" s="71" customFormat="1" ht="15" customHeight="1" x14ac:dyDescent="0.2">
      <c r="A18" s="645" t="s">
        <v>305</v>
      </c>
      <c r="B18" s="646">
        <v>346873562.57205111</v>
      </c>
      <c r="C18" s="646">
        <v>311810154.85205197</v>
      </c>
      <c r="D18" s="646">
        <v>324950628.46263272</v>
      </c>
      <c r="E18" s="646">
        <v>315586867.16687</v>
      </c>
      <c r="F18" s="646">
        <v>277660674.51767075</v>
      </c>
      <c r="G18" s="646">
        <v>245695348.4194679</v>
      </c>
      <c r="H18" s="646">
        <v>292913965.19033951</v>
      </c>
      <c r="I18" s="646">
        <v>379096117.19090259</v>
      </c>
      <c r="J18" s="646">
        <v>302901950.26407635</v>
      </c>
      <c r="K18" s="646">
        <v>311608839.28559744</v>
      </c>
      <c r="L18" s="650"/>
    </row>
    <row r="19" spans="1:12" s="71" customFormat="1" ht="15" customHeight="1" x14ac:dyDescent="0.2">
      <c r="A19" s="645" t="s">
        <v>670</v>
      </c>
      <c r="B19" s="646">
        <v>2888668.4778900002</v>
      </c>
      <c r="C19" s="646">
        <v>3061429.7208000007</v>
      </c>
      <c r="D19" s="646">
        <v>2926337.6959000016</v>
      </c>
      <c r="E19" s="646">
        <v>2482483.5123300003</v>
      </c>
      <c r="F19" s="646">
        <v>2314067.4608615288</v>
      </c>
      <c r="G19" s="646">
        <v>2725409.8561216178</v>
      </c>
      <c r="H19" s="646">
        <v>5179396.3332794718</v>
      </c>
      <c r="I19" s="646">
        <v>5127761.8147025807</v>
      </c>
      <c r="J19" s="646">
        <v>5353007.8559589954</v>
      </c>
      <c r="K19" s="646">
        <v>5255449.2869282141</v>
      </c>
      <c r="L19" s="650"/>
    </row>
    <row r="20" spans="1:12" s="71" customFormat="1" ht="15" customHeight="1" x14ac:dyDescent="0.2">
      <c r="A20" s="645" t="s">
        <v>302</v>
      </c>
      <c r="B20" s="646">
        <v>134624977.43811235</v>
      </c>
      <c r="C20" s="646">
        <v>89040429.888055548</v>
      </c>
      <c r="D20" s="646">
        <v>133154121.32013081</v>
      </c>
      <c r="E20" s="646">
        <v>164027493.34915999</v>
      </c>
      <c r="F20" s="646">
        <v>154141789.4820511</v>
      </c>
      <c r="G20" s="646">
        <v>115837950.53552757</v>
      </c>
      <c r="H20" s="646">
        <v>178531635.4042663</v>
      </c>
      <c r="I20" s="646">
        <v>231308289.86436665</v>
      </c>
      <c r="J20" s="646">
        <v>157360594.96352369</v>
      </c>
      <c r="K20" s="646">
        <v>140836701.23690826</v>
      </c>
      <c r="L20" s="650"/>
    </row>
    <row r="21" spans="1:12" s="71" customFormat="1" ht="15" customHeight="1" x14ac:dyDescent="0.2">
      <c r="A21" s="645" t="s">
        <v>671</v>
      </c>
      <c r="B21" s="646">
        <v>498347.86392999993</v>
      </c>
      <c r="C21" s="646">
        <v>108743.87999999999</v>
      </c>
      <c r="D21" s="646">
        <v>138607.74124999999</v>
      </c>
      <c r="E21" s="646">
        <v>51698.7</v>
      </c>
      <c r="F21" s="646">
        <v>796532.59656573122</v>
      </c>
      <c r="G21" s="646">
        <v>269871.92776000046</v>
      </c>
      <c r="H21" s="646">
        <v>310226.00983628543</v>
      </c>
      <c r="I21" s="646">
        <v>121680.14303237609</v>
      </c>
      <c r="J21" s="646">
        <v>187009.38300606929</v>
      </c>
      <c r="K21" s="646">
        <v>311415.66533782892</v>
      </c>
      <c r="L21" s="650"/>
    </row>
    <row r="22" spans="1:12" s="71" customFormat="1" ht="15" customHeight="1" x14ac:dyDescent="0.2">
      <c r="A22" s="645" t="s">
        <v>314</v>
      </c>
      <c r="B22" s="646">
        <v>5706551.4531299993</v>
      </c>
      <c r="C22" s="646">
        <v>7269178.1680000005</v>
      </c>
      <c r="D22" s="646">
        <v>6547623.2617000006</v>
      </c>
      <c r="E22" s="646">
        <v>6231787.3898499999</v>
      </c>
      <c r="F22" s="646">
        <v>6008574.417040281</v>
      </c>
      <c r="G22" s="646">
        <v>7885246.3756776359</v>
      </c>
      <c r="H22" s="646">
        <v>7656701.8052467592</v>
      </c>
      <c r="I22" s="646">
        <v>9002161.7391905822</v>
      </c>
      <c r="J22" s="646">
        <v>7737160.4530204525</v>
      </c>
      <c r="K22" s="646">
        <v>8758022.0222891867</v>
      </c>
      <c r="L22" s="650"/>
    </row>
    <row r="23" spans="1:12" s="71" customFormat="1" ht="15" customHeight="1" x14ac:dyDescent="0.2">
      <c r="A23" s="647" t="s">
        <v>308</v>
      </c>
      <c r="B23" s="648">
        <v>290705418.73623973</v>
      </c>
      <c r="C23" s="648">
        <v>227607445.32712159</v>
      </c>
      <c r="D23" s="648">
        <v>131188255.46103022</v>
      </c>
      <c r="E23" s="648">
        <v>219552890.38590002</v>
      </c>
      <c r="F23" s="648">
        <v>260149008.08051151</v>
      </c>
      <c r="G23" s="648">
        <v>242404829.68301126</v>
      </c>
      <c r="H23" s="648">
        <v>423283448.74851525</v>
      </c>
      <c r="I23" s="648">
        <v>778302577.6300832</v>
      </c>
      <c r="J23" s="648">
        <v>621250274.81304908</v>
      </c>
      <c r="K23" s="648">
        <v>1034031267.4078257</v>
      </c>
      <c r="L23" s="650"/>
    </row>
    <row r="24" spans="1:12" s="71" customFormat="1" ht="15" customHeight="1" x14ac:dyDescent="0.2">
      <c r="A24" s="645" t="s">
        <v>301</v>
      </c>
      <c r="B24" s="646">
        <v>96158247.705379501</v>
      </c>
      <c r="C24" s="646">
        <v>44529728.767307192</v>
      </c>
      <c r="D24" s="646">
        <v>82028454.668843761</v>
      </c>
      <c r="E24" s="646">
        <v>112715529.84332</v>
      </c>
      <c r="F24" s="646">
        <v>104096132.55902584</v>
      </c>
      <c r="G24" s="646">
        <v>59561652.249217242</v>
      </c>
      <c r="H24" s="646">
        <v>62930067.912012532</v>
      </c>
      <c r="I24" s="646">
        <v>127616459.91505077</v>
      </c>
      <c r="J24" s="646">
        <v>100419878.43757321</v>
      </c>
      <c r="K24" s="646">
        <v>110466790.63696401</v>
      </c>
      <c r="L24" s="650"/>
    </row>
    <row r="25" spans="1:12" s="71" customFormat="1" ht="15" customHeight="1" x14ac:dyDescent="0.2">
      <c r="A25" s="645" t="s">
        <v>310</v>
      </c>
      <c r="B25" s="646">
        <v>9068663.1099116877</v>
      </c>
      <c r="C25" s="646">
        <v>40373348.243934266</v>
      </c>
      <c r="D25" s="646">
        <v>13929045.176468946</v>
      </c>
      <c r="E25" s="646">
        <v>9639181.864599999</v>
      </c>
      <c r="F25" s="646">
        <v>9614887.3789981771</v>
      </c>
      <c r="G25" s="646">
        <v>16251306.838739332</v>
      </c>
      <c r="H25" s="646">
        <v>16309201.57760676</v>
      </c>
      <c r="I25" s="646">
        <v>39401246.59028279</v>
      </c>
      <c r="J25" s="646">
        <v>155265130.28780186</v>
      </c>
      <c r="K25" s="646">
        <v>165346911.84009671</v>
      </c>
      <c r="L25" s="650"/>
    </row>
    <row r="26" spans="1:12" s="71" customFormat="1" ht="15" customHeight="1" x14ac:dyDescent="0.2">
      <c r="A26" s="645" t="s">
        <v>306</v>
      </c>
      <c r="B26" s="646">
        <v>179006704.84626916</v>
      </c>
      <c r="C26" s="646">
        <v>123641827.9232143</v>
      </c>
      <c r="D26" s="646">
        <v>138327589.57797652</v>
      </c>
      <c r="E26" s="646">
        <v>135513641.22572002</v>
      </c>
      <c r="F26" s="646">
        <v>103743810.5946537</v>
      </c>
      <c r="G26" s="646">
        <v>138747973.82519877</v>
      </c>
      <c r="H26" s="646">
        <v>142075284.55517718</v>
      </c>
      <c r="I26" s="646">
        <v>434380541.21987325</v>
      </c>
      <c r="J26" s="646">
        <v>276628005.73058403</v>
      </c>
      <c r="K26" s="646">
        <v>263344294.23950824</v>
      </c>
      <c r="L26" s="650"/>
    </row>
    <row r="27" spans="1:12" s="71" customFormat="1" ht="15" customHeight="1" x14ac:dyDescent="0.2">
      <c r="A27" s="645" t="s">
        <v>672</v>
      </c>
      <c r="B27" s="646">
        <v>2157369.8041699994</v>
      </c>
      <c r="C27" s="646">
        <v>2614534.5551999989</v>
      </c>
      <c r="D27" s="646">
        <v>2459545.6821000003</v>
      </c>
      <c r="E27" s="646">
        <v>2294806.98325</v>
      </c>
      <c r="F27" s="646">
        <v>2818617.4189774892</v>
      </c>
      <c r="G27" s="646">
        <v>2574450.5375817697</v>
      </c>
      <c r="H27" s="646">
        <v>3050984.6852615224</v>
      </c>
      <c r="I27" s="646">
        <v>3428563.658759695</v>
      </c>
      <c r="J27" s="646">
        <v>3241107.3329704716</v>
      </c>
      <c r="K27" s="646">
        <v>2972047.8200155697</v>
      </c>
      <c r="L27" s="650"/>
    </row>
    <row r="28" spans="1:12" s="71" customFormat="1" ht="15" customHeight="1" x14ac:dyDescent="0.2">
      <c r="A28" s="647" t="s">
        <v>300</v>
      </c>
      <c r="B28" s="648">
        <v>261696329.59784007</v>
      </c>
      <c r="C28" s="648">
        <v>216570792.49526212</v>
      </c>
      <c r="D28" s="648">
        <v>136356979.96212474</v>
      </c>
      <c r="E28" s="648">
        <v>224550867.73709995</v>
      </c>
      <c r="F28" s="648">
        <v>296051121.90858161</v>
      </c>
      <c r="G28" s="648">
        <v>432277170.2290929</v>
      </c>
      <c r="H28" s="648">
        <v>639750145.24869096</v>
      </c>
      <c r="I28" s="648">
        <v>1151952606.0459118</v>
      </c>
      <c r="J28" s="648">
        <v>600758562.91867113</v>
      </c>
      <c r="K28" s="648">
        <v>746953645.11537814</v>
      </c>
      <c r="L28" s="650"/>
    </row>
    <row r="29" spans="1:12" s="71" customFormat="1" ht="15" customHeight="1" x14ac:dyDescent="0.2">
      <c r="A29" s="645" t="s">
        <v>673</v>
      </c>
      <c r="B29" s="646">
        <v>57491.882610000001</v>
      </c>
      <c r="C29" s="646">
        <v>70308</v>
      </c>
      <c r="D29" s="646">
        <v>130993.49999999999</v>
      </c>
      <c r="E29" s="646">
        <v>70696.3</v>
      </c>
      <c r="F29" s="646">
        <v>85879.494999999995</v>
      </c>
      <c r="G29" s="646">
        <v>127894.05298755184</v>
      </c>
      <c r="H29" s="646">
        <v>162967.48003844675</v>
      </c>
      <c r="I29" s="646">
        <v>181533.05207262436</v>
      </c>
      <c r="J29" s="646">
        <v>116385.79927355777</v>
      </c>
      <c r="K29" s="646">
        <v>133134.14986679205</v>
      </c>
      <c r="L29" s="650"/>
    </row>
    <row r="30" spans="1:12" s="71" customFormat="1" ht="15" customHeight="1" x14ac:dyDescent="0.2">
      <c r="A30" s="645" t="s">
        <v>674</v>
      </c>
      <c r="B30" s="646">
        <v>42339.869109999992</v>
      </c>
      <c r="C30" s="646">
        <v>21522.379199999999</v>
      </c>
      <c r="D30" s="646">
        <v>11714.80695</v>
      </c>
      <c r="E30" s="646">
        <v>4561.6499999999996</v>
      </c>
      <c r="F30" s="646">
        <v>98514.900000000009</v>
      </c>
      <c r="G30" s="646">
        <v>152382.32651863317</v>
      </c>
      <c r="H30" s="646">
        <v>437429.05606000003</v>
      </c>
      <c r="I30" s="646">
        <v>348567.93100000004</v>
      </c>
      <c r="J30" s="646">
        <v>285994.08658000006</v>
      </c>
      <c r="K30" s="646">
        <v>409447.94499999995</v>
      </c>
      <c r="L30" s="650"/>
    </row>
    <row r="31" spans="1:12" s="71" customFormat="1" ht="15" customHeight="1" x14ac:dyDescent="0.2">
      <c r="A31" s="645"/>
      <c r="B31" s="646"/>
      <c r="C31" s="646"/>
      <c r="D31" s="646"/>
      <c r="E31" s="646"/>
      <c r="F31" s="646"/>
      <c r="G31" s="646"/>
      <c r="H31" s="646"/>
      <c r="I31" s="646"/>
      <c r="J31" s="646"/>
      <c r="K31" s="651"/>
      <c r="L31" s="644"/>
    </row>
    <row r="32" spans="1:12" s="71" customFormat="1" ht="15" customHeight="1" x14ac:dyDescent="0.2">
      <c r="A32" s="652" t="s">
        <v>675</v>
      </c>
      <c r="B32" s="653">
        <f>SUM(B6:B30)</f>
        <v>3116412354.891398</v>
      </c>
      <c r="C32" s="653">
        <f t="shared" ref="C32:K32" si="0">SUM(C6:C30)</f>
        <v>2706222980.2799621</v>
      </c>
      <c r="D32" s="653">
        <f t="shared" si="0"/>
        <v>3401603287.9033079</v>
      </c>
      <c r="E32" s="653">
        <f t="shared" si="0"/>
        <v>4953502860.6004305</v>
      </c>
      <c r="F32" s="653">
        <f t="shared" si="0"/>
        <v>4761418323.2587948</v>
      </c>
      <c r="G32" s="653">
        <f t="shared" si="0"/>
        <v>4261104396.3223128</v>
      </c>
      <c r="H32" s="653">
        <f t="shared" si="0"/>
        <v>6842950707.1358299</v>
      </c>
      <c r="I32" s="653">
        <f t="shared" si="0"/>
        <v>11124912184.573624</v>
      </c>
      <c r="J32" s="653">
        <f t="shared" si="0"/>
        <v>7665949738.4469862</v>
      </c>
      <c r="K32" s="653">
        <f t="shared" si="0"/>
        <v>8070085243.5580482</v>
      </c>
    </row>
    <row r="33" spans="1:12" ht="15" customHeight="1" x14ac:dyDescent="0.3">
      <c r="A33" s="641"/>
      <c r="B33" s="642"/>
      <c r="C33" s="642"/>
      <c r="D33" s="642"/>
      <c r="E33" s="642"/>
      <c r="F33" s="642"/>
      <c r="G33" s="642"/>
      <c r="H33" s="641"/>
      <c r="I33" s="641"/>
      <c r="J33" s="641"/>
      <c r="K33" s="654"/>
      <c r="L33" s="641"/>
    </row>
    <row r="34" spans="1:12" s="222" customFormat="1" ht="15" customHeight="1" x14ac:dyDescent="0.25">
      <c r="A34" s="655" t="s">
        <v>676</v>
      </c>
      <c r="B34" s="656"/>
      <c r="C34" s="656"/>
      <c r="D34" s="656"/>
      <c r="E34" s="656"/>
      <c r="F34" s="656"/>
      <c r="G34" s="656"/>
      <c r="H34" s="656"/>
      <c r="I34" s="656"/>
      <c r="J34" s="655"/>
      <c r="K34" s="655"/>
      <c r="L34" s="657"/>
    </row>
    <row r="35" spans="1:12" s="222" customFormat="1" ht="15" customHeight="1" x14ac:dyDescent="0.25">
      <c r="A35" s="657" t="s">
        <v>677</v>
      </c>
      <c r="B35" s="658"/>
      <c r="C35" s="658"/>
      <c r="D35" s="658"/>
      <c r="E35" s="658"/>
      <c r="F35" s="658"/>
      <c r="G35" s="658"/>
      <c r="H35" s="658"/>
      <c r="I35" s="658"/>
      <c r="J35" s="657"/>
      <c r="K35" s="657"/>
      <c r="L35" s="657"/>
    </row>
    <row r="36" spans="1:12" s="222" customFormat="1" ht="15" customHeight="1" x14ac:dyDescent="0.25">
      <c r="A36" s="659" t="s">
        <v>678</v>
      </c>
      <c r="B36" s="660"/>
      <c r="C36" s="660"/>
      <c r="D36" s="660"/>
      <c r="E36" s="660"/>
      <c r="F36" s="660"/>
      <c r="G36" s="660"/>
      <c r="H36" s="660"/>
      <c r="I36" s="660"/>
      <c r="J36" s="659"/>
      <c r="K36" s="659"/>
      <c r="L36" s="657"/>
    </row>
    <row r="37" spans="1:12" ht="12" customHeight="1" x14ac:dyDescent="0.3">
      <c r="A37" s="641"/>
      <c r="B37" s="642"/>
      <c r="C37" s="642"/>
      <c r="D37" s="642"/>
      <c r="E37" s="642"/>
      <c r="F37" s="642"/>
      <c r="G37" s="642"/>
      <c r="H37" s="642"/>
      <c r="I37" s="641"/>
      <c r="J37" s="641"/>
      <c r="K37" s="641"/>
      <c r="L37" s="641"/>
    </row>
    <row r="38" spans="1:12" ht="12" customHeight="1" x14ac:dyDescent="0.3">
      <c r="A38" s="641"/>
      <c r="B38" s="642"/>
      <c r="C38" s="642"/>
      <c r="D38" s="642"/>
      <c r="E38" s="642"/>
      <c r="F38" s="642"/>
      <c r="G38" s="642"/>
      <c r="H38" s="642"/>
      <c r="I38" s="641"/>
      <c r="J38" s="641"/>
      <c r="K38" s="641"/>
      <c r="L38" s="641"/>
    </row>
    <row r="39" spans="1:12" ht="12" customHeight="1" x14ac:dyDescent="0.3">
      <c r="A39" s="641"/>
      <c r="B39" s="642"/>
      <c r="C39" s="642"/>
      <c r="D39" s="642"/>
      <c r="E39" s="642"/>
      <c r="F39" s="642"/>
      <c r="G39" s="642"/>
      <c r="H39" s="642"/>
      <c r="I39" s="641"/>
      <c r="J39" s="641"/>
      <c r="K39" s="641"/>
      <c r="L39" s="641"/>
    </row>
    <row r="40" spans="1:12" ht="12" customHeight="1" x14ac:dyDescent="0.3">
      <c r="A40" s="641"/>
      <c r="B40" s="661"/>
      <c r="C40" s="661"/>
      <c r="D40" s="661"/>
      <c r="E40" s="661"/>
      <c r="F40" s="661"/>
      <c r="G40" s="661"/>
      <c r="H40" s="661"/>
      <c r="I40" s="661"/>
      <c r="J40" s="661"/>
      <c r="K40" s="661"/>
      <c r="L40" s="641"/>
    </row>
    <row r="41" spans="1:12" ht="12" customHeight="1" x14ac:dyDescent="0.3">
      <c r="A41" s="641"/>
      <c r="B41" s="661"/>
      <c r="C41" s="661"/>
      <c r="D41" s="661"/>
      <c r="E41" s="661"/>
      <c r="F41" s="661"/>
      <c r="G41" s="661"/>
      <c r="H41" s="661"/>
      <c r="I41" s="661"/>
      <c r="J41" s="661"/>
      <c r="K41" s="661"/>
      <c r="L41" s="641"/>
    </row>
    <row r="42" spans="1:12" ht="12" customHeight="1" x14ac:dyDescent="0.3">
      <c r="A42" s="641"/>
      <c r="B42" s="642"/>
      <c r="C42" s="642"/>
      <c r="D42" s="642"/>
      <c r="E42" s="642"/>
      <c r="F42" s="642"/>
      <c r="G42" s="642"/>
      <c r="H42" s="642"/>
      <c r="I42" s="641"/>
      <c r="J42" s="641"/>
      <c r="K42" s="641"/>
      <c r="L42" s="641"/>
    </row>
    <row r="43" spans="1:12" ht="12" customHeight="1" x14ac:dyDescent="0.3">
      <c r="A43" s="641"/>
      <c r="B43" s="642"/>
      <c r="C43" s="642"/>
      <c r="D43" s="642"/>
      <c r="E43" s="642"/>
      <c r="F43" s="642"/>
      <c r="G43" s="642"/>
      <c r="H43" s="642"/>
      <c r="I43" s="641"/>
      <c r="J43" s="641"/>
      <c r="K43" s="641"/>
      <c r="L43" s="641"/>
    </row>
  </sheetData>
  <pageMargins left="0.7" right="0.7" top="0.75" bottom="0.75" header="0" footer="0"/>
  <pageSetup scale="66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0B5AF-636D-4ECB-9A06-329E9F758E79}">
  <sheetPr>
    <tabColor rgb="FF002060"/>
  </sheetPr>
  <dimension ref="A1:U97"/>
  <sheetViews>
    <sheetView showGridLines="0" view="pageBreakPreview" zoomScaleNormal="120" zoomScaleSheetLayoutView="100" workbookViewId="0">
      <selection sqref="A1:K1"/>
    </sheetView>
  </sheetViews>
  <sheetFormatPr baseColWidth="10" defaultColWidth="14.42578125" defaultRowHeight="15" customHeight="1" x14ac:dyDescent="0.25"/>
  <cols>
    <col min="1" max="1" width="31.85546875" style="5" customWidth="1"/>
    <col min="2" max="11" width="14.85546875" style="5" customWidth="1"/>
    <col min="12" max="12" width="3.42578125" style="5" customWidth="1"/>
    <col min="13" max="16384" width="14.42578125" style="5"/>
  </cols>
  <sheetData>
    <row r="1" spans="1:20" ht="18" customHeight="1" x14ac:dyDescent="0.25">
      <c r="A1" s="853" t="s">
        <v>679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70"/>
    </row>
    <row r="2" spans="1:20" ht="18" customHeight="1" x14ac:dyDescent="0.25">
      <c r="A2" s="854" t="s">
        <v>680</v>
      </c>
      <c r="B2" s="854"/>
      <c r="C2" s="854"/>
      <c r="D2" s="854"/>
      <c r="E2" s="854"/>
      <c r="F2" s="854"/>
      <c r="G2" s="854"/>
      <c r="H2" s="854"/>
      <c r="I2" s="854"/>
      <c r="J2" s="854"/>
      <c r="K2" s="662"/>
    </row>
    <row r="3" spans="1:20" ht="15" customHeight="1" x14ac:dyDescent="0.25">
      <c r="A3" s="253"/>
    </row>
    <row r="4" spans="1:20" ht="15" customHeight="1" x14ac:dyDescent="0.25">
      <c r="A4" s="253"/>
    </row>
    <row r="5" spans="1:20" ht="15" customHeight="1" x14ac:dyDescent="0.25">
      <c r="A5" s="663" t="s">
        <v>667</v>
      </c>
      <c r="B5" s="207">
        <v>2015</v>
      </c>
      <c r="C5" s="207">
        <v>2016</v>
      </c>
      <c r="D5" s="207">
        <v>2017</v>
      </c>
      <c r="E5" s="207">
        <v>2018</v>
      </c>
      <c r="F5" s="207">
        <v>2019</v>
      </c>
      <c r="G5" s="207">
        <v>2020</v>
      </c>
      <c r="H5" s="207">
        <v>2021</v>
      </c>
      <c r="I5" s="207">
        <v>2022</v>
      </c>
      <c r="J5" s="207">
        <v>2023</v>
      </c>
      <c r="K5" s="207">
        <v>2024</v>
      </c>
    </row>
    <row r="6" spans="1:20" ht="15" customHeight="1" x14ac:dyDescent="0.25">
      <c r="A6" s="664" t="s">
        <v>681</v>
      </c>
      <c r="B6" s="665">
        <f>SUM(B7:B31)</f>
        <v>2349928988.7900004</v>
      </c>
      <c r="C6" s="665">
        <f t="shared" ref="C6:J6" si="0">SUM(C7:C31)</f>
        <v>1539174853.1900001</v>
      </c>
      <c r="D6" s="665">
        <f t="shared" si="0"/>
        <v>1890777102.5599999</v>
      </c>
      <c r="E6" s="665">
        <f t="shared" si="0"/>
        <v>3185578835.4300008</v>
      </c>
      <c r="F6" s="665">
        <f t="shared" si="0"/>
        <v>2927116454.2499995</v>
      </c>
      <c r="G6" s="665">
        <f t="shared" si="0"/>
        <v>2648430124.3699989</v>
      </c>
      <c r="H6" s="665">
        <f t="shared" si="0"/>
        <v>2981711958.4000006</v>
      </c>
      <c r="I6" s="665">
        <f t="shared" si="0"/>
        <v>7875150511.4099998</v>
      </c>
      <c r="J6" s="665">
        <f t="shared" si="0"/>
        <v>5253597349.9700003</v>
      </c>
      <c r="K6" s="665">
        <f>SUM(K7:K31)</f>
        <v>5579381144.0699997</v>
      </c>
    </row>
    <row r="7" spans="1:20" ht="15" customHeight="1" x14ac:dyDescent="0.25">
      <c r="A7" s="666" t="s">
        <v>668</v>
      </c>
      <c r="B7" s="667">
        <v>89.119999999999962</v>
      </c>
      <c r="C7" s="667">
        <v>14.990000000000009</v>
      </c>
      <c r="D7" s="667">
        <v>0</v>
      </c>
      <c r="E7" s="667">
        <v>0</v>
      </c>
      <c r="F7" s="667">
        <v>6.95</v>
      </c>
      <c r="G7" s="667">
        <v>2053.7999999999993</v>
      </c>
      <c r="H7" s="667">
        <v>66.22999999999999</v>
      </c>
      <c r="I7" s="667">
        <v>445.45999999999952</v>
      </c>
      <c r="J7" s="667">
        <v>561.70999999999924</v>
      </c>
      <c r="K7" s="667">
        <v>442.12000000000035</v>
      </c>
      <c r="L7" s="668"/>
      <c r="M7" s="668"/>
      <c r="N7" s="668"/>
      <c r="O7" s="668"/>
      <c r="P7" s="668"/>
      <c r="Q7" s="668"/>
      <c r="R7" s="668"/>
      <c r="S7" s="668"/>
      <c r="T7" s="668"/>
    </row>
    <row r="8" spans="1:20" ht="15" customHeight="1" x14ac:dyDescent="0.25">
      <c r="A8" s="666" t="s">
        <v>296</v>
      </c>
      <c r="B8" s="667">
        <v>415256250.88999993</v>
      </c>
      <c r="C8" s="667">
        <v>313663812.89999986</v>
      </c>
      <c r="D8" s="667">
        <v>494474963.68000013</v>
      </c>
      <c r="E8" s="667">
        <v>1085384780.1800008</v>
      </c>
      <c r="F8" s="667">
        <v>1031284773.3799993</v>
      </c>
      <c r="G8" s="667">
        <v>762972221.67999947</v>
      </c>
      <c r="H8" s="667">
        <v>848977061.24000013</v>
      </c>
      <c r="I8" s="667">
        <v>2086366169.0300007</v>
      </c>
      <c r="J8" s="667">
        <v>1405742153.3799996</v>
      </c>
      <c r="K8" s="667">
        <v>1225744176.8799996</v>
      </c>
      <c r="L8" s="668"/>
      <c r="M8" s="668"/>
      <c r="N8" s="668"/>
      <c r="O8" s="668"/>
      <c r="P8" s="668"/>
      <c r="Q8" s="668"/>
      <c r="R8" s="668"/>
      <c r="S8" s="668"/>
      <c r="T8" s="668"/>
    </row>
    <row r="9" spans="1:20" ht="15" customHeight="1" x14ac:dyDescent="0.25">
      <c r="A9" s="666" t="s">
        <v>298</v>
      </c>
      <c r="B9" s="667">
        <v>659.4699999999998</v>
      </c>
      <c r="C9" s="667">
        <v>3207066.3199999984</v>
      </c>
      <c r="D9" s="667">
        <v>16469485.630000003</v>
      </c>
      <c r="E9" s="667">
        <v>11708222.229999999</v>
      </c>
      <c r="F9" s="667">
        <v>12646510.309999999</v>
      </c>
      <c r="G9" s="667">
        <v>17097515.370000001</v>
      </c>
      <c r="H9" s="667">
        <v>5899825.1000000015</v>
      </c>
      <c r="I9" s="667">
        <v>316473680.73999983</v>
      </c>
      <c r="J9" s="667">
        <v>119689152</v>
      </c>
      <c r="K9" s="667">
        <v>158176840.79999992</v>
      </c>
      <c r="L9" s="668"/>
      <c r="M9" s="668"/>
      <c r="N9" s="668"/>
      <c r="O9" s="668"/>
      <c r="P9" s="668"/>
      <c r="Q9" s="668"/>
      <c r="R9" s="668"/>
      <c r="S9" s="668"/>
      <c r="T9" s="668"/>
    </row>
    <row r="10" spans="1:20" ht="15" customHeight="1" x14ac:dyDescent="0.25">
      <c r="A10" s="666" t="s">
        <v>294</v>
      </c>
      <c r="B10" s="667">
        <v>356823875.94999993</v>
      </c>
      <c r="C10" s="667">
        <v>21985207.269999988</v>
      </c>
      <c r="D10" s="667">
        <v>258608519.86999997</v>
      </c>
      <c r="E10" s="667">
        <v>531759344.55999982</v>
      </c>
      <c r="F10" s="667">
        <v>409620300.06999993</v>
      </c>
      <c r="G10" s="667">
        <v>248719168.84999993</v>
      </c>
      <c r="H10" s="667">
        <v>215808290.17000002</v>
      </c>
      <c r="I10" s="667">
        <v>1118649480.3899999</v>
      </c>
      <c r="J10" s="667">
        <v>858603333.44000006</v>
      </c>
      <c r="K10" s="667">
        <v>954970474.49000013</v>
      </c>
      <c r="L10" s="668"/>
      <c r="M10" s="668"/>
      <c r="N10" s="668"/>
      <c r="O10" s="668"/>
      <c r="P10" s="668"/>
      <c r="Q10" s="668"/>
      <c r="R10" s="668"/>
      <c r="S10" s="668"/>
      <c r="T10" s="668"/>
    </row>
    <row r="11" spans="1:20" ht="15" customHeight="1" x14ac:dyDescent="0.25">
      <c r="A11" s="666" t="s">
        <v>304</v>
      </c>
      <c r="B11" s="667">
        <v>9649463.5900000017</v>
      </c>
      <c r="C11" s="667">
        <v>15023096.520000007</v>
      </c>
      <c r="D11" s="667">
        <v>10813574.669999998</v>
      </c>
      <c r="E11" s="667">
        <v>32699667.589999996</v>
      </c>
      <c r="F11" s="667">
        <v>20710318.759999998</v>
      </c>
      <c r="G11" s="667">
        <v>54078141.359999992</v>
      </c>
      <c r="H11" s="667">
        <v>71708375.74999997</v>
      </c>
      <c r="I11" s="667">
        <v>122562005.59999996</v>
      </c>
      <c r="J11" s="667">
        <v>76054465.529999986</v>
      </c>
      <c r="K11" s="667">
        <v>51744513.920000017</v>
      </c>
      <c r="L11" s="668"/>
      <c r="M11" s="668"/>
      <c r="N11" s="668"/>
      <c r="O11" s="668"/>
      <c r="P11" s="668"/>
      <c r="Q11" s="668"/>
      <c r="R11" s="668"/>
      <c r="S11" s="668"/>
      <c r="T11" s="668"/>
    </row>
    <row r="12" spans="1:20" ht="15" customHeight="1" x14ac:dyDescent="0.25">
      <c r="A12" s="666" t="s">
        <v>295</v>
      </c>
      <c r="B12" s="667">
        <v>299686816.42000014</v>
      </c>
      <c r="C12" s="667">
        <v>259240025.0500001</v>
      </c>
      <c r="D12" s="667">
        <v>213290981.32999992</v>
      </c>
      <c r="E12" s="667">
        <v>137435110.45000005</v>
      </c>
      <c r="F12" s="667">
        <v>129640244.66000003</v>
      </c>
      <c r="G12" s="667">
        <v>219039733.00999993</v>
      </c>
      <c r="H12" s="667">
        <v>274907427.99000007</v>
      </c>
      <c r="I12" s="667">
        <v>299908188.66000021</v>
      </c>
      <c r="J12" s="667">
        <v>168617298.01000002</v>
      </c>
      <c r="K12" s="667">
        <v>145622747.08000001</v>
      </c>
      <c r="L12" s="668"/>
      <c r="M12" s="668"/>
      <c r="N12" s="668"/>
      <c r="O12" s="668"/>
      <c r="P12" s="668"/>
      <c r="Q12" s="668"/>
      <c r="R12" s="668"/>
      <c r="S12" s="668"/>
      <c r="T12" s="668"/>
    </row>
    <row r="13" spans="1:20" ht="15" customHeight="1" x14ac:dyDescent="0.25">
      <c r="A13" s="666" t="s">
        <v>669</v>
      </c>
      <c r="B13" s="667">
        <v>15468.939999999997</v>
      </c>
      <c r="C13" s="667">
        <v>5134.92</v>
      </c>
      <c r="D13" s="667">
        <v>8256.16</v>
      </c>
      <c r="E13" s="667">
        <v>2401.3900000000003</v>
      </c>
      <c r="F13" s="667">
        <v>4502.2299999999996</v>
      </c>
      <c r="G13" s="667">
        <v>10984.09</v>
      </c>
      <c r="H13" s="667">
        <v>40343.880000000005</v>
      </c>
      <c r="I13" s="667">
        <v>166297.10999999999</v>
      </c>
      <c r="J13" s="667">
        <v>242359.59999999998</v>
      </c>
      <c r="K13" s="667">
        <v>1081.3699999999999</v>
      </c>
      <c r="L13" s="668"/>
      <c r="M13" s="668"/>
      <c r="N13" s="668"/>
      <c r="O13" s="668"/>
      <c r="P13" s="668"/>
      <c r="Q13" s="668"/>
      <c r="R13" s="668"/>
      <c r="S13" s="668"/>
      <c r="T13" s="668"/>
    </row>
    <row r="14" spans="1:20" ht="15" customHeight="1" x14ac:dyDescent="0.25">
      <c r="A14" s="666" t="s">
        <v>299</v>
      </c>
      <c r="B14" s="667">
        <v>137066946.16000003</v>
      </c>
      <c r="C14" s="667">
        <v>49043314.480000012</v>
      </c>
      <c r="D14" s="667">
        <v>81305449.940000027</v>
      </c>
      <c r="E14" s="667">
        <v>211561342.27999997</v>
      </c>
      <c r="F14" s="667">
        <v>227958678.30999994</v>
      </c>
      <c r="G14" s="667">
        <v>221747391.53</v>
      </c>
      <c r="H14" s="667">
        <v>239167040.05000001</v>
      </c>
      <c r="I14" s="667">
        <v>519763813.04000008</v>
      </c>
      <c r="J14" s="667">
        <v>232575250.80000001</v>
      </c>
      <c r="K14" s="667">
        <v>369214305.48000008</v>
      </c>
      <c r="L14" s="668"/>
      <c r="M14" s="668"/>
      <c r="N14" s="668"/>
      <c r="O14" s="668"/>
      <c r="P14" s="668"/>
      <c r="Q14" s="668"/>
      <c r="R14" s="668"/>
      <c r="S14" s="668"/>
      <c r="T14" s="668"/>
    </row>
    <row r="15" spans="1:20" ht="15" customHeight="1" x14ac:dyDescent="0.25">
      <c r="A15" s="666" t="s">
        <v>303</v>
      </c>
      <c r="B15" s="667">
        <v>1919372.5999999994</v>
      </c>
      <c r="C15" s="667">
        <v>95516.829999999944</v>
      </c>
      <c r="D15" s="667">
        <v>980189.50000000012</v>
      </c>
      <c r="E15" s="667">
        <v>2789100.56</v>
      </c>
      <c r="F15" s="667">
        <v>2264132.0499999998</v>
      </c>
      <c r="G15" s="667">
        <v>3445190.3499999982</v>
      </c>
      <c r="H15" s="667">
        <v>2202516.1500000004</v>
      </c>
      <c r="I15" s="667">
        <v>4975895.8699999992</v>
      </c>
      <c r="J15" s="667">
        <v>5854078.3900000006</v>
      </c>
      <c r="K15" s="667">
        <v>17189252.609999999</v>
      </c>
      <c r="L15" s="668"/>
      <c r="M15" s="668"/>
      <c r="N15" s="668"/>
      <c r="O15" s="668"/>
      <c r="P15" s="668"/>
      <c r="Q15" s="668"/>
      <c r="R15" s="668"/>
      <c r="S15" s="668"/>
      <c r="T15" s="668"/>
    </row>
    <row r="16" spans="1:20" ht="15" customHeight="1" x14ac:dyDescent="0.25">
      <c r="A16" s="666" t="s">
        <v>309</v>
      </c>
      <c r="B16" s="667">
        <v>805950.02999999945</v>
      </c>
      <c r="C16" s="667">
        <v>22759.97</v>
      </c>
      <c r="D16" s="667">
        <v>3631134.7200000007</v>
      </c>
      <c r="E16" s="667">
        <v>12422326.800000006</v>
      </c>
      <c r="F16" s="667">
        <v>7546069.5999999996</v>
      </c>
      <c r="G16" s="667">
        <v>2381333.9100000011</v>
      </c>
      <c r="H16" s="667">
        <v>1161645</v>
      </c>
      <c r="I16" s="667">
        <v>4263.4000000000015</v>
      </c>
      <c r="J16" s="667">
        <v>3831.1499999999996</v>
      </c>
      <c r="K16" s="667">
        <v>6851.029999999997</v>
      </c>
      <c r="L16" s="668"/>
      <c r="M16" s="668"/>
      <c r="N16" s="668"/>
      <c r="O16" s="668"/>
      <c r="P16" s="668"/>
      <c r="Q16" s="668"/>
      <c r="R16" s="668"/>
      <c r="S16" s="668"/>
      <c r="T16" s="668"/>
    </row>
    <row r="17" spans="1:21" ht="15" customHeight="1" x14ac:dyDescent="0.25">
      <c r="A17" s="666" t="s">
        <v>307</v>
      </c>
      <c r="B17" s="667">
        <v>126136074.55000001</v>
      </c>
      <c r="C17" s="667">
        <v>56638874.040000007</v>
      </c>
      <c r="D17" s="667">
        <v>93245662.600000024</v>
      </c>
      <c r="E17" s="667">
        <v>166903539.21000001</v>
      </c>
      <c r="F17" s="667">
        <v>99776063.210000038</v>
      </c>
      <c r="G17" s="667">
        <v>177605902.90999997</v>
      </c>
      <c r="H17" s="667">
        <v>260483616.35999995</v>
      </c>
      <c r="I17" s="667">
        <v>827667762.97000027</v>
      </c>
      <c r="J17" s="667">
        <v>707485634.02999985</v>
      </c>
      <c r="K17" s="667">
        <v>644009684.24999988</v>
      </c>
      <c r="L17" s="668"/>
      <c r="M17" s="668"/>
      <c r="N17" s="668"/>
      <c r="O17" s="668"/>
      <c r="P17" s="668"/>
      <c r="Q17" s="668"/>
      <c r="R17" s="668"/>
      <c r="S17" s="668"/>
      <c r="T17" s="668"/>
    </row>
    <row r="18" spans="1:21" ht="15" customHeight="1" x14ac:dyDescent="0.25">
      <c r="A18" s="666" t="s">
        <v>297</v>
      </c>
      <c r="B18" s="667">
        <v>15536481.150000004</v>
      </c>
      <c r="C18" s="667">
        <v>25434253.29999999</v>
      </c>
      <c r="D18" s="667">
        <v>62385858.499999963</v>
      </c>
      <c r="E18" s="667">
        <v>138938998.34999996</v>
      </c>
      <c r="F18" s="667">
        <v>106827611.59000002</v>
      </c>
      <c r="G18" s="667">
        <v>34468898.82</v>
      </c>
      <c r="H18" s="667">
        <v>53934215.04999999</v>
      </c>
      <c r="I18" s="667">
        <v>306762241.19000006</v>
      </c>
      <c r="J18" s="667">
        <v>209960498.38</v>
      </c>
      <c r="K18" s="667">
        <v>133376360.53999999</v>
      </c>
      <c r="L18" s="668"/>
      <c r="M18" s="668"/>
      <c r="N18" s="668"/>
      <c r="O18" s="668"/>
      <c r="P18" s="668"/>
      <c r="Q18" s="668"/>
      <c r="R18" s="668"/>
      <c r="S18" s="668"/>
      <c r="T18" s="668"/>
    </row>
    <row r="19" spans="1:21" ht="15" customHeight="1" x14ac:dyDescent="0.25">
      <c r="A19" s="666" t="s">
        <v>305</v>
      </c>
      <c r="B19" s="667">
        <v>288802646.4600001</v>
      </c>
      <c r="C19" s="667">
        <v>253360992.87</v>
      </c>
      <c r="D19" s="667">
        <v>254956497.04999998</v>
      </c>
      <c r="E19" s="667">
        <v>259096897.83000001</v>
      </c>
      <c r="F19" s="667">
        <v>223779154.97999993</v>
      </c>
      <c r="G19" s="667">
        <v>173015567.05000004</v>
      </c>
      <c r="H19" s="667">
        <v>208172795.80000007</v>
      </c>
      <c r="I19" s="667">
        <v>300867695.25999993</v>
      </c>
      <c r="J19" s="667">
        <v>227526375.12999997</v>
      </c>
      <c r="K19" s="667">
        <v>222786909.44999993</v>
      </c>
      <c r="L19" s="668"/>
      <c r="M19" s="668"/>
      <c r="N19" s="668"/>
      <c r="O19" s="668"/>
      <c r="P19" s="668"/>
      <c r="Q19" s="668"/>
      <c r="R19" s="668"/>
      <c r="S19" s="668"/>
      <c r="T19" s="668"/>
    </row>
    <row r="20" spans="1:21" ht="15" customHeight="1" x14ac:dyDescent="0.25">
      <c r="A20" s="666" t="s">
        <v>670</v>
      </c>
      <c r="B20" s="667">
        <v>1429.0799999999997</v>
      </c>
      <c r="C20" s="667">
        <v>4315.1399999999994</v>
      </c>
      <c r="D20" s="667">
        <v>6720.9200000000028</v>
      </c>
      <c r="E20" s="667">
        <v>5439.0700000000015</v>
      </c>
      <c r="F20" s="667">
        <v>2607.8199999999997</v>
      </c>
      <c r="G20" s="667">
        <v>1950.3700000000003</v>
      </c>
      <c r="H20" s="667">
        <v>10425.669999999998</v>
      </c>
      <c r="I20" s="667">
        <v>20996.690000000002</v>
      </c>
      <c r="J20" s="667">
        <v>15132.730000000003</v>
      </c>
      <c r="K20" s="667">
        <v>12134.760000000004</v>
      </c>
      <c r="L20" s="668"/>
      <c r="M20" s="668"/>
      <c r="N20" s="668"/>
      <c r="O20" s="668"/>
      <c r="P20" s="668"/>
      <c r="Q20" s="668"/>
      <c r="R20" s="668"/>
      <c r="S20" s="668"/>
      <c r="T20" s="668"/>
    </row>
    <row r="21" spans="1:21" ht="15" customHeight="1" x14ac:dyDescent="0.25">
      <c r="A21" s="666" t="s">
        <v>302</v>
      </c>
      <c r="B21" s="667">
        <v>75878391.219999999</v>
      </c>
      <c r="C21" s="667">
        <v>41111915.069999956</v>
      </c>
      <c r="D21" s="667">
        <v>75575204.480000108</v>
      </c>
      <c r="E21" s="667">
        <v>101580341.20999993</v>
      </c>
      <c r="F21" s="667">
        <v>105260682.24000004</v>
      </c>
      <c r="G21" s="667">
        <v>71001110.250000015</v>
      </c>
      <c r="H21" s="667">
        <v>64887353.600000009</v>
      </c>
      <c r="I21" s="667">
        <v>156343275.23999992</v>
      </c>
      <c r="J21" s="667">
        <v>97063111.159999996</v>
      </c>
      <c r="K21" s="667">
        <v>61952658.939999998</v>
      </c>
      <c r="L21" s="668"/>
      <c r="M21" s="668"/>
      <c r="N21" s="668"/>
      <c r="O21" s="668"/>
      <c r="P21" s="668"/>
      <c r="Q21" s="668"/>
      <c r="R21" s="668"/>
      <c r="S21" s="668"/>
      <c r="T21" s="668"/>
    </row>
    <row r="22" spans="1:21" ht="15" customHeight="1" x14ac:dyDescent="0.25">
      <c r="A22" s="666" t="s">
        <v>671</v>
      </c>
      <c r="B22" s="667">
        <v>0</v>
      </c>
      <c r="C22" s="667">
        <v>0</v>
      </c>
      <c r="D22" s="667">
        <v>0</v>
      </c>
      <c r="E22" s="667">
        <v>0</v>
      </c>
      <c r="F22" s="667">
        <v>0</v>
      </c>
      <c r="G22" s="667">
        <v>554.11</v>
      </c>
      <c r="H22" s="667">
        <v>534.7700000000001</v>
      </c>
      <c r="I22" s="667">
        <v>496.49999999999989</v>
      </c>
      <c r="J22" s="667">
        <v>449.83000000000004</v>
      </c>
      <c r="K22" s="667">
        <v>2265.3199999999997</v>
      </c>
      <c r="L22" s="668"/>
      <c r="M22" s="668"/>
      <c r="N22" s="668"/>
      <c r="O22" s="668"/>
      <c r="P22" s="668"/>
      <c r="Q22" s="668"/>
      <c r="R22" s="668"/>
      <c r="S22" s="668"/>
      <c r="T22" s="668"/>
    </row>
    <row r="23" spans="1:21" ht="15" customHeight="1" x14ac:dyDescent="0.25">
      <c r="A23" s="666" t="s">
        <v>314</v>
      </c>
      <c r="B23" s="667">
        <v>99562.39</v>
      </c>
      <c r="C23" s="667">
        <v>582873.76</v>
      </c>
      <c r="D23" s="667">
        <v>884570.43000000017</v>
      </c>
      <c r="E23" s="667">
        <v>1462575.05</v>
      </c>
      <c r="F23" s="667">
        <v>1546136.0499999998</v>
      </c>
      <c r="G23" s="667">
        <v>2197856.73</v>
      </c>
      <c r="H23" s="667">
        <v>3792919.7799999993</v>
      </c>
      <c r="I23" s="667">
        <v>4454728.49</v>
      </c>
      <c r="J23" s="667">
        <v>4016114.62</v>
      </c>
      <c r="K23" s="667">
        <v>5118104.57</v>
      </c>
      <c r="L23" s="668"/>
      <c r="M23" s="668"/>
      <c r="N23" s="668"/>
      <c r="O23" s="668"/>
      <c r="P23" s="668"/>
      <c r="Q23" s="668"/>
      <c r="R23" s="668"/>
      <c r="S23" s="668"/>
      <c r="T23" s="668"/>
    </row>
    <row r="24" spans="1:21" ht="15" customHeight="1" x14ac:dyDescent="0.25">
      <c r="A24" s="666" t="s">
        <v>308</v>
      </c>
      <c r="B24" s="667">
        <v>233544864.60000005</v>
      </c>
      <c r="C24" s="667">
        <v>189395284.74000001</v>
      </c>
      <c r="D24" s="667">
        <v>87391273.040000021</v>
      </c>
      <c r="E24" s="667">
        <v>162314150.38</v>
      </c>
      <c r="F24" s="667">
        <v>193952100.26999998</v>
      </c>
      <c r="G24" s="667">
        <v>179542675.66000003</v>
      </c>
      <c r="H24" s="667">
        <v>244039268.53999999</v>
      </c>
      <c r="I24" s="667">
        <v>573944871.75</v>
      </c>
      <c r="J24" s="667">
        <v>282174535.94999999</v>
      </c>
      <c r="K24" s="667">
        <v>662778565.46000004</v>
      </c>
      <c r="L24" s="668"/>
      <c r="M24" s="668"/>
      <c r="N24" s="668"/>
      <c r="O24" s="668"/>
      <c r="P24" s="668"/>
      <c r="Q24" s="668"/>
      <c r="R24" s="668"/>
      <c r="S24" s="668"/>
      <c r="T24" s="668"/>
    </row>
    <row r="25" spans="1:21" ht="15" customHeight="1" x14ac:dyDescent="0.25">
      <c r="A25" s="666" t="s">
        <v>301</v>
      </c>
      <c r="B25" s="667">
        <v>45275011.49000001</v>
      </c>
      <c r="C25" s="667">
        <v>12959532.629999999</v>
      </c>
      <c r="D25" s="667">
        <v>44307510.899999991</v>
      </c>
      <c r="E25" s="667">
        <v>69258149.189999998</v>
      </c>
      <c r="F25" s="667">
        <v>65758505.039999999</v>
      </c>
      <c r="G25" s="667">
        <v>28264960.720000003</v>
      </c>
      <c r="H25" s="667">
        <v>13171974</v>
      </c>
      <c r="I25" s="667">
        <v>69778242.989999995</v>
      </c>
      <c r="J25" s="667">
        <v>54159557.519999996</v>
      </c>
      <c r="K25" s="667">
        <v>55804370.650000013</v>
      </c>
      <c r="L25" s="668"/>
      <c r="M25" s="668"/>
      <c r="N25" s="668"/>
      <c r="O25" s="668"/>
      <c r="P25" s="668"/>
      <c r="Q25" s="668"/>
      <c r="R25" s="668"/>
      <c r="S25" s="668"/>
      <c r="T25" s="668"/>
    </row>
    <row r="26" spans="1:21" ht="15" customHeight="1" x14ac:dyDescent="0.25">
      <c r="A26" s="666" t="s">
        <v>310</v>
      </c>
      <c r="B26" s="667">
        <v>1851.9000000000003</v>
      </c>
      <c r="C26" s="667">
        <v>31623008.730000008</v>
      </c>
      <c r="D26" s="667">
        <v>5204824.1999999993</v>
      </c>
      <c r="E26" s="667">
        <v>697580.32999999973</v>
      </c>
      <c r="F26" s="667">
        <v>818638.2799999998</v>
      </c>
      <c r="G26" s="667">
        <v>6200096.7999999989</v>
      </c>
      <c r="H26" s="667">
        <v>5767676.9799999986</v>
      </c>
      <c r="I26" s="667">
        <v>30381196.899999995</v>
      </c>
      <c r="J26" s="667">
        <v>144050915.20999998</v>
      </c>
      <c r="K26" s="667">
        <v>155764108.39000002</v>
      </c>
      <c r="L26" s="668"/>
      <c r="M26" s="668"/>
      <c r="N26" s="668"/>
      <c r="O26" s="668"/>
      <c r="P26" s="668"/>
      <c r="Q26" s="668"/>
      <c r="R26" s="668"/>
      <c r="S26" s="668"/>
      <c r="T26" s="668"/>
    </row>
    <row r="27" spans="1:21" ht="15" customHeight="1" x14ac:dyDescent="0.25">
      <c r="A27" s="666" t="s">
        <v>306</v>
      </c>
      <c r="B27" s="667">
        <v>136941189.25</v>
      </c>
      <c r="C27" s="667">
        <v>87174903.689999968</v>
      </c>
      <c r="D27" s="667">
        <v>91418285.569999978</v>
      </c>
      <c r="E27" s="667">
        <v>91765736.770000041</v>
      </c>
      <c r="F27" s="667">
        <v>67626909.479999989</v>
      </c>
      <c r="G27" s="667">
        <v>104601597.09999999</v>
      </c>
      <c r="H27" s="667">
        <v>78994142.25</v>
      </c>
      <c r="I27" s="667">
        <v>293937779.37000006</v>
      </c>
      <c r="J27" s="667">
        <v>220979712.68000007</v>
      </c>
      <c r="K27" s="667">
        <v>187059281.71999994</v>
      </c>
      <c r="L27" s="668"/>
      <c r="M27" s="668"/>
      <c r="N27" s="668"/>
      <c r="O27" s="668"/>
      <c r="P27" s="668"/>
      <c r="Q27" s="668"/>
      <c r="R27" s="668"/>
      <c r="S27" s="668"/>
      <c r="T27" s="668"/>
    </row>
    <row r="28" spans="1:21" ht="15" customHeight="1" x14ac:dyDescent="0.25">
      <c r="A28" s="666" t="s">
        <v>672</v>
      </c>
      <c r="B28" s="667">
        <v>806841.22</v>
      </c>
      <c r="C28" s="667">
        <v>943407.77999999991</v>
      </c>
      <c r="D28" s="667">
        <v>1055998.0299999998</v>
      </c>
      <c r="E28" s="667">
        <v>1077439.94</v>
      </c>
      <c r="F28" s="667">
        <v>1062264.6600000004</v>
      </c>
      <c r="G28" s="667">
        <v>999648.51999999979</v>
      </c>
      <c r="H28" s="667">
        <v>657888.7200000002</v>
      </c>
      <c r="I28" s="667">
        <v>1438632.1599999992</v>
      </c>
      <c r="J28" s="667">
        <v>1471791.2500000009</v>
      </c>
      <c r="K28" s="667">
        <v>1366103.3399999996</v>
      </c>
      <c r="L28" s="668"/>
      <c r="M28" s="668"/>
      <c r="N28" s="668"/>
      <c r="O28" s="668"/>
      <c r="P28" s="668"/>
      <c r="Q28" s="668"/>
      <c r="R28" s="668"/>
      <c r="S28" s="668"/>
      <c r="T28" s="668"/>
    </row>
    <row r="29" spans="1:21" ht="15" customHeight="1" x14ac:dyDescent="0.25">
      <c r="A29" s="666" t="s">
        <v>300</v>
      </c>
      <c r="B29" s="667">
        <v>205679752.31000006</v>
      </c>
      <c r="C29" s="667">
        <v>177659542.19000003</v>
      </c>
      <c r="D29" s="667">
        <v>94715680.089999989</v>
      </c>
      <c r="E29" s="667">
        <v>166692977.56</v>
      </c>
      <c r="F29" s="667">
        <v>219003987.89000002</v>
      </c>
      <c r="G29" s="667">
        <v>341034251.16000009</v>
      </c>
      <c r="H29" s="667">
        <v>387924184.32000005</v>
      </c>
      <c r="I29" s="667">
        <v>840677621.75999999</v>
      </c>
      <c r="J29" s="667">
        <v>437310674.51999998</v>
      </c>
      <c r="K29" s="667">
        <v>526678580.04000002</v>
      </c>
      <c r="L29" s="668"/>
      <c r="M29" s="668"/>
      <c r="N29" s="668"/>
      <c r="O29" s="668"/>
      <c r="P29" s="668"/>
      <c r="Q29" s="668"/>
      <c r="R29" s="668"/>
      <c r="S29" s="668"/>
      <c r="T29" s="668"/>
    </row>
    <row r="30" spans="1:21" ht="15" customHeight="1" x14ac:dyDescent="0.25">
      <c r="A30" s="666" t="s">
        <v>673</v>
      </c>
      <c r="B30" s="667">
        <v>0</v>
      </c>
      <c r="C30" s="667">
        <v>0</v>
      </c>
      <c r="D30" s="667">
        <v>46461.25</v>
      </c>
      <c r="E30" s="667">
        <v>22714.5</v>
      </c>
      <c r="F30" s="667">
        <v>26256.420000000002</v>
      </c>
      <c r="G30" s="667">
        <v>1116.0499999999997</v>
      </c>
      <c r="H30" s="667">
        <v>2371</v>
      </c>
      <c r="I30" s="667">
        <v>4407.67</v>
      </c>
      <c r="J30" s="667">
        <v>19.829999999999998</v>
      </c>
      <c r="K30" s="667">
        <v>684.75000000000011</v>
      </c>
      <c r="L30" s="668"/>
      <c r="M30" s="668"/>
      <c r="N30" s="668"/>
      <c r="O30" s="668"/>
      <c r="P30" s="668"/>
      <c r="Q30" s="668"/>
      <c r="R30" s="668"/>
      <c r="S30" s="668"/>
      <c r="T30" s="668"/>
    </row>
    <row r="31" spans="1:21" ht="15" customHeight="1" x14ac:dyDescent="0.25">
      <c r="A31" s="666" t="s">
        <v>674</v>
      </c>
      <c r="B31" s="667">
        <v>0</v>
      </c>
      <c r="C31" s="667">
        <v>0</v>
      </c>
      <c r="D31" s="667">
        <v>0</v>
      </c>
      <c r="E31" s="667">
        <v>0</v>
      </c>
      <c r="F31" s="667">
        <v>0</v>
      </c>
      <c r="G31" s="667">
        <v>204.17</v>
      </c>
      <c r="H31" s="667">
        <v>0</v>
      </c>
      <c r="I31" s="667">
        <v>323.17</v>
      </c>
      <c r="J31" s="667">
        <v>343.12000000000006</v>
      </c>
      <c r="K31" s="667">
        <v>646.1099999999999</v>
      </c>
      <c r="L31" s="668"/>
      <c r="M31" s="668"/>
      <c r="N31" s="668"/>
      <c r="O31" s="668"/>
      <c r="P31" s="668"/>
      <c r="Q31" s="668"/>
      <c r="R31" s="668"/>
      <c r="S31" s="668"/>
      <c r="T31" s="668"/>
    </row>
    <row r="32" spans="1:21" ht="15" customHeight="1" x14ac:dyDescent="0.25">
      <c r="A32" s="669" t="s">
        <v>682</v>
      </c>
      <c r="B32" s="665">
        <f>SUM(B33:B57)</f>
        <v>553777398.73000002</v>
      </c>
      <c r="C32" s="665">
        <f t="shared" ref="C32:K32" si="1">SUM(C33:C57)</f>
        <v>921294433.60999978</v>
      </c>
      <c r="D32" s="665">
        <f t="shared" si="1"/>
        <v>1294129001.8199999</v>
      </c>
      <c r="E32" s="665">
        <f t="shared" si="1"/>
        <v>1551829060.0399992</v>
      </c>
      <c r="F32" s="665">
        <f t="shared" si="1"/>
        <v>1595669572.1800001</v>
      </c>
      <c r="G32" s="665">
        <f t="shared" si="1"/>
        <v>1347757603.0999999</v>
      </c>
      <c r="H32" s="665">
        <f t="shared" si="1"/>
        <v>3567002137.6800003</v>
      </c>
      <c r="I32" s="665">
        <f t="shared" si="1"/>
        <v>2953700136.9900002</v>
      </c>
      <c r="J32" s="665">
        <f t="shared" si="1"/>
        <v>2130246987.0900006</v>
      </c>
      <c r="K32" s="665">
        <f t="shared" si="1"/>
        <v>2186965544.8499999</v>
      </c>
      <c r="L32" s="668"/>
      <c r="M32" s="668"/>
      <c r="N32" s="668"/>
      <c r="O32" s="668"/>
      <c r="P32" s="668"/>
      <c r="Q32" s="668"/>
      <c r="R32" s="668"/>
      <c r="S32" s="668"/>
      <c r="T32" s="668"/>
      <c r="U32" s="549"/>
    </row>
    <row r="33" spans="1:11" ht="15" customHeight="1" x14ac:dyDescent="0.25">
      <c r="A33" s="95" t="s">
        <v>668</v>
      </c>
      <c r="B33" s="667">
        <v>78.919999999999987</v>
      </c>
      <c r="C33" s="667">
        <v>65.020000000000024</v>
      </c>
      <c r="D33" s="667">
        <v>66.569999999999993</v>
      </c>
      <c r="E33" s="667">
        <v>15.779999999999998</v>
      </c>
      <c r="F33" s="667">
        <v>496.69000000000028</v>
      </c>
      <c r="G33" s="667">
        <v>0</v>
      </c>
      <c r="H33" s="667">
        <v>0</v>
      </c>
      <c r="I33" s="667">
        <v>0</v>
      </c>
      <c r="J33" s="667">
        <v>0</v>
      </c>
      <c r="K33" s="667">
        <v>0</v>
      </c>
    </row>
    <row r="34" spans="1:11" ht="15" customHeight="1" x14ac:dyDescent="0.25">
      <c r="A34" s="95" t="s">
        <v>296</v>
      </c>
      <c r="B34" s="667">
        <v>3782788.7499999995</v>
      </c>
      <c r="C34" s="667">
        <v>67873027.98999998</v>
      </c>
      <c r="D34" s="667">
        <v>253105686.56999993</v>
      </c>
      <c r="E34" s="667">
        <v>436969243.44</v>
      </c>
      <c r="F34" s="667">
        <v>289108548.65000015</v>
      </c>
      <c r="G34" s="667">
        <v>141873742.14999998</v>
      </c>
      <c r="H34" s="667">
        <v>619563981.90999985</v>
      </c>
      <c r="I34" s="667">
        <v>798463349.86999965</v>
      </c>
      <c r="J34" s="667">
        <v>356204712.31000012</v>
      </c>
      <c r="K34" s="667">
        <v>331287142.3500002</v>
      </c>
    </row>
    <row r="35" spans="1:11" ht="15" customHeight="1" x14ac:dyDescent="0.25">
      <c r="A35" s="95" t="s">
        <v>298</v>
      </c>
      <c r="B35" s="667">
        <v>1972237.6700000004</v>
      </c>
      <c r="C35" s="667">
        <v>97602573.129999995</v>
      </c>
      <c r="D35" s="667">
        <v>299021879.33999974</v>
      </c>
      <c r="E35" s="667">
        <v>262400716.7299999</v>
      </c>
      <c r="F35" s="667">
        <v>205180204.41</v>
      </c>
      <c r="G35" s="667">
        <v>224292334.49999985</v>
      </c>
      <c r="H35" s="667">
        <v>381879177.25999993</v>
      </c>
      <c r="I35" s="667">
        <v>255627741.18999994</v>
      </c>
      <c r="J35" s="667">
        <v>356088789.54000014</v>
      </c>
      <c r="K35" s="667">
        <v>317357742.93999976</v>
      </c>
    </row>
    <row r="36" spans="1:11" ht="15" customHeight="1" x14ac:dyDescent="0.25">
      <c r="A36" s="95" t="s">
        <v>294</v>
      </c>
      <c r="B36" s="667">
        <v>74705967.979999989</v>
      </c>
      <c r="C36" s="667">
        <v>364284360.0999999</v>
      </c>
      <c r="D36" s="667">
        <v>254940364.47000003</v>
      </c>
      <c r="E36" s="667">
        <v>308562000.86999989</v>
      </c>
      <c r="F36" s="667">
        <v>589779087.00000012</v>
      </c>
      <c r="G36" s="667">
        <v>456368326.80999982</v>
      </c>
      <c r="H36" s="667">
        <v>1239119452.05</v>
      </c>
      <c r="I36" s="667">
        <v>324726355.44</v>
      </c>
      <c r="J36" s="667">
        <v>217137729.47</v>
      </c>
      <c r="K36" s="667">
        <v>197474783.64000005</v>
      </c>
    </row>
    <row r="37" spans="1:11" ht="15" customHeight="1" x14ac:dyDescent="0.25">
      <c r="A37" s="95" t="s">
        <v>304</v>
      </c>
      <c r="B37" s="667">
        <v>10982815.459999993</v>
      </c>
      <c r="C37" s="667">
        <v>14553544.039999999</v>
      </c>
      <c r="D37" s="667">
        <v>18670393.109999992</v>
      </c>
      <c r="E37" s="667">
        <v>20897868.690000005</v>
      </c>
      <c r="F37" s="667">
        <v>14951917.119999999</v>
      </c>
      <c r="G37" s="667">
        <v>14050203.010000002</v>
      </c>
      <c r="H37" s="667">
        <v>26887617.290000007</v>
      </c>
      <c r="I37" s="667">
        <v>25050601.439999998</v>
      </c>
      <c r="J37" s="667">
        <v>18726605.330000006</v>
      </c>
      <c r="K37" s="667">
        <v>22080482.780000005</v>
      </c>
    </row>
    <row r="38" spans="1:11" ht="15" customHeight="1" x14ac:dyDescent="0.25">
      <c r="A38" s="95" t="s">
        <v>295</v>
      </c>
      <c r="B38" s="667">
        <v>39936731.819999985</v>
      </c>
      <c r="C38" s="667">
        <v>41966269.260000005</v>
      </c>
      <c r="D38" s="667">
        <v>43408346.93</v>
      </c>
      <c r="E38" s="667">
        <v>40466660.560000002</v>
      </c>
      <c r="F38" s="667">
        <v>44445044.389999993</v>
      </c>
      <c r="G38" s="667">
        <v>64230825.640000008</v>
      </c>
      <c r="H38" s="667">
        <v>109079291.27</v>
      </c>
      <c r="I38" s="667">
        <v>72829337.920000002</v>
      </c>
      <c r="J38" s="667">
        <v>57746406.000000015</v>
      </c>
      <c r="K38" s="667">
        <v>67294789.36999999</v>
      </c>
    </row>
    <row r="39" spans="1:11" ht="15" customHeight="1" x14ac:dyDescent="0.25">
      <c r="A39" s="95" t="s">
        <v>669</v>
      </c>
      <c r="B39" s="667">
        <v>0</v>
      </c>
      <c r="C39" s="667">
        <v>0</v>
      </c>
      <c r="D39" s="667">
        <v>0</v>
      </c>
      <c r="E39" s="667">
        <v>0</v>
      </c>
      <c r="F39" s="667">
        <v>0</v>
      </c>
      <c r="G39" s="667">
        <v>0</v>
      </c>
      <c r="H39" s="667">
        <v>0</v>
      </c>
      <c r="I39" s="667">
        <v>0</v>
      </c>
      <c r="J39" s="667">
        <v>0</v>
      </c>
      <c r="K39" s="667">
        <v>0</v>
      </c>
    </row>
    <row r="40" spans="1:11" ht="15" customHeight="1" x14ac:dyDescent="0.25">
      <c r="A40" s="95" t="s">
        <v>299</v>
      </c>
      <c r="B40" s="667">
        <v>95832840.879999995</v>
      </c>
      <c r="C40" s="667">
        <v>113826598.11999997</v>
      </c>
      <c r="D40" s="667">
        <v>133946565.97000001</v>
      </c>
      <c r="E40" s="667">
        <v>162616331.24999997</v>
      </c>
      <c r="F40" s="667">
        <v>133465439.31</v>
      </c>
      <c r="G40" s="667">
        <v>112395727.99999997</v>
      </c>
      <c r="H40" s="667">
        <v>230283167.26999998</v>
      </c>
      <c r="I40" s="667">
        <v>177704433.04999992</v>
      </c>
      <c r="J40" s="667">
        <v>179604903.09000003</v>
      </c>
      <c r="K40" s="667">
        <v>187131815.29000002</v>
      </c>
    </row>
    <row r="41" spans="1:11" ht="15" customHeight="1" x14ac:dyDescent="0.25">
      <c r="A41" s="95" t="s">
        <v>303</v>
      </c>
      <c r="B41" s="667">
        <v>7581012.2099999981</v>
      </c>
      <c r="C41" s="667">
        <v>5115195.51</v>
      </c>
      <c r="D41" s="667">
        <v>4942204.2699999996</v>
      </c>
      <c r="E41" s="667">
        <v>5145003.5899999989</v>
      </c>
      <c r="F41" s="667">
        <v>4912752.0900000008</v>
      </c>
      <c r="G41" s="667">
        <v>3472204.84</v>
      </c>
      <c r="H41" s="667">
        <v>4532646.41</v>
      </c>
      <c r="I41" s="667">
        <v>5391846.2000000002</v>
      </c>
      <c r="J41" s="667">
        <v>6012225.629999998</v>
      </c>
      <c r="K41" s="667">
        <v>8996058.7399999984</v>
      </c>
    </row>
    <row r="42" spans="1:11" ht="15" customHeight="1" x14ac:dyDescent="0.25">
      <c r="A42" s="95" t="s">
        <v>309</v>
      </c>
      <c r="B42" s="667">
        <v>2043013.6900000011</v>
      </c>
      <c r="C42" s="667">
        <v>2101637.0300000003</v>
      </c>
      <c r="D42" s="667">
        <v>4617777.3600000031</v>
      </c>
      <c r="E42" s="667">
        <v>8015600.6800000006</v>
      </c>
      <c r="F42" s="667">
        <v>2870467.6599999988</v>
      </c>
      <c r="G42" s="667">
        <v>1864809.4</v>
      </c>
      <c r="H42" s="667">
        <v>0</v>
      </c>
      <c r="I42" s="667">
        <v>125412.68000000004</v>
      </c>
      <c r="J42" s="667">
        <v>2106458.5799999991</v>
      </c>
      <c r="K42" s="667">
        <v>3257053.2299999986</v>
      </c>
    </row>
    <row r="43" spans="1:11" ht="15" customHeight="1" x14ac:dyDescent="0.25">
      <c r="A43" s="95" t="s">
        <v>307</v>
      </c>
      <c r="B43" s="667">
        <v>12965138.059999999</v>
      </c>
      <c r="C43" s="667">
        <v>10621980.539999999</v>
      </c>
      <c r="D43" s="667">
        <v>21840925.919999998</v>
      </c>
      <c r="E43" s="667">
        <v>13181073.239999998</v>
      </c>
      <c r="F43" s="667">
        <v>29300948.289999999</v>
      </c>
      <c r="G43" s="667">
        <v>51528132.049999997</v>
      </c>
      <c r="H43" s="667">
        <v>272944531.11000001</v>
      </c>
      <c r="I43" s="667">
        <v>467162152.86000001</v>
      </c>
      <c r="J43" s="667">
        <v>246166941.66000003</v>
      </c>
      <c r="K43" s="667">
        <v>220533003.36000004</v>
      </c>
    </row>
    <row r="44" spans="1:11" ht="15" customHeight="1" x14ac:dyDescent="0.25">
      <c r="A44" s="95" t="s">
        <v>297</v>
      </c>
      <c r="B44" s="667">
        <v>44455983.600000001</v>
      </c>
      <c r="C44" s="667">
        <v>25115197.129999992</v>
      </c>
      <c r="D44" s="667">
        <v>30075847.449999992</v>
      </c>
      <c r="E44" s="667">
        <v>37912818.020000003</v>
      </c>
      <c r="F44" s="667">
        <v>27545624.259999998</v>
      </c>
      <c r="G44" s="667">
        <v>18080641.159999993</v>
      </c>
      <c r="H44" s="667">
        <v>32102053.259999998</v>
      </c>
      <c r="I44" s="667">
        <v>44296491.939999983</v>
      </c>
      <c r="J44" s="667">
        <v>32119949.20999999</v>
      </c>
      <c r="K44" s="667">
        <v>30898164.200000003</v>
      </c>
    </row>
    <row r="45" spans="1:11" ht="15" customHeight="1" x14ac:dyDescent="0.25">
      <c r="A45" s="95" t="s">
        <v>305</v>
      </c>
      <c r="B45" s="667">
        <v>41388450.070000023</v>
      </c>
      <c r="C45" s="667">
        <v>39987757.650000006</v>
      </c>
      <c r="D45" s="667">
        <v>52505431.340000011</v>
      </c>
      <c r="E45" s="667">
        <v>40977897.549999982</v>
      </c>
      <c r="F45" s="667">
        <v>38349044.249999993</v>
      </c>
      <c r="G45" s="667">
        <v>54018026.13000001</v>
      </c>
      <c r="H45" s="667">
        <v>65012466.039999999</v>
      </c>
      <c r="I45" s="667">
        <v>61343585.300000004</v>
      </c>
      <c r="J45" s="667">
        <v>58411229.12000002</v>
      </c>
      <c r="K45" s="667">
        <v>67265890.800000012</v>
      </c>
    </row>
    <row r="46" spans="1:11" ht="15" customHeight="1" x14ac:dyDescent="0.25">
      <c r="A46" s="95" t="s">
        <v>670</v>
      </c>
      <c r="B46" s="667">
        <v>0</v>
      </c>
      <c r="C46" s="667">
        <v>0</v>
      </c>
      <c r="D46" s="667">
        <v>0</v>
      </c>
      <c r="E46" s="667">
        <v>0</v>
      </c>
      <c r="F46" s="667">
        <v>0</v>
      </c>
      <c r="G46" s="667">
        <v>0</v>
      </c>
      <c r="H46" s="667">
        <v>2300842.2099999995</v>
      </c>
      <c r="I46" s="667">
        <v>2168900.0199999996</v>
      </c>
      <c r="J46" s="667">
        <v>2168901.7700000005</v>
      </c>
      <c r="K46" s="667">
        <v>2198571.5199999996</v>
      </c>
    </row>
    <row r="47" spans="1:11" ht="15" customHeight="1" x14ac:dyDescent="0.25">
      <c r="A47" s="95" t="s">
        <v>302</v>
      </c>
      <c r="B47" s="667">
        <v>43092373.820000008</v>
      </c>
      <c r="C47" s="667">
        <v>29716678.100000001</v>
      </c>
      <c r="D47" s="667">
        <v>41945982.120000012</v>
      </c>
      <c r="E47" s="667">
        <v>47533281.609999992</v>
      </c>
      <c r="F47" s="667">
        <v>32984802.900000006</v>
      </c>
      <c r="G47" s="667">
        <v>28541574.749999993</v>
      </c>
      <c r="H47" s="667">
        <v>92244634.230000019</v>
      </c>
      <c r="I47" s="667">
        <v>57562651.850000046</v>
      </c>
      <c r="J47" s="667">
        <v>43288333.449999981</v>
      </c>
      <c r="K47" s="667">
        <v>53302998.330000006</v>
      </c>
    </row>
    <row r="48" spans="1:11" ht="15" customHeight="1" x14ac:dyDescent="0.25">
      <c r="A48" s="95" t="s">
        <v>671</v>
      </c>
      <c r="B48" s="667">
        <v>0</v>
      </c>
      <c r="C48" s="667">
        <v>0</v>
      </c>
      <c r="D48" s="667">
        <v>0</v>
      </c>
      <c r="E48" s="667">
        <v>0</v>
      </c>
      <c r="F48" s="667">
        <v>0</v>
      </c>
      <c r="G48" s="667">
        <v>0</v>
      </c>
      <c r="H48" s="667">
        <v>0</v>
      </c>
      <c r="I48" s="667">
        <v>0</v>
      </c>
      <c r="J48" s="667">
        <v>0</v>
      </c>
      <c r="K48" s="667">
        <v>0</v>
      </c>
    </row>
    <row r="49" spans="1:11" ht="15" customHeight="1" x14ac:dyDescent="0.25">
      <c r="A49" s="95" t="s">
        <v>314</v>
      </c>
      <c r="B49" s="667">
        <v>0</v>
      </c>
      <c r="C49" s="667">
        <v>0</v>
      </c>
      <c r="D49" s="667">
        <v>0</v>
      </c>
      <c r="E49" s="667">
        <v>0</v>
      </c>
      <c r="F49" s="667">
        <v>0</v>
      </c>
      <c r="G49" s="667">
        <v>0</v>
      </c>
      <c r="H49" s="667">
        <v>0</v>
      </c>
      <c r="I49" s="667">
        <v>0</v>
      </c>
      <c r="J49" s="667">
        <v>0</v>
      </c>
      <c r="K49" s="667">
        <v>0</v>
      </c>
    </row>
    <row r="50" spans="1:11" ht="15" customHeight="1" x14ac:dyDescent="0.25">
      <c r="A50" s="95" t="s">
        <v>308</v>
      </c>
      <c r="B50" s="667">
        <v>52833395.039999992</v>
      </c>
      <c r="C50" s="667">
        <v>32647279.890000004</v>
      </c>
      <c r="D50" s="667">
        <v>37020008.899999991</v>
      </c>
      <c r="E50" s="667">
        <v>51038111.769999996</v>
      </c>
      <c r="F50" s="667">
        <v>58885164.350000001</v>
      </c>
      <c r="G50" s="667">
        <v>53879644.410000004</v>
      </c>
      <c r="H50" s="667">
        <v>164896294.55999997</v>
      </c>
      <c r="I50" s="667">
        <v>192432520.05000001</v>
      </c>
      <c r="J50" s="667">
        <v>325576214.03999996</v>
      </c>
      <c r="K50" s="667">
        <v>359482800.31999999</v>
      </c>
    </row>
    <row r="51" spans="1:11" ht="15" customHeight="1" x14ac:dyDescent="0.25">
      <c r="A51" s="95" t="s">
        <v>301</v>
      </c>
      <c r="B51" s="667">
        <v>43544462.630000003</v>
      </c>
      <c r="C51" s="667">
        <v>22252766.829999994</v>
      </c>
      <c r="D51" s="667">
        <v>30808610.84</v>
      </c>
      <c r="E51" s="667">
        <v>36817070.799999997</v>
      </c>
      <c r="F51" s="667">
        <v>29286302.299999993</v>
      </c>
      <c r="G51" s="667">
        <v>21470516.940000001</v>
      </c>
      <c r="H51" s="667">
        <v>37032536.200000003</v>
      </c>
      <c r="I51" s="667">
        <v>47922625.470000006</v>
      </c>
      <c r="J51" s="667">
        <v>38638399.760000005</v>
      </c>
      <c r="K51" s="667">
        <v>47256438.25</v>
      </c>
    </row>
    <row r="52" spans="1:11" ht="15" customHeight="1" x14ac:dyDescent="0.25">
      <c r="A52" s="95" t="s">
        <v>310</v>
      </c>
      <c r="B52" s="667">
        <v>311983.15999999992</v>
      </c>
      <c r="C52" s="667">
        <v>649624.65000000014</v>
      </c>
      <c r="D52" s="667">
        <v>456410.10999999993</v>
      </c>
      <c r="E52" s="667">
        <v>768670.29</v>
      </c>
      <c r="F52" s="667">
        <v>1024823.6399999997</v>
      </c>
      <c r="G52" s="667">
        <v>746932.99</v>
      </c>
      <c r="H52" s="667">
        <v>966898.81999999983</v>
      </c>
      <c r="I52" s="667">
        <v>1364664.8199999998</v>
      </c>
      <c r="J52" s="667">
        <v>1359913.4500000002</v>
      </c>
      <c r="K52" s="667">
        <v>1276476.5799999998</v>
      </c>
    </row>
    <row r="53" spans="1:11" ht="15" customHeight="1" x14ac:dyDescent="0.25">
      <c r="A53" s="95" t="s">
        <v>306</v>
      </c>
      <c r="B53" s="667">
        <v>28169117.63000001</v>
      </c>
      <c r="C53" s="667">
        <v>20726605.27999999</v>
      </c>
      <c r="D53" s="667">
        <v>31707595.720000006</v>
      </c>
      <c r="E53" s="667">
        <v>27546842.109999999</v>
      </c>
      <c r="F53" s="667">
        <v>22901802.579999991</v>
      </c>
      <c r="G53" s="667">
        <v>15431745.90000001</v>
      </c>
      <c r="H53" s="667">
        <v>41371817.509999998</v>
      </c>
      <c r="I53" s="667">
        <v>115716249.10999998</v>
      </c>
      <c r="J53" s="667">
        <v>32854811.379999995</v>
      </c>
      <c r="K53" s="667">
        <v>57396038.609999999</v>
      </c>
    </row>
    <row r="54" spans="1:11" ht="15" customHeight="1" x14ac:dyDescent="0.25">
      <c r="A54" s="95" t="s">
        <v>672</v>
      </c>
      <c r="B54" s="667">
        <v>308713.43999999994</v>
      </c>
      <c r="C54" s="667">
        <v>266208.89999999997</v>
      </c>
      <c r="D54" s="667">
        <v>267523.19000000006</v>
      </c>
      <c r="E54" s="667">
        <v>248601.83</v>
      </c>
      <c r="F54" s="667">
        <v>236628.35999999984</v>
      </c>
      <c r="G54" s="667">
        <v>125551.05</v>
      </c>
      <c r="H54" s="667">
        <v>384904.28000000009</v>
      </c>
      <c r="I54" s="667">
        <v>442206.84000000032</v>
      </c>
      <c r="J54" s="667">
        <v>429659.93000000011</v>
      </c>
      <c r="K54" s="667">
        <v>465643.66</v>
      </c>
    </row>
    <row r="55" spans="1:11" ht="15" customHeight="1" x14ac:dyDescent="0.25">
      <c r="A55" s="95" t="s">
        <v>300</v>
      </c>
      <c r="B55" s="667">
        <v>49870293.899999999</v>
      </c>
      <c r="C55" s="667">
        <v>31987064.440000001</v>
      </c>
      <c r="D55" s="667">
        <v>34847381.639999993</v>
      </c>
      <c r="E55" s="667">
        <v>50731251.229999997</v>
      </c>
      <c r="F55" s="667">
        <v>70440473.929999992</v>
      </c>
      <c r="G55" s="667">
        <v>85386663.370000005</v>
      </c>
      <c r="H55" s="667">
        <v>246399825.99999994</v>
      </c>
      <c r="I55" s="667">
        <v>303369010.94</v>
      </c>
      <c r="J55" s="667">
        <v>155604803.37</v>
      </c>
      <c r="K55" s="667">
        <v>212009650.87999997</v>
      </c>
    </row>
    <row r="56" spans="1:11" ht="15" customHeight="1" x14ac:dyDescent="0.25">
      <c r="A56" s="95" t="s">
        <v>673</v>
      </c>
      <c r="B56" s="667">
        <v>0</v>
      </c>
      <c r="C56" s="667">
        <v>0</v>
      </c>
      <c r="D56" s="667">
        <v>0</v>
      </c>
      <c r="E56" s="667">
        <v>0</v>
      </c>
      <c r="F56" s="667">
        <v>0</v>
      </c>
      <c r="G56" s="667">
        <v>0</v>
      </c>
      <c r="H56" s="667">
        <v>0</v>
      </c>
      <c r="I56" s="667">
        <v>0</v>
      </c>
      <c r="J56" s="667">
        <v>0</v>
      </c>
      <c r="K56" s="667">
        <v>0</v>
      </c>
    </row>
    <row r="57" spans="1:11" ht="15" customHeight="1" x14ac:dyDescent="0.25">
      <c r="A57" s="95" t="s">
        <v>674</v>
      </c>
      <c r="B57" s="667">
        <v>0</v>
      </c>
      <c r="C57" s="667">
        <v>0</v>
      </c>
      <c r="D57" s="667">
        <v>0</v>
      </c>
      <c r="E57" s="667">
        <v>0</v>
      </c>
      <c r="F57" s="667">
        <v>0</v>
      </c>
      <c r="G57" s="667">
        <v>0</v>
      </c>
      <c r="H57" s="667">
        <v>0</v>
      </c>
      <c r="I57" s="667">
        <v>0</v>
      </c>
      <c r="J57" s="667">
        <v>0</v>
      </c>
      <c r="K57" s="667">
        <v>0</v>
      </c>
    </row>
    <row r="58" spans="1:11" ht="15" customHeight="1" x14ac:dyDescent="0.25">
      <c r="A58" s="670" t="s">
        <v>683</v>
      </c>
      <c r="B58" s="665">
        <f t="shared" ref="B58:K58" si="2">SUM(B59:B83)</f>
        <v>212705967.37139806</v>
      </c>
      <c r="C58" s="665">
        <f t="shared" si="2"/>
        <v>245753693.47996095</v>
      </c>
      <c r="D58" s="665">
        <f t="shared" si="2"/>
        <v>216697183.52330831</v>
      </c>
      <c r="E58" s="665">
        <f t="shared" si="2"/>
        <v>216094965.13043001</v>
      </c>
      <c r="F58" s="665">
        <f t="shared" si="2"/>
        <v>238632296.82879463</v>
      </c>
      <c r="G58" s="665">
        <f t="shared" si="2"/>
        <v>264916668.85231236</v>
      </c>
      <c r="H58" s="665">
        <f t="shared" si="2"/>
        <v>294236611.05583209</v>
      </c>
      <c r="I58" s="665">
        <f t="shared" si="2"/>
        <v>296061536.1736241</v>
      </c>
      <c r="J58" s="665">
        <f t="shared" si="2"/>
        <v>282105401.38698596</v>
      </c>
      <c r="K58" s="665">
        <f t="shared" si="2"/>
        <v>303738554.63805079</v>
      </c>
    </row>
    <row r="59" spans="1:11" ht="15" customHeight="1" x14ac:dyDescent="0.25">
      <c r="A59" s="95" t="s">
        <v>668</v>
      </c>
      <c r="B59" s="667">
        <v>2232758.1492499998</v>
      </c>
      <c r="C59" s="667">
        <v>1601155.8191999998</v>
      </c>
      <c r="D59" s="667">
        <v>1953354.5861500001</v>
      </c>
      <c r="E59" s="667">
        <v>1974453.84078</v>
      </c>
      <c r="F59" s="667">
        <v>3326069.5681514922</v>
      </c>
      <c r="G59" s="667">
        <v>3234840.5039723474</v>
      </c>
      <c r="H59" s="667">
        <v>4304157.7469679592</v>
      </c>
      <c r="I59" s="667">
        <v>2660206.6527726422</v>
      </c>
      <c r="J59" s="667">
        <v>1561452.7140889622</v>
      </c>
      <c r="K59" s="667">
        <v>2476406.5227423133</v>
      </c>
    </row>
    <row r="60" spans="1:11" ht="15" customHeight="1" x14ac:dyDescent="0.25">
      <c r="A60" s="95" t="s">
        <v>296</v>
      </c>
      <c r="B60" s="667">
        <v>16510999.757767294</v>
      </c>
      <c r="C60" s="667">
        <v>19683843.574011721</v>
      </c>
      <c r="D60" s="667">
        <v>16116486.397203701</v>
      </c>
      <c r="E60" s="667">
        <v>16401537.732279997</v>
      </c>
      <c r="F60" s="667">
        <v>18147321.062017601</v>
      </c>
      <c r="G60" s="667">
        <v>19704941.029119894</v>
      </c>
      <c r="H60" s="667">
        <v>21065367.556276251</v>
      </c>
      <c r="I60" s="667">
        <v>22160450.861404005</v>
      </c>
      <c r="J60" s="667">
        <v>22649382.240080182</v>
      </c>
      <c r="K60" s="667">
        <v>26653565.870024364</v>
      </c>
    </row>
    <row r="61" spans="1:11" ht="15" customHeight="1" x14ac:dyDescent="0.25">
      <c r="A61" s="95" t="s">
        <v>298</v>
      </c>
      <c r="B61" s="667">
        <v>11144698.454192579</v>
      </c>
      <c r="C61" s="667">
        <v>13118148.777829716</v>
      </c>
      <c r="D61" s="667">
        <v>11564567.970783424</v>
      </c>
      <c r="E61" s="667">
        <v>13437047.261079999</v>
      </c>
      <c r="F61" s="667">
        <v>14248684.110614132</v>
      </c>
      <c r="G61" s="667">
        <v>16183752.304699773</v>
      </c>
      <c r="H61" s="667">
        <v>18071818.87998952</v>
      </c>
      <c r="I61" s="667">
        <v>17056259.310901817</v>
      </c>
      <c r="J61" s="667">
        <v>20359718.923747145</v>
      </c>
      <c r="K61" s="667">
        <v>18503642.437571496</v>
      </c>
    </row>
    <row r="62" spans="1:11" ht="15" customHeight="1" x14ac:dyDescent="0.25">
      <c r="A62" s="95" t="s">
        <v>294</v>
      </c>
      <c r="B62" s="667">
        <v>26527763.258288689</v>
      </c>
      <c r="C62" s="667">
        <v>32462472.403209891</v>
      </c>
      <c r="D62" s="667">
        <v>27959265.008889925</v>
      </c>
      <c r="E62" s="667">
        <v>29174524.286009997</v>
      </c>
      <c r="F62" s="667">
        <v>43666224.359411962</v>
      </c>
      <c r="G62" s="667">
        <v>52681374.439384423</v>
      </c>
      <c r="H62" s="667">
        <v>52271682.962005183</v>
      </c>
      <c r="I62" s="667">
        <v>56595615.336610854</v>
      </c>
      <c r="J62" s="667">
        <v>56279204.985707022</v>
      </c>
      <c r="K62" s="667">
        <v>55929576.171165451</v>
      </c>
    </row>
    <row r="63" spans="1:11" ht="15" customHeight="1" x14ac:dyDescent="0.25">
      <c r="A63" s="95" t="s">
        <v>304</v>
      </c>
      <c r="B63" s="667">
        <v>11292576.301153459</v>
      </c>
      <c r="C63" s="667">
        <v>11422728.512110028</v>
      </c>
      <c r="D63" s="667">
        <v>11418350.291357087</v>
      </c>
      <c r="E63" s="667">
        <v>11817789.899780001</v>
      </c>
      <c r="F63" s="667">
        <v>11148891.771361642</v>
      </c>
      <c r="G63" s="667">
        <v>12261922.551754456</v>
      </c>
      <c r="H63" s="667">
        <v>13349532.512036189</v>
      </c>
      <c r="I63" s="667">
        <v>17458774.332165498</v>
      </c>
      <c r="J63" s="667">
        <v>13737572.486887349</v>
      </c>
      <c r="K63" s="667">
        <v>14454386.149282295</v>
      </c>
    </row>
    <row r="64" spans="1:11" ht="15" customHeight="1" x14ac:dyDescent="0.25">
      <c r="A64" s="95" t="s">
        <v>295</v>
      </c>
      <c r="B64" s="667">
        <v>17973282.824283037</v>
      </c>
      <c r="C64" s="667">
        <v>22651504.788073156</v>
      </c>
      <c r="D64" s="667">
        <v>15467683.3128823</v>
      </c>
      <c r="E64" s="667">
        <v>15261391.785000002</v>
      </c>
      <c r="F64" s="667">
        <v>17109719.613297656</v>
      </c>
      <c r="G64" s="667">
        <v>14656066.931657255</v>
      </c>
      <c r="H64" s="667">
        <v>17000906.373179011</v>
      </c>
      <c r="I64" s="667">
        <v>19100367.350772895</v>
      </c>
      <c r="J64" s="667">
        <v>15169974.816499777</v>
      </c>
      <c r="K64" s="667">
        <v>15480222.821712269</v>
      </c>
    </row>
    <row r="65" spans="1:11" ht="15" customHeight="1" x14ac:dyDescent="0.25">
      <c r="A65" s="95" t="s">
        <v>669</v>
      </c>
      <c r="B65" s="667">
        <v>33233.814460000001</v>
      </c>
      <c r="C65" s="667">
        <v>29678.275199999996</v>
      </c>
      <c r="D65" s="667">
        <v>16646.5255</v>
      </c>
      <c r="E65" s="667">
        <v>29258.017620000002</v>
      </c>
      <c r="F65" s="667">
        <v>41710.344770132935</v>
      </c>
      <c r="G65" s="667">
        <v>55397.918094191773</v>
      </c>
      <c r="H65" s="667">
        <v>19283.75964993078</v>
      </c>
      <c r="I65" s="667">
        <v>14138.208319284307</v>
      </c>
      <c r="J65" s="667">
        <v>11084.697523542802</v>
      </c>
      <c r="K65" s="667">
        <v>18966.977828970004</v>
      </c>
    </row>
    <row r="66" spans="1:11" ht="15" customHeight="1" x14ac:dyDescent="0.25">
      <c r="A66" s="95" t="s">
        <v>299</v>
      </c>
      <c r="B66" s="667">
        <v>13947128.395696621</v>
      </c>
      <c r="C66" s="667">
        <v>17399436.363726344</v>
      </c>
      <c r="D66" s="667">
        <v>12359886.652327029</v>
      </c>
      <c r="E66" s="667">
        <v>13724249.130320001</v>
      </c>
      <c r="F66" s="667">
        <v>12836415.018931437</v>
      </c>
      <c r="G66" s="667">
        <v>13644766.348202845</v>
      </c>
      <c r="H66" s="667">
        <v>15425769.97469715</v>
      </c>
      <c r="I66" s="667">
        <v>14059977.000674061</v>
      </c>
      <c r="J66" s="667">
        <v>12446283.488965495</v>
      </c>
      <c r="K66" s="667">
        <v>18380505.498988483</v>
      </c>
    </row>
    <row r="67" spans="1:11" ht="15" customHeight="1" x14ac:dyDescent="0.25">
      <c r="A67" s="95" t="s">
        <v>303</v>
      </c>
      <c r="B67" s="667">
        <v>10155155.615577022</v>
      </c>
      <c r="C67" s="667">
        <v>11177844.496441996</v>
      </c>
      <c r="D67" s="667">
        <v>9931709.5440530125</v>
      </c>
      <c r="E67" s="667">
        <v>10465394.681899998</v>
      </c>
      <c r="F67" s="667">
        <v>10951174.228597527</v>
      </c>
      <c r="G67" s="667">
        <v>11388882.185074896</v>
      </c>
      <c r="H67" s="667">
        <v>11281842.934488062</v>
      </c>
      <c r="I67" s="667">
        <v>13216896.840057444</v>
      </c>
      <c r="J67" s="667">
        <v>12356888.278022891</v>
      </c>
      <c r="K67" s="667">
        <v>13820597.953507053</v>
      </c>
    </row>
    <row r="68" spans="1:11" ht="15" customHeight="1" x14ac:dyDescent="0.25">
      <c r="A68" s="95" t="s">
        <v>309</v>
      </c>
      <c r="B68" s="667">
        <v>3619655.1894042939</v>
      </c>
      <c r="C68" s="667">
        <v>3468787.9084286848</v>
      </c>
      <c r="D68" s="667">
        <v>3067174.3474964569</v>
      </c>
      <c r="E68" s="667">
        <v>3213332.7346199998</v>
      </c>
      <c r="F68" s="667">
        <v>5048936.4432364814</v>
      </c>
      <c r="G68" s="667">
        <v>4834613.0972104352</v>
      </c>
      <c r="H68" s="667">
        <v>5857706.0208925996</v>
      </c>
      <c r="I68" s="667">
        <v>7147844.3497423837</v>
      </c>
      <c r="J68" s="667">
        <v>5332206.0930020688</v>
      </c>
      <c r="K68" s="667">
        <v>7792753.4102657968</v>
      </c>
    </row>
    <row r="69" spans="1:11" ht="15" customHeight="1" x14ac:dyDescent="0.25">
      <c r="A69" s="95" t="s">
        <v>307</v>
      </c>
      <c r="B69" s="667">
        <v>7419035.3115148414</v>
      </c>
      <c r="C69" s="667">
        <v>7160544.5188106615</v>
      </c>
      <c r="D69" s="667">
        <v>7797338.1480682166</v>
      </c>
      <c r="E69" s="667">
        <v>6384746.2539000008</v>
      </c>
      <c r="F69" s="667">
        <v>6875117.6071777344</v>
      </c>
      <c r="G69" s="667">
        <v>6453295.475290304</v>
      </c>
      <c r="H69" s="667">
        <v>7495506.9057344627</v>
      </c>
      <c r="I69" s="667">
        <v>7129236.3500367738</v>
      </c>
      <c r="J69" s="667">
        <v>6675799.4738550298</v>
      </c>
      <c r="K69" s="667">
        <v>8382032.634434511</v>
      </c>
    </row>
    <row r="70" spans="1:11" ht="15" customHeight="1" x14ac:dyDescent="0.25">
      <c r="A70" s="95" t="s">
        <v>297</v>
      </c>
      <c r="B70" s="667">
        <v>8915336.5531666819</v>
      </c>
      <c r="C70" s="667">
        <v>11907866.18277155</v>
      </c>
      <c r="D70" s="667">
        <v>12016793.241489362</v>
      </c>
      <c r="E70" s="667">
        <v>11124462.41904</v>
      </c>
      <c r="F70" s="667">
        <v>10598707.331289152</v>
      </c>
      <c r="G70" s="667">
        <v>11767573.440949304</v>
      </c>
      <c r="H70" s="667">
        <v>13533336.703584502</v>
      </c>
      <c r="I70" s="667">
        <v>13366345.134937322</v>
      </c>
      <c r="J70" s="667">
        <v>11121770.682517318</v>
      </c>
      <c r="K70" s="667">
        <v>11396853.98881175</v>
      </c>
    </row>
    <row r="71" spans="1:11" ht="15" customHeight="1" x14ac:dyDescent="0.25">
      <c r="A71" s="95" t="s">
        <v>305</v>
      </c>
      <c r="B71" s="667">
        <v>16682466.042051144</v>
      </c>
      <c r="C71" s="667">
        <v>18461404.332052</v>
      </c>
      <c r="D71" s="667">
        <v>17488700.072632734</v>
      </c>
      <c r="E71" s="667">
        <v>15512071.786870001</v>
      </c>
      <c r="F71" s="667">
        <v>15532475.287670655</v>
      </c>
      <c r="G71" s="667">
        <v>18661755.239467919</v>
      </c>
      <c r="H71" s="667">
        <v>19728703.35033948</v>
      </c>
      <c r="I71" s="667">
        <v>16884836.630902737</v>
      </c>
      <c r="J71" s="667">
        <v>16964346.014076527</v>
      </c>
      <c r="K71" s="667">
        <v>21556039.035597317</v>
      </c>
    </row>
    <row r="72" spans="1:11" ht="15" customHeight="1" x14ac:dyDescent="0.25">
      <c r="A72" s="95" t="s">
        <v>670</v>
      </c>
      <c r="B72" s="667">
        <v>2887239.3978900001</v>
      </c>
      <c r="C72" s="667">
        <v>3057114.5808000001</v>
      </c>
      <c r="D72" s="667">
        <v>2919616.7758999998</v>
      </c>
      <c r="E72" s="667">
        <v>2477044.44233</v>
      </c>
      <c r="F72" s="667">
        <v>2311459.640861528</v>
      </c>
      <c r="G72" s="667">
        <v>2723459.4861216168</v>
      </c>
      <c r="H72" s="667">
        <v>2868128.453279472</v>
      </c>
      <c r="I72" s="667">
        <v>2937865.1047025803</v>
      </c>
      <c r="J72" s="667">
        <v>3168973.3559589921</v>
      </c>
      <c r="K72" s="667">
        <v>3044743.0069282129</v>
      </c>
    </row>
    <row r="73" spans="1:11" ht="15" customHeight="1" x14ac:dyDescent="0.25">
      <c r="A73" s="95" t="s">
        <v>302</v>
      </c>
      <c r="B73" s="667">
        <v>15654212.398112239</v>
      </c>
      <c r="C73" s="667">
        <v>18211836.718055543</v>
      </c>
      <c r="D73" s="667">
        <v>15632934.720130851</v>
      </c>
      <c r="E73" s="667">
        <v>14913870.52916</v>
      </c>
      <c r="F73" s="667">
        <v>15896304.342051039</v>
      </c>
      <c r="G73" s="667">
        <v>16295265.535527524</v>
      </c>
      <c r="H73" s="667">
        <v>21399647.574266631</v>
      </c>
      <c r="I73" s="667">
        <v>17402362.774366554</v>
      </c>
      <c r="J73" s="667">
        <v>17009150.353523698</v>
      </c>
      <c r="K73" s="667">
        <v>25581043.966908168</v>
      </c>
    </row>
    <row r="74" spans="1:11" ht="15" customHeight="1" x14ac:dyDescent="0.25">
      <c r="A74" s="95" t="s">
        <v>671</v>
      </c>
      <c r="B74" s="667">
        <v>498347.86392999993</v>
      </c>
      <c r="C74" s="667">
        <v>108743.87999999999</v>
      </c>
      <c r="D74" s="667">
        <v>138607.74124999999</v>
      </c>
      <c r="E74" s="667">
        <v>51698.7</v>
      </c>
      <c r="F74" s="667">
        <v>796532.59656573122</v>
      </c>
      <c r="G74" s="667">
        <v>269317.81776000001</v>
      </c>
      <c r="H74" s="667">
        <v>309691.23983628559</v>
      </c>
      <c r="I74" s="667">
        <v>121183.64303237599</v>
      </c>
      <c r="J74" s="667">
        <v>186559.55300606936</v>
      </c>
      <c r="K74" s="667">
        <v>309150.34533782909</v>
      </c>
    </row>
    <row r="75" spans="1:11" ht="15" customHeight="1" x14ac:dyDescent="0.25">
      <c r="A75" s="95" t="s">
        <v>314</v>
      </c>
      <c r="B75" s="667">
        <v>5606989.0631299997</v>
      </c>
      <c r="C75" s="667">
        <v>6686304.4079999998</v>
      </c>
      <c r="D75" s="667">
        <v>5663052.8317000009</v>
      </c>
      <c r="E75" s="667">
        <v>4769212.3398499992</v>
      </c>
      <c r="F75" s="667">
        <v>4462438.3670402812</v>
      </c>
      <c r="G75" s="667">
        <v>5687389.6456776354</v>
      </c>
      <c r="H75" s="667">
        <v>3863782.0252467594</v>
      </c>
      <c r="I75" s="667">
        <v>4547433.2491905801</v>
      </c>
      <c r="J75" s="667">
        <v>3721045.8330204515</v>
      </c>
      <c r="K75" s="667">
        <v>3639917.4522891855</v>
      </c>
    </row>
    <row r="76" spans="1:11" ht="15" customHeight="1" x14ac:dyDescent="0.25">
      <c r="A76" s="95" t="s">
        <v>308</v>
      </c>
      <c r="B76" s="667">
        <v>4327159.0962397633</v>
      </c>
      <c r="C76" s="667">
        <v>5564880.6971217198</v>
      </c>
      <c r="D76" s="667">
        <v>6776973.5210301504</v>
      </c>
      <c r="E76" s="667">
        <v>6200628.2359000007</v>
      </c>
      <c r="F76" s="667">
        <v>7311743.460511582</v>
      </c>
      <c r="G76" s="667">
        <v>8982509.613011308</v>
      </c>
      <c r="H76" s="667">
        <v>14347885.648515208</v>
      </c>
      <c r="I76" s="667">
        <v>11925185.830083262</v>
      </c>
      <c r="J76" s="667">
        <v>13499524.823049208</v>
      </c>
      <c r="K76" s="667">
        <v>11769901.62782583</v>
      </c>
    </row>
    <row r="77" spans="1:11" ht="15" customHeight="1" x14ac:dyDescent="0.25">
      <c r="A77" s="95" t="s">
        <v>301</v>
      </c>
      <c r="B77" s="667">
        <v>7338773.5853795037</v>
      </c>
      <c r="C77" s="667">
        <v>9317429.3073072005</v>
      </c>
      <c r="D77" s="667">
        <v>6912332.9288437767</v>
      </c>
      <c r="E77" s="667">
        <v>6640309.8533200007</v>
      </c>
      <c r="F77" s="667">
        <v>9051325.2190258559</v>
      </c>
      <c r="G77" s="667">
        <v>9826174.5892172437</v>
      </c>
      <c r="H77" s="667">
        <v>12725557.712012535</v>
      </c>
      <c r="I77" s="667">
        <v>9915591.4550507553</v>
      </c>
      <c r="J77" s="667">
        <v>7621921.1575731691</v>
      </c>
      <c r="K77" s="667">
        <v>7405981.7369640442</v>
      </c>
    </row>
    <row r="78" spans="1:11" ht="15" customHeight="1" x14ac:dyDescent="0.25">
      <c r="A78" s="95" t="s">
        <v>310</v>
      </c>
      <c r="B78" s="667">
        <v>8754828.0499116834</v>
      </c>
      <c r="C78" s="667">
        <v>8100714.8639342664</v>
      </c>
      <c r="D78" s="667">
        <v>8267810.8664689353</v>
      </c>
      <c r="E78" s="667">
        <v>8172931.2445999999</v>
      </c>
      <c r="F78" s="667">
        <v>7771425.4589981763</v>
      </c>
      <c r="G78" s="667">
        <v>9304277.0487393364</v>
      </c>
      <c r="H78" s="667">
        <v>9574625.7776067629</v>
      </c>
      <c r="I78" s="667">
        <v>7655384.8702827785</v>
      </c>
      <c r="J78" s="667">
        <v>9854301.6278018691</v>
      </c>
      <c r="K78" s="667">
        <v>8306326.8700966733</v>
      </c>
    </row>
    <row r="79" spans="1:11" ht="15" customHeight="1" x14ac:dyDescent="0.25">
      <c r="A79" s="95" t="s">
        <v>306</v>
      </c>
      <c r="B79" s="667">
        <v>13896397.96626918</v>
      </c>
      <c r="C79" s="667">
        <v>15740318.953214314</v>
      </c>
      <c r="D79" s="667">
        <v>15201708.28797657</v>
      </c>
      <c r="E79" s="667">
        <v>16201062.345720001</v>
      </c>
      <c r="F79" s="667">
        <v>13215098.534653701</v>
      </c>
      <c r="G79" s="667">
        <v>18714630.825198792</v>
      </c>
      <c r="H79" s="667">
        <v>21709324.795177195</v>
      </c>
      <c r="I79" s="667">
        <v>24726512.739873204</v>
      </c>
      <c r="J79" s="667">
        <v>22793481.670583814</v>
      </c>
      <c r="K79" s="667">
        <v>18888973.909508314</v>
      </c>
    </row>
    <row r="80" spans="1:11" ht="15" customHeight="1" x14ac:dyDescent="0.25">
      <c r="A80" s="95" t="s">
        <v>672</v>
      </c>
      <c r="B80" s="667">
        <v>1041815.14417</v>
      </c>
      <c r="C80" s="667">
        <v>1404917.8751999999</v>
      </c>
      <c r="D80" s="667">
        <v>1136024.4621000001</v>
      </c>
      <c r="E80" s="667">
        <v>968765.21325000003</v>
      </c>
      <c r="F80" s="667">
        <v>1519724.3989774887</v>
      </c>
      <c r="G80" s="667">
        <v>1449250.9675817706</v>
      </c>
      <c r="H80" s="667">
        <v>2008191.6852615229</v>
      </c>
      <c r="I80" s="667">
        <v>1547724.658759695</v>
      </c>
      <c r="J80" s="667">
        <v>1339656.1529704728</v>
      </c>
      <c r="K80" s="667">
        <v>1140300.8200155683</v>
      </c>
    </row>
    <row r="81" spans="1:11" ht="15" customHeight="1" x14ac:dyDescent="0.25">
      <c r="A81" s="95" t="s">
        <v>300</v>
      </c>
      <c r="B81" s="667">
        <v>6146283.3878400279</v>
      </c>
      <c r="C81" s="667">
        <v>6924185.8652621405</v>
      </c>
      <c r="D81" s="667">
        <v>6793918.232124758</v>
      </c>
      <c r="E81" s="667">
        <v>7126638.9470999995</v>
      </c>
      <c r="F81" s="667">
        <v>6606660.0885816664</v>
      </c>
      <c r="G81" s="667">
        <v>5856255.6990928901</v>
      </c>
      <c r="H81" s="667">
        <v>5426134.9286909755</v>
      </c>
      <c r="I81" s="667">
        <v>7905973.3459119704</v>
      </c>
      <c r="J81" s="667">
        <v>7843085.0286713019</v>
      </c>
      <c r="K81" s="667">
        <v>8265414.1953781489</v>
      </c>
    </row>
    <row r="82" spans="1:11" ht="15" customHeight="1" x14ac:dyDescent="0.25">
      <c r="A82" s="95" t="s">
        <v>673</v>
      </c>
      <c r="B82" s="667">
        <v>57491.882610000001</v>
      </c>
      <c r="C82" s="667">
        <v>70308</v>
      </c>
      <c r="D82" s="667">
        <v>84532.25</v>
      </c>
      <c r="E82" s="667">
        <v>47981.799999999996</v>
      </c>
      <c r="F82" s="667">
        <v>59623.075000000004</v>
      </c>
      <c r="G82" s="667">
        <v>126778.00298755187</v>
      </c>
      <c r="H82" s="667">
        <v>160596.48003844675</v>
      </c>
      <c r="I82" s="667">
        <v>177125.38207262434</v>
      </c>
      <c r="J82" s="667">
        <v>116365.96927355777</v>
      </c>
      <c r="K82" s="667">
        <v>132449.39986679205</v>
      </c>
    </row>
    <row r="83" spans="1:11" ht="15" customHeight="1" x14ac:dyDescent="0.25">
      <c r="A83" s="509" t="s">
        <v>674</v>
      </c>
      <c r="B83" s="671">
        <v>42339.869109999992</v>
      </c>
      <c r="C83" s="671">
        <v>21522.379199999999</v>
      </c>
      <c r="D83" s="671">
        <v>11714.80695</v>
      </c>
      <c r="E83" s="671">
        <v>4561.6499999999996</v>
      </c>
      <c r="F83" s="671">
        <v>98514.900000000009</v>
      </c>
      <c r="G83" s="671">
        <v>152178.15651863319</v>
      </c>
      <c r="H83" s="671">
        <v>437429.05606000003</v>
      </c>
      <c r="I83" s="671">
        <v>348244.761</v>
      </c>
      <c r="J83" s="671">
        <v>285650.96658000001</v>
      </c>
      <c r="K83" s="671">
        <v>408801.83500000002</v>
      </c>
    </row>
    <row r="84" spans="1:11" ht="15" customHeight="1" x14ac:dyDescent="0.25">
      <c r="A84" s="203"/>
      <c r="B84" s="202"/>
      <c r="C84" s="202"/>
      <c r="D84" s="202"/>
      <c r="E84" s="202"/>
      <c r="F84" s="202"/>
      <c r="G84" s="203"/>
      <c r="H84" s="203"/>
      <c r="I84" s="203"/>
      <c r="J84" s="203"/>
      <c r="K84" s="203"/>
    </row>
    <row r="85" spans="1:11" ht="15" customHeight="1" x14ac:dyDescent="0.25">
      <c r="A85" s="672" t="s">
        <v>684</v>
      </c>
      <c r="B85" s="553"/>
      <c r="C85" s="553"/>
      <c r="D85" s="553"/>
      <c r="E85" s="553"/>
      <c r="F85" s="553"/>
      <c r="G85" s="274"/>
      <c r="H85" s="274"/>
      <c r="I85" s="274"/>
      <c r="J85" s="274"/>
      <c r="K85" s="274"/>
    </row>
    <row r="86" spans="1:11" ht="15" customHeight="1" x14ac:dyDescent="0.3">
      <c r="A86" s="673" t="s">
        <v>685</v>
      </c>
      <c r="B86" s="523"/>
      <c r="C86" s="523"/>
      <c r="D86" s="523"/>
      <c r="E86" s="523"/>
      <c r="F86" s="523"/>
      <c r="G86" s="203"/>
      <c r="H86" s="203"/>
      <c r="I86" s="203"/>
      <c r="J86" s="204"/>
      <c r="K86" s="204"/>
    </row>
    <row r="87" spans="1:11" ht="15" customHeight="1" x14ac:dyDescent="0.3">
      <c r="A87" s="111" t="s">
        <v>686</v>
      </c>
      <c r="B87" s="523"/>
      <c r="C87" s="523"/>
      <c r="D87" s="523"/>
      <c r="E87" s="523"/>
      <c r="F87" s="523"/>
      <c r="G87" s="203"/>
      <c r="H87" s="203"/>
      <c r="I87" s="203"/>
      <c r="J87" s="204"/>
      <c r="K87" s="204"/>
    </row>
    <row r="88" spans="1:11" ht="15" customHeight="1" x14ac:dyDescent="0.25">
      <c r="A88" s="250" t="s">
        <v>678</v>
      </c>
      <c r="B88" s="297"/>
      <c r="C88" s="297"/>
      <c r="D88" s="297"/>
      <c r="E88" s="297"/>
      <c r="F88" s="297"/>
      <c r="G88" s="389"/>
      <c r="H88" s="389"/>
      <c r="I88" s="389"/>
      <c r="J88" s="389"/>
      <c r="K88" s="389"/>
    </row>
    <row r="89" spans="1:11" ht="15.75" customHeight="1" x14ac:dyDescent="0.25">
      <c r="A89" s="253"/>
      <c r="B89" s="256"/>
      <c r="C89" s="256"/>
      <c r="D89" s="256"/>
      <c r="E89" s="256"/>
      <c r="F89" s="256"/>
      <c r="G89" s="256"/>
      <c r="H89" s="253"/>
      <c r="I89" s="253"/>
      <c r="J89" s="253"/>
      <c r="K89" s="253"/>
    </row>
    <row r="90" spans="1:11" ht="14.25" customHeight="1" x14ac:dyDescent="0.25">
      <c r="A90" s="253"/>
      <c r="B90" s="256"/>
      <c r="C90" s="256"/>
      <c r="D90" s="256"/>
      <c r="E90" s="256"/>
      <c r="F90" s="256"/>
      <c r="G90" s="256"/>
      <c r="H90" s="253"/>
      <c r="I90" s="253"/>
      <c r="K90" s="253"/>
    </row>
    <row r="91" spans="1:11" ht="14.25" customHeight="1" x14ac:dyDescent="0.25">
      <c r="A91" s="253"/>
      <c r="B91" s="256"/>
      <c r="C91" s="256"/>
      <c r="D91" s="256"/>
      <c r="E91" s="256"/>
      <c r="F91" s="256"/>
      <c r="G91" s="256"/>
      <c r="H91" s="253"/>
      <c r="I91" s="253"/>
      <c r="K91" s="253"/>
    </row>
    <row r="92" spans="1:11" ht="14.25" customHeight="1" x14ac:dyDescent="0.25">
      <c r="A92" s="253"/>
      <c r="B92" s="256"/>
      <c r="C92" s="256"/>
      <c r="D92" s="256"/>
      <c r="E92" s="256"/>
      <c r="F92" s="256"/>
      <c r="G92" s="256"/>
      <c r="H92" s="253"/>
      <c r="I92" s="253"/>
      <c r="K92" s="253"/>
    </row>
    <row r="93" spans="1:11" ht="14.25" customHeight="1" x14ac:dyDescent="0.25">
      <c r="A93" s="253"/>
      <c r="B93" s="256"/>
      <c r="C93" s="256"/>
      <c r="D93" s="256"/>
      <c r="E93" s="256"/>
      <c r="F93" s="256"/>
      <c r="G93" s="256"/>
      <c r="H93" s="253"/>
      <c r="I93" s="253"/>
      <c r="K93" s="253"/>
    </row>
    <row r="94" spans="1:11" ht="14.25" customHeight="1" x14ac:dyDescent="0.25">
      <c r="A94" s="253"/>
      <c r="B94" s="256"/>
      <c r="C94" s="256"/>
      <c r="D94" s="256"/>
      <c r="E94" s="256"/>
      <c r="F94" s="256"/>
      <c r="G94" s="256"/>
      <c r="H94" s="253"/>
      <c r="I94" s="253"/>
      <c r="K94" s="253"/>
    </row>
    <row r="95" spans="1:11" ht="14.25" customHeight="1" x14ac:dyDescent="0.25">
      <c r="A95" s="253"/>
      <c r="B95" s="256"/>
      <c r="C95" s="256"/>
      <c r="D95" s="256"/>
      <c r="E95" s="256"/>
      <c r="F95" s="256"/>
      <c r="G95" s="256"/>
      <c r="H95" s="253"/>
      <c r="I95" s="253"/>
      <c r="K95" s="253"/>
    </row>
    <row r="96" spans="1:11" ht="14.25" customHeight="1" x14ac:dyDescent="0.25">
      <c r="A96" s="253"/>
      <c r="B96" s="256"/>
      <c r="C96" s="256"/>
      <c r="D96" s="256"/>
      <c r="E96" s="256"/>
      <c r="F96" s="256"/>
      <c r="G96" s="256"/>
      <c r="H96" s="253"/>
      <c r="I96" s="253"/>
      <c r="K96" s="253"/>
    </row>
    <row r="97" spans="1:11" ht="14.25" customHeight="1" x14ac:dyDescent="0.25">
      <c r="A97" s="253"/>
      <c r="B97" s="256"/>
      <c r="C97" s="256"/>
      <c r="D97" s="256"/>
      <c r="E97" s="256"/>
      <c r="F97" s="256"/>
      <c r="G97" s="256"/>
      <c r="H97" s="253"/>
      <c r="I97" s="253"/>
      <c r="K97" s="253"/>
    </row>
  </sheetData>
  <mergeCells count="2">
    <mergeCell ref="A1:K1"/>
    <mergeCell ref="A2:J2"/>
  </mergeCells>
  <pageMargins left="0.7" right="0.7" top="0.75" bottom="0.75" header="0" footer="0"/>
  <pageSetup scale="40" orientation="portrait" r:id="rId1"/>
  <rowBreaks count="1" manualBreakCount="1">
    <brk id="89" max="11" man="1"/>
  </rowBreaks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DAE9-48C9-47D3-9396-0B30A6A298D1}">
  <sheetPr>
    <tabColor rgb="FF002060"/>
  </sheetPr>
  <dimension ref="A1:N142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"/>
  <cols>
    <col min="1" max="4" width="11.5703125" style="71" customWidth="1"/>
    <col min="5" max="8" width="15.5703125" style="71" customWidth="1"/>
    <col min="9" max="9" width="2.140625" style="71" customWidth="1"/>
    <col min="10" max="14" width="11.5703125" style="71" customWidth="1"/>
    <col min="15" max="16384" width="14.42578125" style="71"/>
  </cols>
  <sheetData>
    <row r="1" spans="1:14" ht="16.5" customHeight="1" x14ac:dyDescent="0.2">
      <c r="A1" s="674" t="s">
        <v>687</v>
      </c>
      <c r="B1" s="85"/>
      <c r="C1" s="85"/>
      <c r="D1" s="85"/>
      <c r="E1" s="85"/>
      <c r="F1" s="85"/>
      <c r="G1" s="85"/>
      <c r="H1" s="644"/>
      <c r="I1" s="644"/>
      <c r="J1" s="644"/>
      <c r="K1" s="644"/>
      <c r="L1" s="644"/>
      <c r="M1" s="644"/>
      <c r="N1" s="644"/>
    </row>
    <row r="2" spans="1:14" ht="16.5" customHeight="1" x14ac:dyDescent="0.2">
      <c r="A2" s="675" t="s">
        <v>688</v>
      </c>
      <c r="B2" s="85"/>
      <c r="C2" s="85"/>
      <c r="D2" s="85"/>
      <c r="E2" s="85"/>
      <c r="F2" s="85"/>
      <c r="G2" s="85"/>
      <c r="H2" s="644"/>
      <c r="I2" s="644"/>
      <c r="J2" s="644"/>
      <c r="K2" s="644"/>
      <c r="L2" s="644"/>
      <c r="M2" s="644"/>
      <c r="N2" s="644"/>
    </row>
    <row r="3" spans="1:14" ht="12" customHeight="1" x14ac:dyDescent="0.2">
      <c r="A3" s="644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</row>
    <row r="4" spans="1:14" ht="21" customHeight="1" x14ac:dyDescent="0.2">
      <c r="A4" s="855" t="s">
        <v>689</v>
      </c>
      <c r="B4" s="855" t="s">
        <v>690</v>
      </c>
      <c r="C4" s="855" t="s">
        <v>691</v>
      </c>
      <c r="D4" s="855"/>
      <c r="E4" s="855" t="s">
        <v>692</v>
      </c>
      <c r="F4" s="855"/>
      <c r="G4" s="855"/>
      <c r="H4" s="855" t="s">
        <v>178</v>
      </c>
      <c r="I4" s="644"/>
      <c r="J4" s="644"/>
      <c r="K4" s="644"/>
      <c r="L4" s="644"/>
      <c r="M4" s="644"/>
      <c r="N4" s="644"/>
    </row>
    <row r="5" spans="1:14" ht="60" customHeight="1" x14ac:dyDescent="0.2">
      <c r="A5" s="855"/>
      <c r="B5" s="855"/>
      <c r="C5" s="835" t="s">
        <v>693</v>
      </c>
      <c r="D5" s="835" t="s">
        <v>694</v>
      </c>
      <c r="E5" s="836" t="s">
        <v>695</v>
      </c>
      <c r="F5" s="836" t="s">
        <v>696</v>
      </c>
      <c r="G5" s="836" t="s">
        <v>697</v>
      </c>
      <c r="H5" s="855"/>
      <c r="I5" s="644"/>
      <c r="J5" s="644"/>
      <c r="K5" s="644"/>
      <c r="L5" s="644"/>
      <c r="M5" s="644"/>
      <c r="N5" s="644"/>
    </row>
    <row r="6" spans="1:14" ht="13.5" customHeight="1" x14ac:dyDescent="0.2">
      <c r="A6" s="684">
        <v>2015</v>
      </c>
      <c r="B6" s="88" t="s">
        <v>698</v>
      </c>
      <c r="C6" s="685">
        <v>494.26551073666678</v>
      </c>
      <c r="D6" s="686">
        <v>74.717577730000087</v>
      </c>
      <c r="E6" s="687">
        <v>6.7580000000000001E-3</v>
      </c>
      <c r="F6" s="834">
        <v>4.6379999999999998E-3</v>
      </c>
      <c r="G6" s="688">
        <v>0</v>
      </c>
      <c r="H6" s="689">
        <f>SUM(C6:G6)</f>
        <v>568.9944844666669</v>
      </c>
      <c r="I6" s="644"/>
      <c r="J6" s="644"/>
      <c r="K6" s="644"/>
      <c r="L6" s="644"/>
      <c r="M6" s="644"/>
      <c r="N6" s="644"/>
    </row>
    <row r="7" spans="1:14" ht="13.5" customHeight="1" x14ac:dyDescent="0.2">
      <c r="A7" s="684"/>
      <c r="B7" s="88" t="s">
        <v>699</v>
      </c>
      <c r="C7" s="685">
        <v>362.32200452333296</v>
      </c>
      <c r="D7" s="686">
        <v>53.546340833333318</v>
      </c>
      <c r="E7" s="687">
        <v>20.560317009999999</v>
      </c>
      <c r="F7" s="687">
        <v>27.443180969999997</v>
      </c>
      <c r="G7" s="688">
        <v>70.524554000000009</v>
      </c>
      <c r="H7" s="689">
        <f>SUM(C7:G7)</f>
        <v>534.39639733666627</v>
      </c>
      <c r="I7" s="644"/>
      <c r="J7" s="644"/>
      <c r="K7" s="644"/>
      <c r="L7" s="644"/>
      <c r="M7" s="644"/>
      <c r="N7" s="644"/>
    </row>
    <row r="8" spans="1:14" ht="13.5" customHeight="1" x14ac:dyDescent="0.2">
      <c r="A8" s="684"/>
      <c r="B8" s="88" t="s">
        <v>700</v>
      </c>
      <c r="C8" s="685">
        <v>444.47393417666666</v>
      </c>
      <c r="D8" s="686">
        <v>67.705985919999975</v>
      </c>
      <c r="E8" s="687">
        <v>11.567159999999999</v>
      </c>
      <c r="F8" s="687">
        <v>68.441786059999998</v>
      </c>
      <c r="G8" s="688">
        <v>73.175221010000001</v>
      </c>
      <c r="H8" s="689">
        <f t="shared" ref="H8:H15" si="0">SUM(C8:G8)</f>
        <v>665.36408716666654</v>
      </c>
      <c r="I8" s="644"/>
      <c r="J8" s="644"/>
      <c r="K8" s="644"/>
      <c r="L8" s="644"/>
      <c r="M8" s="644"/>
      <c r="N8" s="644"/>
    </row>
    <row r="9" spans="1:14" ht="13.5" customHeight="1" x14ac:dyDescent="0.2">
      <c r="A9" s="684"/>
      <c r="B9" s="88" t="s">
        <v>701</v>
      </c>
      <c r="C9" s="685">
        <v>562.25070756666696</v>
      </c>
      <c r="D9" s="686">
        <v>90.941971789999982</v>
      </c>
      <c r="E9" s="687">
        <v>16.368392979999999</v>
      </c>
      <c r="F9" s="687">
        <v>0</v>
      </c>
      <c r="G9" s="690">
        <v>2.0000000000000002E-5</v>
      </c>
      <c r="H9" s="689">
        <f t="shared" si="0"/>
        <v>669.56109233666689</v>
      </c>
      <c r="I9" s="644"/>
      <c r="J9" s="644"/>
      <c r="K9" s="644"/>
      <c r="L9" s="644"/>
      <c r="M9" s="644"/>
      <c r="N9" s="644"/>
    </row>
    <row r="10" spans="1:14" ht="13.5" customHeight="1" x14ac:dyDescent="0.2">
      <c r="A10" s="684"/>
      <c r="B10" s="88" t="s">
        <v>702</v>
      </c>
      <c r="C10" s="685">
        <v>303.54327679666665</v>
      </c>
      <c r="D10" s="686">
        <v>61.858186963333331</v>
      </c>
      <c r="E10" s="687">
        <v>17.583893009999997</v>
      </c>
      <c r="F10" s="687">
        <v>16.96176904</v>
      </c>
      <c r="G10" s="688">
        <v>48.619993999999998</v>
      </c>
      <c r="H10" s="689">
        <f t="shared" si="0"/>
        <v>448.56711980999995</v>
      </c>
      <c r="I10" s="644"/>
      <c r="J10" s="644"/>
      <c r="K10" s="644"/>
      <c r="L10" s="644"/>
      <c r="M10" s="644"/>
      <c r="N10" s="644"/>
    </row>
    <row r="11" spans="1:14" ht="13.5" customHeight="1" x14ac:dyDescent="0.2">
      <c r="A11" s="684"/>
      <c r="B11" s="88" t="s">
        <v>703</v>
      </c>
      <c r="C11" s="685">
        <v>302.17701892666668</v>
      </c>
      <c r="D11" s="686">
        <v>54.958166363333348</v>
      </c>
      <c r="E11" s="687">
        <v>19.527011039999998</v>
      </c>
      <c r="F11" s="687">
        <v>63.153355050000002</v>
      </c>
      <c r="G11" s="688">
        <v>1.2716999999999999E-2</v>
      </c>
      <c r="H11" s="689">
        <f t="shared" si="0"/>
        <v>439.82826838000005</v>
      </c>
      <c r="I11" s="644"/>
      <c r="J11" s="644"/>
      <c r="K11" s="644"/>
      <c r="L11" s="644"/>
      <c r="M11" s="644"/>
      <c r="N11" s="644"/>
    </row>
    <row r="12" spans="1:14" ht="13.5" customHeight="1" x14ac:dyDescent="0.2">
      <c r="A12" s="684"/>
      <c r="B12" s="88" t="s">
        <v>704</v>
      </c>
      <c r="C12" s="685">
        <v>391.24064405666667</v>
      </c>
      <c r="D12" s="686">
        <v>70.137650653333338</v>
      </c>
      <c r="E12" s="687">
        <v>21.45757699</v>
      </c>
      <c r="F12" s="687">
        <v>0.34621499999999999</v>
      </c>
      <c r="G12" s="688">
        <v>5.2659999999999998E-3</v>
      </c>
      <c r="H12" s="689">
        <f t="shared" si="0"/>
        <v>483.18735269999996</v>
      </c>
      <c r="I12" s="644"/>
      <c r="J12" s="644"/>
      <c r="K12" s="644"/>
      <c r="L12" s="644"/>
      <c r="M12" s="644"/>
      <c r="N12" s="644"/>
    </row>
    <row r="13" spans="1:14" ht="13.5" customHeight="1" x14ac:dyDescent="0.2">
      <c r="A13" s="684"/>
      <c r="B13" s="88" t="s">
        <v>705</v>
      </c>
      <c r="C13" s="685">
        <v>282.24237096666673</v>
      </c>
      <c r="D13" s="686">
        <v>67.209350683333341</v>
      </c>
      <c r="E13" s="687">
        <v>17.745928980000002</v>
      </c>
      <c r="F13" s="687">
        <v>24.046518980000002</v>
      </c>
      <c r="G13" s="688">
        <v>28.710903979999998</v>
      </c>
      <c r="H13" s="689">
        <f t="shared" si="0"/>
        <v>419.9550735900001</v>
      </c>
      <c r="I13" s="644"/>
      <c r="J13" s="644"/>
      <c r="K13" s="644"/>
      <c r="L13" s="644"/>
      <c r="M13" s="644"/>
      <c r="N13" s="644"/>
    </row>
    <row r="14" spans="1:14" ht="13.5" customHeight="1" x14ac:dyDescent="0.2">
      <c r="A14" s="684"/>
      <c r="B14" s="88" t="s">
        <v>706</v>
      </c>
      <c r="C14" s="685">
        <v>281.27144084333338</v>
      </c>
      <c r="D14" s="686">
        <v>69.783972126666669</v>
      </c>
      <c r="E14" s="687">
        <v>25.846466009999997</v>
      </c>
      <c r="F14" s="687">
        <v>69.470865990000007</v>
      </c>
      <c r="G14" s="688">
        <v>63.415780930000004</v>
      </c>
      <c r="H14" s="689">
        <f t="shared" si="0"/>
        <v>509.78852589999997</v>
      </c>
      <c r="I14" s="644"/>
      <c r="J14" s="644"/>
      <c r="K14" s="644"/>
      <c r="L14" s="644"/>
      <c r="M14" s="644"/>
      <c r="N14" s="644"/>
    </row>
    <row r="15" spans="1:14" ht="13.5" customHeight="1" x14ac:dyDescent="0.2">
      <c r="A15" s="684"/>
      <c r="B15" s="88" t="s">
        <v>707</v>
      </c>
      <c r="C15" s="685">
        <v>295.83922796666661</v>
      </c>
      <c r="D15" s="686">
        <v>79.184129936666665</v>
      </c>
      <c r="E15" s="687">
        <v>8.1258590000000002</v>
      </c>
      <c r="F15" s="687">
        <v>0.90228700000000006</v>
      </c>
      <c r="G15" s="688">
        <v>0</v>
      </c>
      <c r="H15" s="689">
        <f t="shared" si="0"/>
        <v>384.05150390333324</v>
      </c>
      <c r="I15" s="644"/>
      <c r="J15" s="644"/>
      <c r="K15" s="644"/>
      <c r="L15" s="644"/>
      <c r="M15" s="644"/>
      <c r="N15" s="644"/>
    </row>
    <row r="16" spans="1:14" ht="13.5" customHeight="1" x14ac:dyDescent="0.2">
      <c r="A16" s="684"/>
      <c r="B16" s="88" t="s">
        <v>708</v>
      </c>
      <c r="C16" s="685">
        <v>290.62143468666665</v>
      </c>
      <c r="D16" s="686">
        <v>88.965475466666675</v>
      </c>
      <c r="E16" s="687">
        <v>24.51756</v>
      </c>
      <c r="F16" s="687">
        <v>22.891978910000002</v>
      </c>
      <c r="G16" s="688">
        <v>13.276207990000001</v>
      </c>
      <c r="H16" s="689">
        <f>SUM(C16:G16)</f>
        <v>440.27265705333326</v>
      </c>
      <c r="I16" s="644"/>
      <c r="J16" s="644"/>
      <c r="K16" s="644"/>
      <c r="L16" s="644"/>
      <c r="M16" s="644"/>
      <c r="N16" s="644"/>
    </row>
    <row r="17" spans="1:14" ht="13.5" customHeight="1" x14ac:dyDescent="0.2">
      <c r="A17" s="684"/>
      <c r="B17" s="691" t="s">
        <v>709</v>
      </c>
      <c r="C17" s="692">
        <v>339.22850080666666</v>
      </c>
      <c r="D17" s="693">
        <v>79.782787033333335</v>
      </c>
      <c r="E17" s="694">
        <v>15.398918</v>
      </c>
      <c r="F17" s="694">
        <v>58.496908980000008</v>
      </c>
      <c r="G17" s="695">
        <v>46.422501979999993</v>
      </c>
      <c r="H17" s="689">
        <f>SUM(C17:G17)</f>
        <v>539.32961679999994</v>
      </c>
      <c r="I17" s="644"/>
      <c r="J17" s="644"/>
      <c r="K17" s="644"/>
      <c r="L17" s="644"/>
      <c r="M17" s="644"/>
      <c r="N17" s="644"/>
    </row>
    <row r="18" spans="1:14" ht="13.5" customHeight="1" x14ac:dyDescent="0.2">
      <c r="A18" s="696"/>
      <c r="B18" s="697" t="s">
        <v>178</v>
      </c>
      <c r="C18" s="698">
        <f>SUM(C6:C17)</f>
        <v>4349.4760720533341</v>
      </c>
      <c r="D18" s="699">
        <f>SUM(D6:D17)</f>
        <v>858.79159549999997</v>
      </c>
      <c r="E18" s="700">
        <f t="shared" ref="E18:H18" si="1">SUM(E6:E17)</f>
        <v>198.70584102000001</v>
      </c>
      <c r="F18" s="700">
        <f t="shared" si="1"/>
        <v>352.15950397999995</v>
      </c>
      <c r="G18" s="701">
        <f t="shared" si="1"/>
        <v>344.16316688999996</v>
      </c>
      <c r="H18" s="700">
        <f t="shared" si="1"/>
        <v>6103.2961794433322</v>
      </c>
      <c r="I18" s="644"/>
      <c r="J18" s="644"/>
      <c r="K18" s="644"/>
      <c r="L18" s="644"/>
      <c r="M18" s="644"/>
      <c r="N18" s="644"/>
    </row>
    <row r="19" spans="1:14" ht="13.5" customHeight="1" x14ac:dyDescent="0.2">
      <c r="A19" s="684">
        <v>2016</v>
      </c>
      <c r="B19" s="677" t="s">
        <v>698</v>
      </c>
      <c r="C19" s="678">
        <v>414.98677647333324</v>
      </c>
      <c r="D19" s="679">
        <v>65.496791486666652</v>
      </c>
      <c r="E19" s="680">
        <v>14.001267029999999</v>
      </c>
      <c r="F19" s="680">
        <v>1.0660019999999999</v>
      </c>
      <c r="G19" s="702">
        <v>4.2499999999999998E-4</v>
      </c>
      <c r="H19" s="683">
        <f>SUM(C19:G19)</f>
        <v>495.55126198999994</v>
      </c>
      <c r="I19" s="644"/>
      <c r="J19" s="644"/>
      <c r="K19" s="644"/>
      <c r="L19" s="644"/>
      <c r="M19" s="644"/>
      <c r="N19" s="644"/>
    </row>
    <row r="20" spans="1:14" ht="13.5" customHeight="1" x14ac:dyDescent="0.2">
      <c r="A20" s="684"/>
      <c r="B20" s="88" t="s">
        <v>699</v>
      </c>
      <c r="C20" s="685">
        <v>274.67472857333331</v>
      </c>
      <c r="D20" s="686">
        <v>67.122953789999997</v>
      </c>
      <c r="E20" s="687">
        <v>1.8508910000000001</v>
      </c>
      <c r="F20" s="687">
        <v>27.817612949999994</v>
      </c>
      <c r="G20" s="688">
        <v>5.931448969999999</v>
      </c>
      <c r="H20" s="689">
        <f>SUM(C20:G20)</f>
        <v>377.39763528333333</v>
      </c>
      <c r="I20" s="644"/>
      <c r="J20" s="644"/>
      <c r="K20" s="644"/>
      <c r="L20" s="644"/>
      <c r="M20" s="644"/>
      <c r="N20" s="644"/>
    </row>
    <row r="21" spans="1:14" ht="13.5" customHeight="1" x14ac:dyDescent="0.2">
      <c r="A21" s="684"/>
      <c r="B21" s="88" t="s">
        <v>700</v>
      </c>
      <c r="C21" s="685">
        <v>347.52530688666667</v>
      </c>
      <c r="D21" s="686">
        <v>77.234626766666651</v>
      </c>
      <c r="E21" s="687">
        <v>12.69303</v>
      </c>
      <c r="F21" s="687">
        <v>67.868325979999995</v>
      </c>
      <c r="G21" s="688">
        <v>54.457932</v>
      </c>
      <c r="H21" s="689">
        <f t="shared" ref="H21:H28" si="2">SUM(C21:G21)</f>
        <v>559.77922163333335</v>
      </c>
      <c r="I21" s="644"/>
      <c r="J21" s="644"/>
      <c r="K21" s="644"/>
      <c r="L21" s="644"/>
      <c r="M21" s="644"/>
      <c r="N21" s="644"/>
    </row>
    <row r="22" spans="1:14" ht="13.5" customHeight="1" x14ac:dyDescent="0.2">
      <c r="A22" s="684"/>
      <c r="B22" s="88" t="s">
        <v>701</v>
      </c>
      <c r="C22" s="685">
        <v>542.66846300666668</v>
      </c>
      <c r="D22" s="686">
        <v>86.834245793333338</v>
      </c>
      <c r="E22" s="687">
        <v>6.7270079800000007</v>
      </c>
      <c r="F22" s="687">
        <v>0.33634199999999997</v>
      </c>
      <c r="G22" s="688">
        <v>0</v>
      </c>
      <c r="H22" s="689">
        <f t="shared" si="2"/>
        <v>636.56605878000005</v>
      </c>
      <c r="I22" s="644"/>
      <c r="J22" s="644"/>
      <c r="K22" s="644"/>
      <c r="L22" s="644"/>
      <c r="M22" s="644"/>
      <c r="N22" s="644"/>
    </row>
    <row r="23" spans="1:14" ht="13.5" customHeight="1" x14ac:dyDescent="0.2">
      <c r="A23" s="684"/>
      <c r="B23" s="88" t="s">
        <v>702</v>
      </c>
      <c r="C23" s="685">
        <v>331.36642455999998</v>
      </c>
      <c r="D23" s="686">
        <v>62.222404783333339</v>
      </c>
      <c r="E23" s="687">
        <v>17.326237039999999</v>
      </c>
      <c r="F23" s="687">
        <v>35.276917049999994</v>
      </c>
      <c r="G23" s="688">
        <v>8.4021020000000011</v>
      </c>
      <c r="H23" s="689">
        <f t="shared" si="2"/>
        <v>454.59408543333336</v>
      </c>
      <c r="I23" s="644"/>
      <c r="J23" s="644"/>
      <c r="K23" s="644"/>
      <c r="L23" s="644"/>
      <c r="M23" s="644"/>
      <c r="N23" s="644"/>
    </row>
    <row r="24" spans="1:14" ht="13.5" customHeight="1" x14ac:dyDescent="0.2">
      <c r="A24" s="684"/>
      <c r="B24" s="88" t="s">
        <v>703</v>
      </c>
      <c r="C24" s="685">
        <v>303.69847571000003</v>
      </c>
      <c r="D24" s="686">
        <v>47.023881753333313</v>
      </c>
      <c r="E24" s="687">
        <v>16.941938990000004</v>
      </c>
      <c r="F24" s="687">
        <v>70.099692960000013</v>
      </c>
      <c r="G24" s="688">
        <v>4.0374099999999995</v>
      </c>
      <c r="H24" s="689">
        <f t="shared" si="2"/>
        <v>441.80139941333334</v>
      </c>
      <c r="I24" s="644"/>
      <c r="J24" s="644"/>
      <c r="K24" s="644"/>
      <c r="L24" s="644"/>
      <c r="M24" s="644"/>
      <c r="N24" s="644"/>
    </row>
    <row r="25" spans="1:14" ht="13.5" customHeight="1" x14ac:dyDescent="0.2">
      <c r="A25" s="684"/>
      <c r="B25" s="88" t="s">
        <v>704</v>
      </c>
      <c r="C25" s="685">
        <v>389.5630036</v>
      </c>
      <c r="D25" s="686">
        <v>57.067865529999985</v>
      </c>
      <c r="E25" s="687">
        <v>8.5411700500000016</v>
      </c>
      <c r="F25" s="687">
        <v>0</v>
      </c>
      <c r="G25" s="690">
        <v>2.0000000000000002E-5</v>
      </c>
      <c r="H25" s="689">
        <f t="shared" si="2"/>
        <v>455.17205918000002</v>
      </c>
      <c r="I25" s="644"/>
      <c r="J25" s="644"/>
      <c r="K25" s="644"/>
      <c r="L25" s="644"/>
      <c r="M25" s="644"/>
      <c r="N25" s="644"/>
    </row>
    <row r="26" spans="1:14" ht="13.5" customHeight="1" x14ac:dyDescent="0.2">
      <c r="A26" s="684"/>
      <c r="B26" s="88" t="s">
        <v>705</v>
      </c>
      <c r="C26" s="685">
        <v>344.57978584666671</v>
      </c>
      <c r="D26" s="686">
        <v>75.089368846666659</v>
      </c>
      <c r="E26" s="687">
        <v>19.108841000000002</v>
      </c>
      <c r="F26" s="687">
        <v>46.702360999999989</v>
      </c>
      <c r="G26" s="688">
        <v>6.2599240199999997</v>
      </c>
      <c r="H26" s="689">
        <f t="shared" si="2"/>
        <v>491.74028071333339</v>
      </c>
      <c r="I26" s="644"/>
      <c r="J26" s="644"/>
      <c r="K26" s="644"/>
      <c r="L26" s="644"/>
      <c r="M26" s="644"/>
      <c r="N26" s="644"/>
    </row>
    <row r="27" spans="1:14" ht="13.5" customHeight="1" x14ac:dyDescent="0.2">
      <c r="A27" s="684"/>
      <c r="B27" s="88" t="s">
        <v>710</v>
      </c>
      <c r="C27" s="685">
        <v>344.68106266333331</v>
      </c>
      <c r="D27" s="686">
        <v>71.427264556666671</v>
      </c>
      <c r="E27" s="687">
        <v>40.359092960000005</v>
      </c>
      <c r="F27" s="687">
        <v>110.10975304000002</v>
      </c>
      <c r="G27" s="688">
        <v>6.5678010000000002</v>
      </c>
      <c r="H27" s="689">
        <f t="shared" si="2"/>
        <v>573.14497421999999</v>
      </c>
      <c r="I27" s="644"/>
      <c r="J27" s="644"/>
      <c r="K27" s="644"/>
      <c r="L27" s="644"/>
      <c r="M27" s="644"/>
      <c r="N27" s="644"/>
    </row>
    <row r="28" spans="1:14" ht="13.5" customHeight="1" x14ac:dyDescent="0.2">
      <c r="A28" s="684"/>
      <c r="B28" s="88" t="s">
        <v>707</v>
      </c>
      <c r="C28" s="685">
        <v>335.39675785666668</v>
      </c>
      <c r="D28" s="686">
        <v>73.288748800000008</v>
      </c>
      <c r="E28" s="687">
        <v>18.577441060000002</v>
      </c>
      <c r="F28" s="687">
        <v>0.412051</v>
      </c>
      <c r="G28" s="688">
        <v>0</v>
      </c>
      <c r="H28" s="689">
        <f t="shared" si="2"/>
        <v>427.67499871666672</v>
      </c>
      <c r="I28" s="644"/>
      <c r="J28" s="644"/>
      <c r="K28" s="644"/>
      <c r="L28" s="644"/>
      <c r="M28" s="644"/>
      <c r="N28" s="644"/>
    </row>
    <row r="29" spans="1:14" ht="13.5" customHeight="1" x14ac:dyDescent="0.2">
      <c r="A29" s="684"/>
      <c r="B29" s="88" t="s">
        <v>708</v>
      </c>
      <c r="C29" s="685">
        <v>305.90188066999997</v>
      </c>
      <c r="D29" s="686">
        <v>82.248163266666666</v>
      </c>
      <c r="E29" s="687">
        <v>16.640420979999998</v>
      </c>
      <c r="F29" s="687">
        <v>43.419377040000001</v>
      </c>
      <c r="G29" s="688">
        <v>4.0992090000000001</v>
      </c>
      <c r="H29" s="689">
        <f>SUM(C29:G29)</f>
        <v>452.30905095666662</v>
      </c>
      <c r="I29" s="644"/>
      <c r="J29" s="644"/>
      <c r="K29" s="644"/>
      <c r="L29" s="644"/>
      <c r="M29" s="644"/>
      <c r="N29" s="644"/>
    </row>
    <row r="30" spans="1:14" ht="13.5" customHeight="1" x14ac:dyDescent="0.2">
      <c r="A30" s="684"/>
      <c r="B30" s="88" t="s">
        <v>709</v>
      </c>
      <c r="C30" s="685">
        <v>372.27593924333331</v>
      </c>
      <c r="D30" s="686">
        <v>97.988175256666665</v>
      </c>
      <c r="E30" s="687">
        <v>32.99460697</v>
      </c>
      <c r="F30" s="687">
        <v>116.46721398999999</v>
      </c>
      <c r="G30" s="695">
        <v>11.746722999999999</v>
      </c>
      <c r="H30" s="689">
        <f>SUM(C30:G30)</f>
        <v>631.47265845999993</v>
      </c>
      <c r="I30" s="644"/>
      <c r="J30" s="644"/>
      <c r="K30" s="644"/>
      <c r="L30" s="644"/>
      <c r="M30" s="644"/>
      <c r="N30" s="644"/>
    </row>
    <row r="31" spans="1:14" ht="13.5" customHeight="1" x14ac:dyDescent="0.2">
      <c r="A31" s="703"/>
      <c r="B31" s="697" t="s">
        <v>178</v>
      </c>
      <c r="C31" s="698">
        <f>SUM(C19:C30)</f>
        <v>4307.3186050900003</v>
      </c>
      <c r="D31" s="699">
        <f>SUM(D19:D30)</f>
        <v>863.04449062999993</v>
      </c>
      <c r="E31" s="700">
        <f t="shared" ref="E31:H31" si="3">SUM(E19:E30)</f>
        <v>205.76194506000002</v>
      </c>
      <c r="F31" s="700">
        <f t="shared" si="3"/>
        <v>519.57564901000001</v>
      </c>
      <c r="G31" s="701">
        <f t="shared" si="3"/>
        <v>101.50299499</v>
      </c>
      <c r="H31" s="700">
        <f t="shared" si="3"/>
        <v>5997.20368478</v>
      </c>
      <c r="I31" s="644"/>
      <c r="J31" s="644"/>
      <c r="K31" s="644"/>
      <c r="L31" s="644"/>
      <c r="M31" s="644"/>
      <c r="N31" s="644"/>
    </row>
    <row r="32" spans="1:14" ht="13.5" customHeight="1" x14ac:dyDescent="0.2">
      <c r="A32" s="676">
        <v>2017</v>
      </c>
      <c r="B32" s="677" t="s">
        <v>698</v>
      </c>
      <c r="C32" s="678">
        <v>428.37282317</v>
      </c>
      <c r="D32" s="679">
        <v>61.55413140000001</v>
      </c>
      <c r="E32" s="680">
        <v>23.579535010000001</v>
      </c>
      <c r="F32" s="680">
        <v>0.10778700000000001</v>
      </c>
      <c r="G32" s="682">
        <v>0</v>
      </c>
      <c r="H32" s="683">
        <f>SUM(C32:G32)</f>
        <v>513.61427658000002</v>
      </c>
      <c r="I32" s="644"/>
      <c r="J32" s="644"/>
      <c r="K32" s="644"/>
      <c r="L32" s="644"/>
      <c r="M32" s="644"/>
      <c r="N32" s="644"/>
    </row>
    <row r="33" spans="1:14" ht="13.5" customHeight="1" x14ac:dyDescent="0.2">
      <c r="A33" s="684"/>
      <c r="B33" s="88" t="s">
        <v>699</v>
      </c>
      <c r="C33" s="685">
        <v>346.9408431866666</v>
      </c>
      <c r="D33" s="686">
        <v>83.780040913333323</v>
      </c>
      <c r="E33" s="687">
        <v>14.150867060000001</v>
      </c>
      <c r="F33" s="687">
        <v>36.297165070000005</v>
      </c>
      <c r="G33" s="688">
        <v>3.716189</v>
      </c>
      <c r="H33" s="689">
        <f>SUM(C33:G33)</f>
        <v>484.88510522999991</v>
      </c>
      <c r="I33" s="644"/>
      <c r="J33" s="644"/>
      <c r="K33" s="644"/>
      <c r="L33" s="644"/>
      <c r="M33" s="644"/>
      <c r="N33" s="644"/>
    </row>
    <row r="34" spans="1:14" ht="13.5" customHeight="1" x14ac:dyDescent="0.2">
      <c r="A34" s="684"/>
      <c r="B34" s="88" t="s">
        <v>700</v>
      </c>
      <c r="C34" s="685">
        <v>714.67273335333334</v>
      </c>
      <c r="D34" s="686">
        <v>76.716166133333331</v>
      </c>
      <c r="E34" s="687">
        <v>19.484278009999997</v>
      </c>
      <c r="F34" s="687">
        <v>142.27080000999999</v>
      </c>
      <c r="G34" s="688">
        <v>11.723566999999999</v>
      </c>
      <c r="H34" s="689">
        <f t="shared" ref="H34:H41" si="4">SUM(C34:G34)</f>
        <v>964.86754450666672</v>
      </c>
      <c r="I34" s="644"/>
      <c r="J34" s="644"/>
      <c r="K34" s="644"/>
      <c r="L34" s="644"/>
      <c r="M34" s="644"/>
      <c r="N34" s="644"/>
    </row>
    <row r="35" spans="1:14" ht="13.5" customHeight="1" x14ac:dyDescent="0.2">
      <c r="A35" s="684"/>
      <c r="B35" s="88" t="s">
        <v>701</v>
      </c>
      <c r="C35" s="685">
        <v>931.68286584333339</v>
      </c>
      <c r="D35" s="686">
        <v>85.592877670000007</v>
      </c>
      <c r="E35" s="687">
        <v>19.206987939999998</v>
      </c>
      <c r="F35" s="687">
        <v>5.8699999999999996E-4</v>
      </c>
      <c r="G35" s="690">
        <v>2.1000000000000002E-5</v>
      </c>
      <c r="H35" s="689">
        <f t="shared" si="4"/>
        <v>1036.4833394533334</v>
      </c>
      <c r="I35" s="644"/>
      <c r="J35" s="644"/>
      <c r="K35" s="644"/>
      <c r="L35" s="644"/>
      <c r="M35" s="644"/>
      <c r="N35" s="644"/>
    </row>
    <row r="36" spans="1:14" ht="13.5" customHeight="1" x14ac:dyDescent="0.2">
      <c r="A36" s="684"/>
      <c r="B36" s="88" t="s">
        <v>702</v>
      </c>
      <c r="C36" s="685">
        <v>471.06773444333334</v>
      </c>
      <c r="D36" s="686">
        <v>82.809644493333337</v>
      </c>
      <c r="E36" s="687">
        <v>22.194449049999996</v>
      </c>
      <c r="F36" s="687">
        <v>75.500301989999997</v>
      </c>
      <c r="G36" s="688">
        <v>3.9121709999999998</v>
      </c>
      <c r="H36" s="689">
        <f t="shared" si="4"/>
        <v>655.48430097666665</v>
      </c>
      <c r="I36" s="644"/>
      <c r="J36" s="644"/>
      <c r="K36" s="644"/>
      <c r="L36" s="644"/>
      <c r="M36" s="644"/>
      <c r="N36" s="644"/>
    </row>
    <row r="37" spans="1:14" ht="13.5" customHeight="1" x14ac:dyDescent="0.2">
      <c r="A37" s="684"/>
      <c r="B37" s="88" t="s">
        <v>703</v>
      </c>
      <c r="C37" s="685">
        <v>479.70260244000008</v>
      </c>
      <c r="D37" s="686">
        <v>67.057354149999995</v>
      </c>
      <c r="E37" s="687">
        <v>7.7686800099999997</v>
      </c>
      <c r="F37" s="687">
        <v>135.75231900999998</v>
      </c>
      <c r="G37" s="688">
        <v>14.114968000000001</v>
      </c>
      <c r="H37" s="689">
        <f t="shared" si="4"/>
        <v>704.39592361000007</v>
      </c>
      <c r="I37" s="644"/>
      <c r="J37" s="644"/>
      <c r="K37" s="644"/>
      <c r="L37" s="644"/>
      <c r="M37" s="644"/>
      <c r="N37" s="644"/>
    </row>
    <row r="38" spans="1:14" ht="13.5" customHeight="1" x14ac:dyDescent="0.2">
      <c r="A38" s="684"/>
      <c r="B38" s="88" t="s">
        <v>704</v>
      </c>
      <c r="C38" s="685">
        <v>544.21677000333329</v>
      </c>
      <c r="D38" s="686">
        <v>84.69254119</v>
      </c>
      <c r="E38" s="687">
        <v>35.725807950000004</v>
      </c>
      <c r="F38" s="687">
        <v>0.118573</v>
      </c>
      <c r="G38" s="688">
        <v>0</v>
      </c>
      <c r="H38" s="689">
        <f t="shared" si="4"/>
        <v>664.7536921433333</v>
      </c>
      <c r="I38" s="644"/>
      <c r="J38" s="644"/>
      <c r="K38" s="644"/>
      <c r="L38" s="644"/>
      <c r="M38" s="644"/>
      <c r="N38" s="644"/>
    </row>
    <row r="39" spans="1:14" ht="13.5" customHeight="1" x14ac:dyDescent="0.2">
      <c r="A39" s="684"/>
      <c r="B39" s="88" t="s">
        <v>711</v>
      </c>
      <c r="C39" s="685">
        <v>463.73058316333328</v>
      </c>
      <c r="D39" s="686">
        <v>76.759539719999992</v>
      </c>
      <c r="E39" s="687">
        <v>17.303361020000001</v>
      </c>
      <c r="F39" s="687">
        <v>68.335785999999999</v>
      </c>
      <c r="G39" s="688">
        <v>1.2825419999999998</v>
      </c>
      <c r="H39" s="689">
        <f t="shared" si="4"/>
        <v>627.41181190333327</v>
      </c>
      <c r="I39" s="644"/>
      <c r="J39" s="644"/>
      <c r="K39" s="644"/>
      <c r="L39" s="644"/>
      <c r="M39" s="644"/>
      <c r="N39" s="644"/>
    </row>
    <row r="40" spans="1:14" ht="13.5" customHeight="1" x14ac:dyDescent="0.2">
      <c r="A40" s="684"/>
      <c r="B40" s="88" t="s">
        <v>706</v>
      </c>
      <c r="C40" s="685">
        <v>459.39975225666666</v>
      </c>
      <c r="D40" s="686">
        <v>77.745688879999989</v>
      </c>
      <c r="E40" s="687">
        <v>25.77045802</v>
      </c>
      <c r="F40" s="687">
        <v>121.26702998</v>
      </c>
      <c r="G40" s="688">
        <v>12.761949000000001</v>
      </c>
      <c r="H40" s="689">
        <f t="shared" si="4"/>
        <v>696.9448781366666</v>
      </c>
      <c r="I40" s="644"/>
      <c r="J40" s="644"/>
      <c r="K40" s="644"/>
      <c r="L40" s="644"/>
      <c r="M40" s="644"/>
      <c r="N40" s="644"/>
    </row>
    <row r="41" spans="1:14" ht="13.5" customHeight="1" x14ac:dyDescent="0.2">
      <c r="A41" s="684"/>
      <c r="B41" s="88" t="s">
        <v>712</v>
      </c>
      <c r="C41" s="685">
        <v>604.07552688333328</v>
      </c>
      <c r="D41" s="686">
        <v>90.21511133333334</v>
      </c>
      <c r="E41" s="687">
        <v>21.512294990000001</v>
      </c>
      <c r="F41" s="687">
        <v>0.88676000999999993</v>
      </c>
      <c r="G41" s="704">
        <v>1.9999999999999999E-6</v>
      </c>
      <c r="H41" s="689">
        <f t="shared" si="4"/>
        <v>716.68969521666656</v>
      </c>
      <c r="I41" s="644"/>
      <c r="J41" s="644"/>
      <c r="K41" s="644"/>
      <c r="L41" s="644"/>
      <c r="M41" s="644"/>
      <c r="N41" s="644"/>
    </row>
    <row r="42" spans="1:14" ht="13.5" customHeight="1" x14ac:dyDescent="0.2">
      <c r="A42" s="684"/>
      <c r="B42" s="88" t="s">
        <v>708</v>
      </c>
      <c r="C42" s="685">
        <v>531.02944571333342</v>
      </c>
      <c r="D42" s="686">
        <v>94.306785509999997</v>
      </c>
      <c r="E42" s="687">
        <v>26.119572980000001</v>
      </c>
      <c r="F42" s="687">
        <v>62.119639999999997</v>
      </c>
      <c r="G42" s="688">
        <v>2.2675949999999996</v>
      </c>
      <c r="H42" s="689">
        <f>SUM(C42:G42)</f>
        <v>715.84303920333355</v>
      </c>
      <c r="I42" s="644"/>
      <c r="J42" s="644"/>
      <c r="K42" s="644"/>
      <c r="L42" s="644"/>
      <c r="M42" s="644"/>
      <c r="N42" s="644"/>
    </row>
    <row r="43" spans="1:14" ht="13.5" customHeight="1" x14ac:dyDescent="0.2">
      <c r="A43" s="684"/>
      <c r="B43" s="88" t="s">
        <v>709</v>
      </c>
      <c r="C43" s="685">
        <v>1014.8131379666667</v>
      </c>
      <c r="D43" s="686">
        <v>73.25230474333334</v>
      </c>
      <c r="E43" s="687">
        <v>28.093117030000002</v>
      </c>
      <c r="F43" s="687">
        <v>166.16893596</v>
      </c>
      <c r="G43" s="695">
        <v>16.388428999999999</v>
      </c>
      <c r="H43" s="689">
        <f>SUM(C43:G43)</f>
        <v>1298.7159247000002</v>
      </c>
      <c r="I43" s="644"/>
      <c r="J43" s="644"/>
      <c r="K43" s="644"/>
      <c r="L43" s="644"/>
      <c r="M43" s="644"/>
      <c r="N43" s="644"/>
    </row>
    <row r="44" spans="1:14" ht="13.5" customHeight="1" x14ac:dyDescent="0.2">
      <c r="A44" s="703"/>
      <c r="B44" s="697" t="s">
        <v>178</v>
      </c>
      <c r="C44" s="698">
        <f>SUM(C32:C43)</f>
        <v>6989.7048184233336</v>
      </c>
      <c r="D44" s="699">
        <f>SUM(D32:D43)</f>
        <v>954.48218613666654</v>
      </c>
      <c r="E44" s="700">
        <f t="shared" ref="E44:H44" si="5">SUM(E32:E43)</f>
        <v>260.90940907000004</v>
      </c>
      <c r="F44" s="700">
        <f t="shared" si="5"/>
        <v>808.82568502999993</v>
      </c>
      <c r="G44" s="701">
        <f t="shared" si="5"/>
        <v>66.167433000000003</v>
      </c>
      <c r="H44" s="700">
        <f t="shared" si="5"/>
        <v>9080.0895316599981</v>
      </c>
      <c r="I44" s="644"/>
      <c r="J44" s="644"/>
      <c r="K44" s="644"/>
      <c r="L44" s="644"/>
      <c r="M44" s="644"/>
      <c r="N44" s="644"/>
    </row>
    <row r="45" spans="1:14" ht="13.5" customHeight="1" x14ac:dyDescent="0.2">
      <c r="A45" s="676">
        <v>2018</v>
      </c>
      <c r="B45" s="677" t="s">
        <v>698</v>
      </c>
      <c r="C45" s="678">
        <v>755.20666323666637</v>
      </c>
      <c r="D45" s="679">
        <v>70.07567209666658</v>
      </c>
      <c r="E45" s="680">
        <v>28.185164029999996</v>
      </c>
      <c r="F45" s="680">
        <v>0.24851297</v>
      </c>
      <c r="G45" s="682">
        <v>0</v>
      </c>
      <c r="H45" s="683">
        <f>SUM(C45:G45)</f>
        <v>853.71601233333297</v>
      </c>
      <c r="I45" s="644"/>
      <c r="J45" s="644"/>
      <c r="K45" s="644"/>
      <c r="L45" s="644"/>
      <c r="M45" s="644"/>
      <c r="N45" s="644"/>
    </row>
    <row r="46" spans="1:14" ht="13.5" customHeight="1" x14ac:dyDescent="0.2">
      <c r="A46" s="684"/>
      <c r="B46" s="88" t="s">
        <v>699</v>
      </c>
      <c r="C46" s="685">
        <v>497.04008354666666</v>
      </c>
      <c r="D46" s="686">
        <v>98.302089549999934</v>
      </c>
      <c r="E46" s="687">
        <v>14.785137980000002</v>
      </c>
      <c r="F46" s="687">
        <v>53.634860969999998</v>
      </c>
      <c r="G46" s="688">
        <v>4.6292420000000005</v>
      </c>
      <c r="H46" s="689">
        <f>SUM(C46:G46)</f>
        <v>668.39141404666645</v>
      </c>
      <c r="I46" s="644"/>
      <c r="J46" s="644"/>
      <c r="K46" s="644"/>
      <c r="L46" s="644"/>
      <c r="M46" s="644"/>
      <c r="N46" s="644"/>
    </row>
    <row r="47" spans="1:14" ht="13.5" customHeight="1" x14ac:dyDescent="0.2">
      <c r="A47" s="684"/>
      <c r="B47" s="88" t="s">
        <v>700</v>
      </c>
      <c r="C47" s="685">
        <v>864.81047914999999</v>
      </c>
      <c r="D47" s="686">
        <v>118.89901572999999</v>
      </c>
      <c r="E47" s="687">
        <v>27.507437999999997</v>
      </c>
      <c r="F47" s="687">
        <v>230.42256400000002</v>
      </c>
      <c r="G47" s="688">
        <v>25.635743999999999</v>
      </c>
      <c r="H47" s="689">
        <f t="shared" ref="H47:H54" si="6">SUM(C47:G47)</f>
        <v>1267.27524088</v>
      </c>
      <c r="I47" s="644"/>
      <c r="J47" s="644"/>
      <c r="K47" s="644"/>
      <c r="L47" s="644"/>
      <c r="M47" s="644"/>
      <c r="N47" s="644"/>
    </row>
    <row r="48" spans="1:14" ht="13.5" customHeight="1" x14ac:dyDescent="0.2">
      <c r="A48" s="684"/>
      <c r="B48" s="88" t="s">
        <v>701</v>
      </c>
      <c r="C48" s="685">
        <v>2482.9542164366667</v>
      </c>
      <c r="D48" s="686">
        <v>89.410858483333314</v>
      </c>
      <c r="E48" s="687">
        <v>22.11587007</v>
      </c>
      <c r="F48" s="687">
        <v>0</v>
      </c>
      <c r="G48" s="688">
        <v>0</v>
      </c>
      <c r="H48" s="689">
        <f t="shared" si="6"/>
        <v>2594.4809449899999</v>
      </c>
      <c r="I48" s="644"/>
      <c r="J48" s="644"/>
      <c r="K48" s="644"/>
      <c r="L48" s="644"/>
      <c r="M48" s="644"/>
      <c r="N48" s="644"/>
    </row>
    <row r="49" spans="1:14" ht="13.5" customHeight="1" x14ac:dyDescent="0.2">
      <c r="A49" s="684"/>
      <c r="B49" s="88" t="s">
        <v>702</v>
      </c>
      <c r="C49" s="685">
        <v>624.09474009000007</v>
      </c>
      <c r="D49" s="686">
        <v>88.025143986666663</v>
      </c>
      <c r="E49" s="687">
        <v>20.10221593</v>
      </c>
      <c r="F49" s="687">
        <v>96.473646129999992</v>
      </c>
      <c r="G49" s="688">
        <v>18.949471030000002</v>
      </c>
      <c r="H49" s="689">
        <f t="shared" si="6"/>
        <v>847.64521716666684</v>
      </c>
      <c r="I49" s="644"/>
      <c r="J49" s="644"/>
      <c r="K49" s="644"/>
      <c r="L49" s="644"/>
      <c r="M49" s="644"/>
      <c r="N49" s="644"/>
    </row>
    <row r="50" spans="1:14" ht="13.5" customHeight="1" x14ac:dyDescent="0.2">
      <c r="A50" s="684"/>
      <c r="B50" s="88" t="s">
        <v>703</v>
      </c>
      <c r="C50" s="685">
        <v>716.81709279999995</v>
      </c>
      <c r="D50" s="686">
        <v>82.428298866666665</v>
      </c>
      <c r="E50" s="687">
        <v>9.4005019900000004</v>
      </c>
      <c r="F50" s="687">
        <v>161.29537900999998</v>
      </c>
      <c r="G50" s="688">
        <v>0</v>
      </c>
      <c r="H50" s="689">
        <f t="shared" si="6"/>
        <v>969.94127266666646</v>
      </c>
      <c r="I50" s="644"/>
      <c r="J50" s="644"/>
      <c r="K50" s="644"/>
      <c r="L50" s="644"/>
      <c r="M50" s="644"/>
      <c r="N50" s="644"/>
    </row>
    <row r="51" spans="1:14" ht="13.5" customHeight="1" x14ac:dyDescent="0.2">
      <c r="A51" s="684"/>
      <c r="B51" s="88" t="s">
        <v>704</v>
      </c>
      <c r="C51" s="685">
        <v>818.68346236666673</v>
      </c>
      <c r="D51" s="686">
        <v>74.065482133333347</v>
      </c>
      <c r="E51" s="687">
        <v>38.109245000000001</v>
      </c>
      <c r="F51" s="687">
        <v>1.0131209999999999</v>
      </c>
      <c r="G51" s="688">
        <v>0</v>
      </c>
      <c r="H51" s="689">
        <f t="shared" si="6"/>
        <v>931.87131050000005</v>
      </c>
      <c r="I51" s="644"/>
      <c r="J51" s="644"/>
      <c r="K51" s="644"/>
      <c r="L51" s="644"/>
      <c r="M51" s="644"/>
      <c r="N51" s="644"/>
    </row>
    <row r="52" spans="1:14" ht="13.5" customHeight="1" x14ac:dyDescent="0.2">
      <c r="A52" s="684"/>
      <c r="B52" s="88" t="s">
        <v>711</v>
      </c>
      <c r="C52" s="685">
        <v>562.12409236999997</v>
      </c>
      <c r="D52" s="686">
        <v>76.654951130000001</v>
      </c>
      <c r="E52" s="687">
        <v>21.991430039999997</v>
      </c>
      <c r="F52" s="687">
        <v>55.603507990000004</v>
      </c>
      <c r="G52" s="688">
        <v>4.3461780000000001</v>
      </c>
      <c r="H52" s="689">
        <f t="shared" si="6"/>
        <v>720.72015952999993</v>
      </c>
      <c r="I52" s="644"/>
      <c r="J52" s="644"/>
      <c r="K52" s="644"/>
      <c r="L52" s="644"/>
      <c r="M52" s="644"/>
      <c r="N52" s="644"/>
    </row>
    <row r="53" spans="1:14" ht="13.5" customHeight="1" x14ac:dyDescent="0.2">
      <c r="A53" s="684"/>
      <c r="B53" s="88" t="s">
        <v>706</v>
      </c>
      <c r="C53" s="685">
        <v>631.33969506666676</v>
      </c>
      <c r="D53" s="686">
        <v>92.838358603333319</v>
      </c>
      <c r="E53" s="687">
        <v>22.853468020000001</v>
      </c>
      <c r="F53" s="687">
        <v>194.43366202000001</v>
      </c>
      <c r="G53" s="688">
        <v>13.161438960000002</v>
      </c>
      <c r="H53" s="689">
        <f t="shared" si="6"/>
        <v>954.62662267000019</v>
      </c>
      <c r="I53" s="644"/>
      <c r="J53" s="644"/>
      <c r="K53" s="644"/>
      <c r="L53" s="644"/>
      <c r="M53" s="644"/>
      <c r="N53" s="644"/>
    </row>
    <row r="54" spans="1:14" ht="13.5" customHeight="1" x14ac:dyDescent="0.2">
      <c r="A54" s="684"/>
      <c r="B54" s="88" t="s">
        <v>712</v>
      </c>
      <c r="C54" s="685">
        <v>525.28061943</v>
      </c>
      <c r="D54" s="686">
        <v>101.20673678333333</v>
      </c>
      <c r="E54" s="687">
        <v>15.62097704</v>
      </c>
      <c r="F54" s="687">
        <v>0.240261</v>
      </c>
      <c r="G54" s="688">
        <v>0</v>
      </c>
      <c r="H54" s="689">
        <f t="shared" si="6"/>
        <v>642.34859425333332</v>
      </c>
      <c r="I54" s="644"/>
      <c r="J54" s="644"/>
      <c r="K54" s="644"/>
      <c r="L54" s="644"/>
      <c r="M54" s="644"/>
      <c r="N54" s="644"/>
    </row>
    <row r="55" spans="1:14" ht="13.5" customHeight="1" x14ac:dyDescent="0.2">
      <c r="A55" s="684"/>
      <c r="B55" s="88" t="s">
        <v>708</v>
      </c>
      <c r="C55" s="685">
        <v>520.63486847333331</v>
      </c>
      <c r="D55" s="686">
        <v>94.727553833333346</v>
      </c>
      <c r="E55" s="687">
        <v>11.426942029999999</v>
      </c>
      <c r="F55" s="687">
        <v>87.197300089999999</v>
      </c>
      <c r="G55" s="688">
        <v>8.6598990399999991</v>
      </c>
      <c r="H55" s="689">
        <f>SUM(C55:G55)</f>
        <v>722.64656346666663</v>
      </c>
      <c r="I55" s="644"/>
      <c r="J55" s="644"/>
      <c r="K55" s="644"/>
      <c r="L55" s="644"/>
      <c r="M55" s="644"/>
      <c r="N55" s="644"/>
    </row>
    <row r="56" spans="1:14" ht="13.5" customHeight="1" x14ac:dyDescent="0.2">
      <c r="A56" s="684"/>
      <c r="B56" s="88" t="s">
        <v>709</v>
      </c>
      <c r="C56" s="685">
        <v>835.52336402666663</v>
      </c>
      <c r="D56" s="686">
        <v>91.652944616666659</v>
      </c>
      <c r="E56" s="687">
        <v>34.994355939999991</v>
      </c>
      <c r="F56" s="687">
        <v>99.502475029999999</v>
      </c>
      <c r="G56" s="695">
        <v>12.940978980000001</v>
      </c>
      <c r="H56" s="689">
        <f>SUM(C56:G56)</f>
        <v>1074.6141185933332</v>
      </c>
      <c r="I56" s="644"/>
      <c r="J56" s="644"/>
      <c r="K56" s="644"/>
      <c r="L56" s="644"/>
      <c r="M56" s="644"/>
      <c r="N56" s="644"/>
    </row>
    <row r="57" spans="1:14" ht="13.5" customHeight="1" x14ac:dyDescent="0.2">
      <c r="A57" s="703"/>
      <c r="B57" s="697" t="s">
        <v>178</v>
      </c>
      <c r="C57" s="698">
        <f>SUM(C45:C56)</f>
        <v>9834.5093769933319</v>
      </c>
      <c r="D57" s="699">
        <f>SUM(D45:D56)</f>
        <v>1078.287105813333</v>
      </c>
      <c r="E57" s="700">
        <f t="shared" ref="E57:H57" si="7">SUM(E45:E56)</f>
        <v>267.09274606999998</v>
      </c>
      <c r="F57" s="700">
        <f t="shared" si="7"/>
        <v>980.06529021000017</v>
      </c>
      <c r="G57" s="701">
        <f t="shared" si="7"/>
        <v>88.322952010000009</v>
      </c>
      <c r="H57" s="700">
        <f t="shared" si="7"/>
        <v>12248.277471096668</v>
      </c>
      <c r="I57" s="644"/>
      <c r="J57" s="644"/>
      <c r="K57" s="644"/>
      <c r="L57" s="644"/>
      <c r="M57" s="644"/>
      <c r="N57" s="644"/>
    </row>
    <row r="58" spans="1:14" ht="13.5" customHeight="1" x14ac:dyDescent="0.2">
      <c r="A58" s="676">
        <v>2019</v>
      </c>
      <c r="B58" s="677" t="s">
        <v>698</v>
      </c>
      <c r="C58" s="678">
        <v>695.20175902999995</v>
      </c>
      <c r="D58" s="679">
        <v>70.573191940000001</v>
      </c>
      <c r="E58" s="680">
        <v>11.426939990000001</v>
      </c>
      <c r="F58" s="680">
        <v>2.0681000000000001E-2</v>
      </c>
      <c r="G58" s="682">
        <v>0</v>
      </c>
      <c r="H58" s="683">
        <f>SUM(C58:G58)</f>
        <v>777.22257195999998</v>
      </c>
      <c r="I58" s="644"/>
      <c r="J58" s="644"/>
      <c r="K58" s="644"/>
      <c r="L58" s="644"/>
      <c r="M58" s="644"/>
      <c r="N58" s="644"/>
    </row>
    <row r="59" spans="1:14" ht="13.5" customHeight="1" x14ac:dyDescent="0.2">
      <c r="A59" s="684"/>
      <c r="B59" s="88" t="s">
        <v>699</v>
      </c>
      <c r="C59" s="685">
        <v>458.07249294000002</v>
      </c>
      <c r="D59" s="686">
        <v>83.142622333333335</v>
      </c>
      <c r="E59" s="687">
        <v>26.161915019999999</v>
      </c>
      <c r="F59" s="687">
        <v>88.49270405</v>
      </c>
      <c r="G59" s="704">
        <v>1.9999999999999999E-6</v>
      </c>
      <c r="H59" s="689">
        <f>SUM(C59:G59)</f>
        <v>655.86973634333344</v>
      </c>
      <c r="I59" s="644"/>
      <c r="J59" s="644"/>
      <c r="K59" s="644"/>
      <c r="L59" s="644"/>
      <c r="M59" s="644"/>
      <c r="N59" s="644"/>
    </row>
    <row r="60" spans="1:14" ht="13.5" customHeight="1" x14ac:dyDescent="0.2">
      <c r="A60" s="684"/>
      <c r="B60" s="88" t="s">
        <v>700</v>
      </c>
      <c r="C60" s="685">
        <v>497.12386461333335</v>
      </c>
      <c r="D60" s="686">
        <v>90.450304256666655</v>
      </c>
      <c r="E60" s="687">
        <v>20.050967</v>
      </c>
      <c r="F60" s="687">
        <v>116.78598893</v>
      </c>
      <c r="G60" s="688">
        <v>22.118126960000001</v>
      </c>
      <c r="H60" s="689">
        <f t="shared" ref="H60:H67" si="8">SUM(C60:G60)</f>
        <v>746.52925176000008</v>
      </c>
      <c r="I60" s="644"/>
      <c r="J60" s="644"/>
      <c r="K60" s="644"/>
      <c r="L60" s="644"/>
      <c r="M60" s="644"/>
      <c r="N60" s="644"/>
    </row>
    <row r="61" spans="1:14" ht="13.5" customHeight="1" x14ac:dyDescent="0.2">
      <c r="A61" s="684"/>
      <c r="B61" s="88" t="s">
        <v>701</v>
      </c>
      <c r="C61" s="685">
        <v>1386.8556763900001</v>
      </c>
      <c r="D61" s="686">
        <v>94.81622256</v>
      </c>
      <c r="E61" s="687">
        <v>22.847695100000003</v>
      </c>
      <c r="F61" s="687">
        <v>0.33974900000000002</v>
      </c>
      <c r="G61" s="690">
        <v>2.8E-5</v>
      </c>
      <c r="H61" s="689">
        <f t="shared" si="8"/>
        <v>1504.8593710499999</v>
      </c>
      <c r="I61" s="644"/>
      <c r="J61" s="644"/>
      <c r="K61" s="644"/>
      <c r="L61" s="644"/>
      <c r="M61" s="644"/>
      <c r="N61" s="644"/>
    </row>
    <row r="62" spans="1:14" ht="13.5" customHeight="1" x14ac:dyDescent="0.2">
      <c r="A62" s="684"/>
      <c r="B62" s="88" t="s">
        <v>702</v>
      </c>
      <c r="C62" s="685">
        <v>935.84077007000008</v>
      </c>
      <c r="D62" s="686">
        <v>63.311618029999998</v>
      </c>
      <c r="E62" s="687">
        <v>221.78845898999998</v>
      </c>
      <c r="F62" s="687">
        <v>88.141457060000008</v>
      </c>
      <c r="G62" s="688">
        <v>0</v>
      </c>
      <c r="H62" s="689">
        <f t="shared" si="8"/>
        <v>1309.08230415</v>
      </c>
      <c r="I62" s="644"/>
      <c r="J62" s="644"/>
      <c r="K62" s="644"/>
      <c r="L62" s="644"/>
      <c r="M62" s="644"/>
      <c r="N62" s="644"/>
    </row>
    <row r="63" spans="1:14" ht="13.5" customHeight="1" x14ac:dyDescent="0.2">
      <c r="A63" s="684"/>
      <c r="B63" s="88" t="s">
        <v>703</v>
      </c>
      <c r="C63" s="685">
        <v>558.05603572000007</v>
      </c>
      <c r="D63" s="686">
        <v>73.287812950000003</v>
      </c>
      <c r="E63" s="687">
        <v>32.631771030000003</v>
      </c>
      <c r="F63" s="687">
        <v>103.81700495</v>
      </c>
      <c r="G63" s="688">
        <v>8.0067529999999998</v>
      </c>
      <c r="H63" s="689">
        <f t="shared" si="8"/>
        <v>775.79937765</v>
      </c>
      <c r="I63" s="644"/>
      <c r="J63" s="644"/>
      <c r="K63" s="644"/>
      <c r="L63" s="644"/>
      <c r="M63" s="644"/>
      <c r="N63" s="644"/>
    </row>
    <row r="64" spans="1:14" ht="13.5" customHeight="1" x14ac:dyDescent="0.2">
      <c r="A64" s="684"/>
      <c r="B64" s="88" t="s">
        <v>704</v>
      </c>
      <c r="C64" s="685">
        <v>546.39681086999997</v>
      </c>
      <c r="D64" s="686">
        <v>68.779727430000008</v>
      </c>
      <c r="E64" s="687">
        <v>43.166266999999998</v>
      </c>
      <c r="F64" s="687">
        <v>0</v>
      </c>
      <c r="G64" s="688">
        <v>0</v>
      </c>
      <c r="H64" s="689">
        <f t="shared" si="8"/>
        <v>658.3428052999999</v>
      </c>
      <c r="I64" s="644"/>
      <c r="J64" s="644"/>
      <c r="K64" s="644"/>
      <c r="L64" s="644"/>
      <c r="M64" s="644"/>
      <c r="N64" s="644"/>
    </row>
    <row r="65" spans="1:14" ht="13.5" customHeight="1" x14ac:dyDescent="0.2">
      <c r="A65" s="684"/>
      <c r="B65" s="88" t="s">
        <v>711</v>
      </c>
      <c r="C65" s="685">
        <v>383.86435670999998</v>
      </c>
      <c r="D65" s="686">
        <v>79.046608519999992</v>
      </c>
      <c r="E65" s="687">
        <v>7.1771000000000001E-2</v>
      </c>
      <c r="F65" s="687">
        <v>41.759061129999999</v>
      </c>
      <c r="G65" s="688">
        <v>0</v>
      </c>
      <c r="H65" s="689">
        <f t="shared" si="8"/>
        <v>504.74179736000002</v>
      </c>
      <c r="I65" s="644"/>
      <c r="J65" s="644"/>
      <c r="K65" s="644"/>
      <c r="L65" s="644"/>
      <c r="M65" s="644"/>
      <c r="N65" s="644"/>
    </row>
    <row r="66" spans="1:14" ht="13.5" customHeight="1" x14ac:dyDescent="0.2">
      <c r="A66" s="684"/>
      <c r="B66" s="88" t="s">
        <v>713</v>
      </c>
      <c r="C66" s="685">
        <v>515.19002345000001</v>
      </c>
      <c r="D66" s="686">
        <v>107.00360644</v>
      </c>
      <c r="E66" s="687">
        <v>117.698047</v>
      </c>
      <c r="F66" s="687">
        <v>194.03548491999999</v>
      </c>
      <c r="G66" s="688">
        <v>5.6677949999999999</v>
      </c>
      <c r="H66" s="689">
        <f t="shared" si="8"/>
        <v>939.59495680999987</v>
      </c>
      <c r="I66" s="644"/>
      <c r="J66" s="644"/>
      <c r="K66" s="644"/>
      <c r="L66" s="644"/>
      <c r="M66" s="644"/>
      <c r="N66" s="644"/>
    </row>
    <row r="67" spans="1:14" ht="13.5" customHeight="1" x14ac:dyDescent="0.2">
      <c r="A67" s="684"/>
      <c r="B67" s="88" t="s">
        <v>712</v>
      </c>
      <c r="C67" s="685">
        <v>803.53885661000004</v>
      </c>
      <c r="D67" s="686">
        <v>86.35896068000001</v>
      </c>
      <c r="E67" s="687">
        <v>35.981994</v>
      </c>
      <c r="F67" s="687">
        <v>6.0615590199999998</v>
      </c>
      <c r="G67" s="690">
        <v>1.9000000000000001E-5</v>
      </c>
      <c r="H67" s="689">
        <f t="shared" si="8"/>
        <v>931.94138930999998</v>
      </c>
      <c r="I67" s="644"/>
      <c r="J67" s="644"/>
      <c r="K67" s="644"/>
      <c r="L67" s="644"/>
      <c r="M67" s="644"/>
      <c r="N67" s="644"/>
    </row>
    <row r="68" spans="1:14" ht="13.5" customHeight="1" x14ac:dyDescent="0.2">
      <c r="A68" s="684"/>
      <c r="B68" s="88" t="s">
        <v>708</v>
      </c>
      <c r="C68" s="685">
        <v>509.08153262999997</v>
      </c>
      <c r="D68" s="686">
        <v>94.746909319999986</v>
      </c>
      <c r="E68" s="687">
        <v>25.015386030000002</v>
      </c>
      <c r="F68" s="705">
        <v>123.99013307</v>
      </c>
      <c r="G68" s="688">
        <v>0</v>
      </c>
      <c r="H68" s="689">
        <f>SUM(C68:G68)</f>
        <v>752.83396104999997</v>
      </c>
      <c r="I68" s="644"/>
      <c r="J68" s="644"/>
      <c r="K68" s="644"/>
      <c r="L68" s="644"/>
      <c r="M68" s="644"/>
      <c r="N68" s="644"/>
    </row>
    <row r="69" spans="1:14" ht="13.5" customHeight="1" x14ac:dyDescent="0.2">
      <c r="A69" s="684"/>
      <c r="B69" s="88" t="s">
        <v>709</v>
      </c>
      <c r="C69" s="685">
        <v>712.00019208000003</v>
      </c>
      <c r="D69" s="686">
        <v>90.717901220000002</v>
      </c>
      <c r="E69" s="687">
        <v>29.61313797</v>
      </c>
      <c r="F69" s="687">
        <v>119.93019901999999</v>
      </c>
      <c r="G69" s="695">
        <v>4.3547849800000007</v>
      </c>
      <c r="H69" s="689">
        <f>SUM(C69:G69)</f>
        <v>956.61621527000011</v>
      </c>
      <c r="I69" s="644"/>
      <c r="J69" s="644"/>
      <c r="K69" s="644"/>
      <c r="L69" s="644"/>
      <c r="M69" s="644"/>
      <c r="N69" s="644"/>
    </row>
    <row r="70" spans="1:14" ht="13.5" customHeight="1" x14ac:dyDescent="0.2">
      <c r="A70" s="703"/>
      <c r="B70" s="697" t="s">
        <v>178</v>
      </c>
      <c r="C70" s="698">
        <f>SUM(C58:C69)</f>
        <v>8001.2223711133338</v>
      </c>
      <c r="D70" s="699">
        <f>SUM(D58:D69)</f>
        <v>1002.2354856799999</v>
      </c>
      <c r="E70" s="700">
        <f t="shared" ref="E70:H70" si="9">SUM(E58:E69)</f>
        <v>586.45435012999997</v>
      </c>
      <c r="F70" s="700">
        <f t="shared" si="9"/>
        <v>883.37402215000009</v>
      </c>
      <c r="G70" s="701">
        <f t="shared" si="9"/>
        <v>40.147508940000002</v>
      </c>
      <c r="H70" s="700">
        <f t="shared" si="9"/>
        <v>10513.433738013335</v>
      </c>
      <c r="I70" s="644"/>
      <c r="J70" s="644"/>
      <c r="K70" s="644"/>
      <c r="L70" s="644"/>
      <c r="M70" s="644"/>
      <c r="N70" s="644"/>
    </row>
    <row r="71" spans="1:14" ht="13.5" customHeight="1" x14ac:dyDescent="0.2">
      <c r="A71" s="676">
        <v>2020</v>
      </c>
      <c r="B71" s="677" t="s">
        <v>698</v>
      </c>
      <c r="C71" s="678">
        <v>870.48132980333276</v>
      </c>
      <c r="D71" s="679">
        <v>79.765220253333368</v>
      </c>
      <c r="E71" s="680">
        <v>27.083633990000003</v>
      </c>
      <c r="F71" s="680">
        <v>40.885795979999997</v>
      </c>
      <c r="G71" s="706">
        <v>1.1980000000000001E-3</v>
      </c>
      <c r="H71" s="683">
        <f>SUM(C71:G71)</f>
        <v>1018.2171780266661</v>
      </c>
      <c r="I71" s="644"/>
      <c r="J71" s="644"/>
      <c r="K71" s="644"/>
      <c r="L71" s="644"/>
      <c r="M71" s="644"/>
      <c r="N71" s="644"/>
    </row>
    <row r="72" spans="1:14" ht="13.5" customHeight="1" x14ac:dyDescent="0.2">
      <c r="A72" s="684"/>
      <c r="B72" s="88" t="s">
        <v>699</v>
      </c>
      <c r="C72" s="685">
        <v>536.3646080100001</v>
      </c>
      <c r="D72" s="686">
        <v>86.266024386666629</v>
      </c>
      <c r="E72" s="687">
        <v>20.403461</v>
      </c>
      <c r="F72" s="687">
        <v>115.99921098999999</v>
      </c>
      <c r="G72" s="688">
        <v>0</v>
      </c>
      <c r="H72" s="689">
        <f>SUM(C72:G72)</f>
        <v>759.03330438666671</v>
      </c>
      <c r="I72" s="644"/>
      <c r="J72" s="644"/>
      <c r="K72" s="644"/>
      <c r="L72" s="644"/>
      <c r="M72" s="644"/>
      <c r="N72" s="644"/>
    </row>
    <row r="73" spans="1:14" ht="13.5" customHeight="1" x14ac:dyDescent="0.2">
      <c r="A73" s="684"/>
      <c r="B73" s="88" t="s">
        <v>700</v>
      </c>
      <c r="C73" s="685">
        <v>547.45226463666711</v>
      </c>
      <c r="D73" s="686">
        <v>109.37017826666678</v>
      </c>
      <c r="E73" s="687">
        <v>23.11116999</v>
      </c>
      <c r="F73" s="687">
        <v>121.02743998999999</v>
      </c>
      <c r="G73" s="688">
        <v>6.0839949999999998</v>
      </c>
      <c r="H73" s="689">
        <f t="shared" ref="H73:H80" si="10">SUM(C73:G73)</f>
        <v>807.04504788333384</v>
      </c>
      <c r="I73" s="707"/>
      <c r="J73" s="707"/>
      <c r="K73" s="644"/>
      <c r="L73" s="644"/>
      <c r="M73" s="644"/>
      <c r="N73" s="644"/>
    </row>
    <row r="74" spans="1:14" ht="13.5" customHeight="1" x14ac:dyDescent="0.2">
      <c r="A74" s="684"/>
      <c r="B74" s="88" t="s">
        <v>701</v>
      </c>
      <c r="C74" s="685">
        <v>821.69539231333351</v>
      </c>
      <c r="D74" s="686">
        <v>34.87273938000002</v>
      </c>
      <c r="E74" s="687">
        <v>20.583821990000001</v>
      </c>
      <c r="F74" s="687">
        <v>7.3699300000000001</v>
      </c>
      <c r="G74" s="688">
        <v>0</v>
      </c>
      <c r="H74" s="689">
        <f t="shared" si="10"/>
        <v>884.5218836833335</v>
      </c>
      <c r="I74" s="644"/>
      <c r="J74" s="644"/>
      <c r="K74" s="644"/>
      <c r="L74" s="644"/>
      <c r="M74" s="644"/>
      <c r="N74" s="644"/>
    </row>
    <row r="75" spans="1:14" ht="13.5" customHeight="1" x14ac:dyDescent="0.2">
      <c r="A75" s="684"/>
      <c r="B75" s="88" t="s">
        <v>702</v>
      </c>
      <c r="C75" s="685">
        <v>204.16767396</v>
      </c>
      <c r="D75" s="686">
        <v>18.977422949999998</v>
      </c>
      <c r="E75" s="687">
        <v>16.398508</v>
      </c>
      <c r="F75" s="687">
        <v>100.41495599</v>
      </c>
      <c r="G75" s="688">
        <v>0</v>
      </c>
      <c r="H75" s="689">
        <f t="shared" si="10"/>
        <v>339.95856090000001</v>
      </c>
      <c r="I75" s="644"/>
      <c r="J75" s="644"/>
      <c r="K75" s="644"/>
      <c r="L75" s="644"/>
      <c r="M75" s="644"/>
      <c r="N75" s="644"/>
    </row>
    <row r="76" spans="1:14" ht="13.5" customHeight="1" x14ac:dyDescent="0.2">
      <c r="A76" s="684"/>
      <c r="B76" s="88" t="s">
        <v>703</v>
      </c>
      <c r="C76" s="685">
        <v>149.22699713</v>
      </c>
      <c r="D76" s="686">
        <v>17.192269500000005</v>
      </c>
      <c r="E76" s="687">
        <v>18.905241</v>
      </c>
      <c r="F76" s="687">
        <v>86.90097797</v>
      </c>
      <c r="G76" s="688">
        <v>1.25421</v>
      </c>
      <c r="H76" s="689">
        <f t="shared" si="10"/>
        <v>273.47969560000001</v>
      </c>
      <c r="I76" s="644"/>
      <c r="J76" s="644"/>
      <c r="K76" s="644"/>
      <c r="L76" s="644"/>
      <c r="M76" s="644"/>
      <c r="N76" s="644"/>
    </row>
    <row r="77" spans="1:14" ht="13.5" customHeight="1" x14ac:dyDescent="0.2">
      <c r="A77" s="684"/>
      <c r="B77" s="88" t="s">
        <v>704</v>
      </c>
      <c r="C77" s="685">
        <v>230.76400985999999</v>
      </c>
      <c r="D77" s="686">
        <v>41.649781240000003</v>
      </c>
      <c r="E77" s="687">
        <v>28.952773069999999</v>
      </c>
      <c r="F77" s="687">
        <v>7.4953399999999997</v>
      </c>
      <c r="G77" s="688">
        <v>0</v>
      </c>
      <c r="H77" s="689">
        <f t="shared" si="10"/>
        <v>308.86190416999995</v>
      </c>
      <c r="I77" s="644"/>
      <c r="J77" s="644"/>
      <c r="K77" s="644"/>
      <c r="L77" s="644"/>
      <c r="M77" s="644"/>
      <c r="N77" s="644"/>
    </row>
    <row r="78" spans="1:14" ht="13.5" customHeight="1" x14ac:dyDescent="0.2">
      <c r="A78" s="684"/>
      <c r="B78" s="88" t="s">
        <v>711</v>
      </c>
      <c r="C78" s="685">
        <v>385.69122473999988</v>
      </c>
      <c r="D78" s="686">
        <v>84.254620929999987</v>
      </c>
      <c r="E78" s="687">
        <v>11.669065029999999</v>
      </c>
      <c r="F78" s="687">
        <v>75.162655930000014</v>
      </c>
      <c r="G78" s="708">
        <v>6.87E-4</v>
      </c>
      <c r="H78" s="689">
        <f t="shared" si="10"/>
        <v>556.77825362999988</v>
      </c>
      <c r="I78" s="709"/>
      <c r="J78" s="709"/>
      <c r="K78" s="709"/>
      <c r="L78" s="709"/>
      <c r="M78" s="709"/>
      <c r="N78" s="709"/>
    </row>
    <row r="79" spans="1:14" ht="13.5" customHeight="1" x14ac:dyDescent="0.2">
      <c r="A79" s="684"/>
      <c r="B79" s="88" t="s">
        <v>706</v>
      </c>
      <c r="C79" s="685">
        <v>351.45475615999999</v>
      </c>
      <c r="D79" s="686">
        <v>97.835694689999997</v>
      </c>
      <c r="E79" s="687">
        <v>34.049206019999993</v>
      </c>
      <c r="F79" s="687">
        <v>32.346562970000001</v>
      </c>
      <c r="G79" s="708">
        <v>1.273E-3</v>
      </c>
      <c r="H79" s="689">
        <f t="shared" si="10"/>
        <v>515.68749283999989</v>
      </c>
      <c r="I79" s="709"/>
      <c r="J79" s="709"/>
      <c r="K79" s="709"/>
      <c r="L79" s="709"/>
      <c r="M79" s="709"/>
      <c r="N79" s="709"/>
    </row>
    <row r="80" spans="1:14" ht="13.5" customHeight="1" x14ac:dyDescent="0.2">
      <c r="A80" s="684"/>
      <c r="B80" s="88" t="s">
        <v>712</v>
      </c>
      <c r="C80" s="685">
        <v>564.14477980000004</v>
      </c>
      <c r="D80" s="686">
        <v>105.10094899000001</v>
      </c>
      <c r="E80" s="687">
        <v>35.877342049999996</v>
      </c>
      <c r="F80" s="687">
        <v>8.2146699999999999</v>
      </c>
      <c r="G80" s="710">
        <v>2.2599999999999999E-4</v>
      </c>
      <c r="H80" s="689">
        <f t="shared" si="10"/>
        <v>713.33796684000004</v>
      </c>
      <c r="I80" s="709"/>
      <c r="J80" s="709"/>
      <c r="K80" s="709"/>
      <c r="L80" s="709"/>
      <c r="M80" s="709"/>
      <c r="N80" s="709"/>
    </row>
    <row r="81" spans="1:14" ht="13.5" customHeight="1" x14ac:dyDescent="0.2">
      <c r="A81" s="684"/>
      <c r="B81" s="88" t="s">
        <v>708</v>
      </c>
      <c r="C81" s="685">
        <v>575.57640815999991</v>
      </c>
      <c r="D81" s="686">
        <v>108.17840800999998</v>
      </c>
      <c r="E81" s="687">
        <v>41.307281000000003</v>
      </c>
      <c r="F81" s="687">
        <v>174.19078597999999</v>
      </c>
      <c r="G81" s="688">
        <v>0</v>
      </c>
      <c r="H81" s="689">
        <f>SUM(C81:G81)</f>
        <v>899.25288314999989</v>
      </c>
      <c r="I81" s="709"/>
      <c r="J81" s="709"/>
      <c r="K81" s="709"/>
      <c r="L81" s="709"/>
      <c r="M81" s="709"/>
      <c r="N81" s="709"/>
    </row>
    <row r="82" spans="1:14" ht="13.5" customHeight="1" x14ac:dyDescent="0.2">
      <c r="A82" s="684"/>
      <c r="B82" s="88" t="s">
        <v>709</v>
      </c>
      <c r="C82" s="685">
        <v>670.66345011000021</v>
      </c>
      <c r="D82" s="686">
        <v>107.24931362000004</v>
      </c>
      <c r="E82" s="687">
        <v>35.825760960000004</v>
      </c>
      <c r="F82" s="687">
        <v>118.77517901</v>
      </c>
      <c r="G82" s="695">
        <v>8.2262129999999996</v>
      </c>
      <c r="H82" s="689">
        <f>SUM(C82:G82)</f>
        <v>940.73991670000032</v>
      </c>
      <c r="I82" s="709"/>
      <c r="J82" s="709"/>
      <c r="K82" s="709"/>
      <c r="L82" s="709"/>
      <c r="M82" s="709"/>
      <c r="N82" s="709"/>
    </row>
    <row r="83" spans="1:14" ht="13.5" customHeight="1" x14ac:dyDescent="0.2">
      <c r="A83" s="703"/>
      <c r="B83" s="697" t="s">
        <v>178</v>
      </c>
      <c r="C83" s="698">
        <f>SUM(C71:C82)</f>
        <v>5907.6828946833339</v>
      </c>
      <c r="D83" s="699">
        <f>SUM(D71:D82)</f>
        <v>890.71262221666689</v>
      </c>
      <c r="E83" s="700">
        <f t="shared" ref="E83:H83" si="11">SUM(E71:E82)</f>
        <v>314.16726410000001</v>
      </c>
      <c r="F83" s="700">
        <f t="shared" si="11"/>
        <v>888.78350480999995</v>
      </c>
      <c r="G83" s="701">
        <f t="shared" si="11"/>
        <v>15.567801999999999</v>
      </c>
      <c r="H83" s="700">
        <f t="shared" si="11"/>
        <v>8016.9140878100006</v>
      </c>
      <c r="I83" s="644"/>
      <c r="J83" s="644"/>
      <c r="K83" s="644"/>
      <c r="L83" s="644"/>
      <c r="M83" s="644"/>
      <c r="N83" s="644"/>
    </row>
    <row r="84" spans="1:14" ht="13.5" customHeight="1" x14ac:dyDescent="0.2">
      <c r="A84" s="676">
        <v>2021</v>
      </c>
      <c r="B84" s="677" t="s">
        <v>698</v>
      </c>
      <c r="C84" s="678">
        <v>1083.37274815</v>
      </c>
      <c r="D84" s="679">
        <v>84.579707669999991</v>
      </c>
      <c r="E84" s="680">
        <v>21.034952989999997</v>
      </c>
      <c r="F84" s="681">
        <v>2.016E-3</v>
      </c>
      <c r="G84" s="706">
        <v>1.248E-3</v>
      </c>
      <c r="H84" s="683">
        <f>SUM(C84:G84)</f>
        <v>1188.99067281</v>
      </c>
      <c r="I84" s="644"/>
      <c r="J84" s="644"/>
      <c r="K84" s="644"/>
      <c r="L84" s="644"/>
      <c r="M84" s="644"/>
      <c r="N84" s="644"/>
    </row>
    <row r="85" spans="1:14" ht="13.5" customHeight="1" x14ac:dyDescent="0.2">
      <c r="A85" s="684"/>
      <c r="B85" s="88" t="s">
        <v>699</v>
      </c>
      <c r="C85" s="685">
        <v>919.02781027999981</v>
      </c>
      <c r="D85" s="686">
        <v>123.88573605999999</v>
      </c>
      <c r="E85" s="687">
        <v>43.604856010000006</v>
      </c>
      <c r="F85" s="687">
        <v>233.81441108999999</v>
      </c>
      <c r="G85" s="688">
        <v>16.105035999999998</v>
      </c>
      <c r="H85" s="689">
        <f>SUM(C85:G85)</f>
        <v>1336.4378494399998</v>
      </c>
      <c r="I85" s="644"/>
      <c r="J85" s="644"/>
      <c r="K85" s="644"/>
      <c r="L85" s="644"/>
      <c r="M85" s="644"/>
      <c r="N85" s="644"/>
    </row>
    <row r="86" spans="1:14" ht="13.5" customHeight="1" x14ac:dyDescent="0.2">
      <c r="A86" s="684"/>
      <c r="B86" s="88" t="s">
        <v>700</v>
      </c>
      <c r="C86" s="685">
        <v>1148.5573295199997</v>
      </c>
      <c r="D86" s="686">
        <v>97.141743110000036</v>
      </c>
      <c r="E86" s="687">
        <v>73.506124970000002</v>
      </c>
      <c r="F86" s="687">
        <v>207.33997097999998</v>
      </c>
      <c r="G86" s="688">
        <v>12.570309999999999</v>
      </c>
      <c r="H86" s="689">
        <f t="shared" ref="H86:H93" si="12">SUM(C86:G86)</f>
        <v>1539.1154785799999</v>
      </c>
      <c r="I86" s="644"/>
      <c r="J86" s="644"/>
      <c r="K86" s="644"/>
      <c r="L86" s="644"/>
      <c r="M86" s="644"/>
      <c r="N86" s="644"/>
    </row>
    <row r="87" spans="1:14" ht="13.5" customHeight="1" x14ac:dyDescent="0.2">
      <c r="A87" s="684"/>
      <c r="B87" s="88" t="s">
        <v>701</v>
      </c>
      <c r="C87" s="685">
        <v>2666.44565702</v>
      </c>
      <c r="D87" s="686">
        <v>95.650046280000012</v>
      </c>
      <c r="E87" s="687">
        <v>32.115377979999998</v>
      </c>
      <c r="F87" s="687">
        <v>7.3699300000000001</v>
      </c>
      <c r="G87" s="688">
        <v>0</v>
      </c>
      <c r="H87" s="689">
        <f t="shared" si="12"/>
        <v>2801.58101128</v>
      </c>
      <c r="I87" s="644"/>
      <c r="J87" s="644"/>
      <c r="K87" s="644"/>
      <c r="L87" s="644"/>
      <c r="M87" s="644"/>
      <c r="N87" s="644"/>
    </row>
    <row r="88" spans="1:14" ht="13.5" customHeight="1" x14ac:dyDescent="0.2">
      <c r="A88" s="684"/>
      <c r="B88" s="88" t="s">
        <v>702</v>
      </c>
      <c r="C88" s="685">
        <v>1158.73524557</v>
      </c>
      <c r="D88" s="686">
        <v>98.699403559999993</v>
      </c>
      <c r="E88" s="687">
        <v>55.764318029999998</v>
      </c>
      <c r="F88" s="687">
        <v>350.71361804000003</v>
      </c>
      <c r="G88" s="688">
        <v>31.626093000000001</v>
      </c>
      <c r="H88" s="689">
        <f t="shared" si="12"/>
        <v>1695.5386782</v>
      </c>
      <c r="I88" s="644"/>
      <c r="J88" s="644"/>
      <c r="K88" s="644"/>
      <c r="L88" s="644"/>
      <c r="M88" s="644"/>
      <c r="N88" s="644"/>
    </row>
    <row r="89" spans="1:14" ht="13.5" customHeight="1" x14ac:dyDescent="0.2">
      <c r="A89" s="684"/>
      <c r="B89" s="88" t="s">
        <v>703</v>
      </c>
      <c r="C89" s="685">
        <v>1149.4646546800002</v>
      </c>
      <c r="D89" s="686">
        <v>93.992414199999999</v>
      </c>
      <c r="E89" s="687">
        <v>38.292294939999998</v>
      </c>
      <c r="F89" s="687">
        <v>183.31362287000002</v>
      </c>
      <c r="G89" s="688">
        <v>13.758561</v>
      </c>
      <c r="H89" s="689">
        <f t="shared" si="12"/>
        <v>1478.8215476900002</v>
      </c>
      <c r="I89" s="644"/>
      <c r="J89" s="644"/>
      <c r="K89" s="644"/>
      <c r="L89" s="644"/>
      <c r="M89" s="644"/>
      <c r="N89" s="644"/>
    </row>
    <row r="90" spans="1:14" ht="13.5" customHeight="1" x14ac:dyDescent="0.2">
      <c r="A90" s="684"/>
      <c r="B90" s="88" t="s">
        <v>704</v>
      </c>
      <c r="C90" s="685">
        <v>1512.2075145099993</v>
      </c>
      <c r="D90" s="686">
        <v>79.316537320000023</v>
      </c>
      <c r="E90" s="687">
        <v>48.678658939999998</v>
      </c>
      <c r="F90" s="687">
        <v>8.7680830000000007</v>
      </c>
      <c r="G90" s="688">
        <v>0</v>
      </c>
      <c r="H90" s="689">
        <f t="shared" si="12"/>
        <v>1648.9707937699993</v>
      </c>
      <c r="I90" s="644"/>
      <c r="J90" s="644"/>
      <c r="K90" s="644"/>
      <c r="L90" s="644"/>
      <c r="M90" s="644"/>
      <c r="N90" s="644"/>
    </row>
    <row r="91" spans="1:14" ht="13.5" customHeight="1" x14ac:dyDescent="0.2">
      <c r="A91" s="684"/>
      <c r="B91" s="88" t="s">
        <v>711</v>
      </c>
      <c r="C91" s="685">
        <v>3516.3000778000001</v>
      </c>
      <c r="D91" s="686">
        <v>104.13023788</v>
      </c>
      <c r="E91" s="687">
        <v>528.66832698000007</v>
      </c>
      <c r="F91" s="687">
        <v>662.90944910999997</v>
      </c>
      <c r="G91" s="688">
        <v>112.93643797</v>
      </c>
      <c r="H91" s="689">
        <f t="shared" si="12"/>
        <v>4924.9445297399998</v>
      </c>
      <c r="I91" s="644"/>
      <c r="J91" s="644"/>
      <c r="K91" s="644"/>
      <c r="L91" s="644"/>
      <c r="M91" s="644"/>
      <c r="N91" s="644"/>
    </row>
    <row r="92" spans="1:14" ht="13.5" customHeight="1" x14ac:dyDescent="0.2">
      <c r="A92" s="684"/>
      <c r="B92" s="88" t="s">
        <v>706</v>
      </c>
      <c r="C92" s="685">
        <v>1144.8522133499998</v>
      </c>
      <c r="D92" s="686">
        <v>106.72967891000002</v>
      </c>
      <c r="E92" s="687">
        <v>16.393999999999998</v>
      </c>
      <c r="F92" s="687">
        <v>271.85272802999998</v>
      </c>
      <c r="G92" s="708">
        <v>5.1500000000000005E-4</v>
      </c>
      <c r="H92" s="689">
        <f t="shared" si="12"/>
        <v>1539.8291352899998</v>
      </c>
      <c r="I92" s="644"/>
      <c r="J92" s="644"/>
      <c r="K92" s="644"/>
      <c r="L92" s="644"/>
      <c r="M92" s="644"/>
      <c r="N92" s="644"/>
    </row>
    <row r="93" spans="1:14" ht="13.5" customHeight="1" x14ac:dyDescent="0.2">
      <c r="A93" s="684"/>
      <c r="B93" s="88" t="s">
        <v>712</v>
      </c>
      <c r="C93" s="685">
        <v>1139.7284659999998</v>
      </c>
      <c r="D93" s="686">
        <v>106.49853873000001</v>
      </c>
      <c r="E93" s="687">
        <v>37.570762019999997</v>
      </c>
      <c r="F93" s="687">
        <v>3.9723290000000002</v>
      </c>
      <c r="G93" s="688">
        <v>0</v>
      </c>
      <c r="H93" s="689">
        <f t="shared" si="12"/>
        <v>1287.7700957499999</v>
      </c>
      <c r="I93" s="644"/>
      <c r="J93" s="644"/>
      <c r="K93" s="644"/>
      <c r="L93" s="644"/>
      <c r="M93" s="644"/>
      <c r="N93" s="644"/>
    </row>
    <row r="94" spans="1:14" ht="13.5" customHeight="1" x14ac:dyDescent="0.2">
      <c r="A94" s="684"/>
      <c r="B94" s="88" t="s">
        <v>708</v>
      </c>
      <c r="C94" s="685">
        <v>1924.5454283199999</v>
      </c>
      <c r="D94" s="686">
        <v>115.58603705999998</v>
      </c>
      <c r="E94" s="687">
        <v>11.402119019999999</v>
      </c>
      <c r="F94" s="687">
        <v>505.08801702999995</v>
      </c>
      <c r="G94" s="688">
        <v>0</v>
      </c>
      <c r="H94" s="689">
        <f>SUM(C94:G94)</f>
        <v>2556.6216014299998</v>
      </c>
      <c r="I94" s="644"/>
      <c r="J94" s="644"/>
      <c r="K94" s="644"/>
      <c r="L94" s="644"/>
      <c r="M94" s="644"/>
      <c r="N94" s="644"/>
    </row>
    <row r="95" spans="1:14" ht="13.5" customHeight="1" x14ac:dyDescent="0.2">
      <c r="A95" s="684"/>
      <c r="B95" s="88" t="s">
        <v>709</v>
      </c>
      <c r="C95" s="685">
        <v>2147.2050199200003</v>
      </c>
      <c r="D95" s="686">
        <v>96.930027360000011</v>
      </c>
      <c r="E95" s="687">
        <v>24.222648030000002</v>
      </c>
      <c r="F95" s="687">
        <v>205.56632997</v>
      </c>
      <c r="G95" s="695">
        <v>12.026498</v>
      </c>
      <c r="H95" s="689">
        <f>SUM(C95:G95)</f>
        <v>2485.9505232800007</v>
      </c>
      <c r="I95" s="644"/>
      <c r="J95" s="644"/>
      <c r="K95" s="644"/>
      <c r="L95" s="644"/>
      <c r="M95" s="644"/>
      <c r="N95" s="644"/>
    </row>
    <row r="96" spans="1:14" ht="13.5" customHeight="1" x14ac:dyDescent="0.2">
      <c r="A96" s="703"/>
      <c r="B96" s="697" t="s">
        <v>178</v>
      </c>
      <c r="C96" s="698">
        <f>SUM(C84:C95)</f>
        <v>19510.442165120003</v>
      </c>
      <c r="D96" s="699">
        <f>SUM(D84:D95)</f>
        <v>1203.1401081400002</v>
      </c>
      <c r="E96" s="700">
        <f t="shared" ref="E96:H96" si="13">SUM(E84:E95)</f>
        <v>931.25443990999997</v>
      </c>
      <c r="F96" s="700">
        <f t="shared" si="13"/>
        <v>2640.7105051199997</v>
      </c>
      <c r="G96" s="701">
        <f t="shared" si="13"/>
        <v>199.02469897000003</v>
      </c>
      <c r="H96" s="700">
        <f t="shared" si="13"/>
        <v>24484.57191726</v>
      </c>
      <c r="I96" s="644"/>
      <c r="J96" s="644"/>
      <c r="K96" s="644"/>
      <c r="L96" s="644"/>
      <c r="M96" s="644"/>
      <c r="N96" s="644"/>
    </row>
    <row r="97" spans="1:14" ht="13.5" customHeight="1" x14ac:dyDescent="0.2">
      <c r="A97" s="676">
        <v>2022</v>
      </c>
      <c r="B97" s="677" t="s">
        <v>698</v>
      </c>
      <c r="C97" s="678">
        <v>1151.71574031</v>
      </c>
      <c r="D97" s="679">
        <v>82.440982900000009</v>
      </c>
      <c r="E97" s="680">
        <v>18.851783040000001</v>
      </c>
      <c r="F97" s="680">
        <v>0.69204900000000003</v>
      </c>
      <c r="G97" s="682">
        <v>0</v>
      </c>
      <c r="H97" s="683">
        <f>SUM(C97:G97)</f>
        <v>1253.7005552500002</v>
      </c>
      <c r="I97" s="644"/>
      <c r="J97" s="644"/>
      <c r="K97" s="644"/>
      <c r="L97" s="644"/>
      <c r="M97" s="644"/>
      <c r="N97" s="644"/>
    </row>
    <row r="98" spans="1:14" ht="13.5" customHeight="1" x14ac:dyDescent="0.2">
      <c r="A98" s="684"/>
      <c r="B98" s="88" t="s">
        <v>699</v>
      </c>
      <c r="C98" s="685">
        <v>1030.9777120700001</v>
      </c>
      <c r="D98" s="686">
        <v>121.30570388</v>
      </c>
      <c r="E98" s="687">
        <v>0.58232600000000001</v>
      </c>
      <c r="F98" s="687">
        <v>260.57629600999996</v>
      </c>
      <c r="G98" s="688">
        <v>84.572823010000008</v>
      </c>
      <c r="H98" s="689">
        <f>SUM(C98:G98)</f>
        <v>1498.0148609700002</v>
      </c>
      <c r="I98" s="644"/>
      <c r="J98" s="644"/>
      <c r="K98" s="644"/>
      <c r="L98" s="644"/>
      <c r="M98" s="644"/>
      <c r="N98" s="644"/>
    </row>
    <row r="99" spans="1:14" ht="13.5" customHeight="1" x14ac:dyDescent="0.2">
      <c r="A99" s="684"/>
      <c r="B99" s="88" t="s">
        <v>700</v>
      </c>
      <c r="C99" s="685">
        <v>4236.2447704300002</v>
      </c>
      <c r="D99" s="686">
        <v>240.74438791</v>
      </c>
      <c r="E99" s="687">
        <v>20.992203019999998</v>
      </c>
      <c r="F99" s="687">
        <v>439.02039694999996</v>
      </c>
      <c r="G99" s="688">
        <v>13.157351999999999</v>
      </c>
      <c r="H99" s="689">
        <f t="shared" ref="H99:H106" si="14">SUM(C99:G99)</f>
        <v>4950.15911031</v>
      </c>
      <c r="I99" s="644"/>
      <c r="J99" s="644"/>
      <c r="K99" s="644"/>
      <c r="L99" s="644"/>
      <c r="M99" s="644"/>
      <c r="N99" s="644"/>
    </row>
    <row r="100" spans="1:14" ht="13.5" customHeight="1" x14ac:dyDescent="0.2">
      <c r="A100" s="684"/>
      <c r="B100" s="88" t="s">
        <v>701</v>
      </c>
      <c r="C100" s="685">
        <v>5362.5924509300003</v>
      </c>
      <c r="D100" s="686">
        <v>182.08757574000001</v>
      </c>
      <c r="E100" s="687">
        <v>11.804759990000001</v>
      </c>
      <c r="F100" s="687">
        <v>1.3877390000000001</v>
      </c>
      <c r="G100" s="688">
        <v>0</v>
      </c>
      <c r="H100" s="689">
        <f t="shared" si="14"/>
        <v>5557.8725256600001</v>
      </c>
      <c r="I100" s="644"/>
      <c r="J100" s="644"/>
      <c r="K100" s="644"/>
      <c r="L100" s="644"/>
      <c r="M100" s="644"/>
      <c r="N100" s="644"/>
    </row>
    <row r="101" spans="1:14" ht="13.5" customHeight="1" x14ac:dyDescent="0.2">
      <c r="A101" s="684"/>
      <c r="B101" s="88" t="s">
        <v>702</v>
      </c>
      <c r="C101" s="685">
        <v>1346.7175458299998</v>
      </c>
      <c r="D101" s="686">
        <v>105.86693654000001</v>
      </c>
      <c r="E101" s="687">
        <v>0.58981899999999998</v>
      </c>
      <c r="F101" s="687">
        <v>385.35373496</v>
      </c>
      <c r="G101" s="688">
        <v>5.592155</v>
      </c>
      <c r="H101" s="689">
        <f t="shared" si="14"/>
        <v>1844.1201913299999</v>
      </c>
      <c r="I101" s="644"/>
      <c r="J101" s="644"/>
      <c r="K101" s="644"/>
      <c r="L101" s="644"/>
      <c r="M101" s="644"/>
      <c r="N101" s="644"/>
    </row>
    <row r="102" spans="1:14" ht="13.5" customHeight="1" x14ac:dyDescent="0.2">
      <c r="A102" s="684"/>
      <c r="B102" s="88" t="s">
        <v>703</v>
      </c>
      <c r="C102" s="685">
        <v>1244.28677788</v>
      </c>
      <c r="D102" s="686">
        <v>105.58657164</v>
      </c>
      <c r="E102" s="687">
        <v>22.438028989999999</v>
      </c>
      <c r="F102" s="687">
        <v>214.70052697</v>
      </c>
      <c r="G102" s="710">
        <v>2.7E-4</v>
      </c>
      <c r="H102" s="689">
        <f t="shared" si="14"/>
        <v>1587.0121754800002</v>
      </c>
      <c r="I102" s="644"/>
      <c r="J102" s="644"/>
      <c r="K102" s="644"/>
      <c r="L102" s="644"/>
      <c r="M102" s="644"/>
      <c r="N102" s="644"/>
    </row>
    <row r="103" spans="1:14" ht="13.5" customHeight="1" x14ac:dyDescent="0.2">
      <c r="A103" s="684"/>
      <c r="B103" s="88" t="s">
        <v>704</v>
      </c>
      <c r="C103" s="685">
        <v>1073.7995346099999</v>
      </c>
      <c r="D103" s="686">
        <v>102.71974209</v>
      </c>
      <c r="E103" s="687">
        <v>19.075702969999998</v>
      </c>
      <c r="F103" s="687">
        <v>2.5052999999999999E-2</v>
      </c>
      <c r="G103" s="688">
        <v>0</v>
      </c>
      <c r="H103" s="689">
        <f t="shared" si="14"/>
        <v>1195.62003267</v>
      </c>
      <c r="I103" s="644"/>
      <c r="J103" s="644"/>
      <c r="K103" s="644"/>
      <c r="L103" s="644"/>
      <c r="M103" s="644"/>
      <c r="N103" s="644"/>
    </row>
    <row r="104" spans="1:14" ht="13.5" customHeight="1" x14ac:dyDescent="0.2">
      <c r="A104" s="684"/>
      <c r="B104" s="88" t="s">
        <v>711</v>
      </c>
      <c r="C104" s="685">
        <v>888.67742739999994</v>
      </c>
      <c r="D104" s="686">
        <v>91.93360401999999</v>
      </c>
      <c r="E104" s="687">
        <v>6.2006760099999996</v>
      </c>
      <c r="F104" s="687">
        <v>279.70707087</v>
      </c>
      <c r="G104" s="688">
        <v>64.970886969999995</v>
      </c>
      <c r="H104" s="689">
        <f t="shared" si="14"/>
        <v>1331.4896652699999</v>
      </c>
      <c r="I104" s="644"/>
      <c r="J104" s="644"/>
      <c r="K104" s="644"/>
      <c r="L104" s="644"/>
      <c r="M104" s="644"/>
      <c r="N104" s="644"/>
    </row>
    <row r="105" spans="1:14" ht="13.5" customHeight="1" x14ac:dyDescent="0.2">
      <c r="A105" s="684"/>
      <c r="B105" s="88" t="s">
        <v>706</v>
      </c>
      <c r="C105" s="685">
        <v>820.78052753999998</v>
      </c>
      <c r="D105" s="686">
        <v>108.07628972000001</v>
      </c>
      <c r="E105" s="687">
        <v>5.6235950300000006</v>
      </c>
      <c r="F105" s="687">
        <v>262.11038797999998</v>
      </c>
      <c r="G105" s="710">
        <v>2.0000000000000001E-4</v>
      </c>
      <c r="H105" s="689">
        <f t="shared" si="14"/>
        <v>1196.59100027</v>
      </c>
      <c r="I105" s="644"/>
      <c r="J105" s="644"/>
      <c r="K105" s="644"/>
      <c r="L105" s="644"/>
      <c r="M105" s="644"/>
      <c r="N105" s="644"/>
    </row>
    <row r="106" spans="1:14" ht="13.5" customHeight="1" x14ac:dyDescent="0.2">
      <c r="A106" s="684"/>
      <c r="B106" s="88" t="s">
        <v>712</v>
      </c>
      <c r="C106" s="685">
        <v>827.16032976999998</v>
      </c>
      <c r="D106" s="686">
        <v>104.27039847</v>
      </c>
      <c r="E106" s="687">
        <v>9.3552209700000013</v>
      </c>
      <c r="F106" s="687">
        <v>7.3900999999999994E-2</v>
      </c>
      <c r="G106" s="688">
        <v>0</v>
      </c>
      <c r="H106" s="689">
        <f t="shared" si="14"/>
        <v>940.85985020999999</v>
      </c>
      <c r="I106" s="644"/>
      <c r="J106" s="644"/>
      <c r="K106" s="644"/>
      <c r="L106" s="644"/>
      <c r="M106" s="644"/>
      <c r="N106" s="644"/>
    </row>
    <row r="107" spans="1:14" ht="13.5" customHeight="1" x14ac:dyDescent="0.2">
      <c r="A107" s="684"/>
      <c r="B107" s="88" t="s">
        <v>708</v>
      </c>
      <c r="C107" s="685">
        <v>819.80548124000006</v>
      </c>
      <c r="D107" s="686">
        <v>99.198863620000012</v>
      </c>
      <c r="E107" s="687">
        <v>12.119476000000001</v>
      </c>
      <c r="F107" s="687">
        <v>87.340896010000009</v>
      </c>
      <c r="G107" s="710">
        <v>2.5999999999999998E-4</v>
      </c>
      <c r="H107" s="689">
        <f>SUM(C107:G107)</f>
        <v>1018.4649768700001</v>
      </c>
      <c r="I107" s="644"/>
      <c r="J107" s="644"/>
      <c r="K107" s="644"/>
      <c r="L107" s="644"/>
      <c r="M107" s="644"/>
      <c r="N107" s="644"/>
    </row>
    <row r="108" spans="1:14" ht="13.5" customHeight="1" x14ac:dyDescent="0.2">
      <c r="A108" s="684"/>
      <c r="B108" s="88" t="s">
        <v>709</v>
      </c>
      <c r="C108" s="685">
        <v>956.04128114000002</v>
      </c>
      <c r="D108" s="686">
        <v>112.17730584</v>
      </c>
      <c r="E108" s="687">
        <v>9.8113380299999999</v>
      </c>
      <c r="F108" s="687">
        <v>134.03181301000001</v>
      </c>
      <c r="G108" s="695">
        <v>0</v>
      </c>
      <c r="H108" s="689">
        <f>SUM(C108:G108)</f>
        <v>1212.0617380199999</v>
      </c>
      <c r="I108" s="644"/>
      <c r="J108" s="644"/>
      <c r="K108" s="644"/>
      <c r="L108" s="644"/>
      <c r="M108" s="644"/>
      <c r="N108" s="644"/>
    </row>
    <row r="109" spans="1:14" ht="13.5" customHeight="1" x14ac:dyDescent="0.2">
      <c r="A109" s="703"/>
      <c r="B109" s="697" t="s">
        <v>178</v>
      </c>
      <c r="C109" s="698">
        <f>SUM(C97:C108)</f>
        <v>19758.799579149996</v>
      </c>
      <c r="D109" s="699">
        <f>SUM(D97:D108)</f>
        <v>1456.4083623699998</v>
      </c>
      <c r="E109" s="700">
        <f t="shared" ref="E109:H109" si="15">SUM(E97:E108)</f>
        <v>137.44492904999998</v>
      </c>
      <c r="F109" s="700">
        <f t="shared" si="15"/>
        <v>2065.0198647600005</v>
      </c>
      <c r="G109" s="701">
        <f t="shared" si="15"/>
        <v>168.29394698000002</v>
      </c>
      <c r="H109" s="700">
        <f t="shared" si="15"/>
        <v>23585.966682309994</v>
      </c>
      <c r="I109" s="644"/>
      <c r="J109" s="644"/>
      <c r="K109" s="644"/>
      <c r="L109" s="644"/>
      <c r="M109" s="644"/>
      <c r="N109" s="644"/>
    </row>
    <row r="110" spans="1:14" ht="13.5" customHeight="1" x14ac:dyDescent="0.2">
      <c r="A110" s="676">
        <v>2023</v>
      </c>
      <c r="B110" s="677" t="s">
        <v>698</v>
      </c>
      <c r="C110" s="678">
        <v>895.77746929</v>
      </c>
      <c r="D110" s="679">
        <v>89.057710930000013</v>
      </c>
      <c r="E110" s="680">
        <v>21.933655980000001</v>
      </c>
      <c r="F110" s="680">
        <v>6.1940000000000002E-2</v>
      </c>
      <c r="G110" s="702">
        <v>4.2999999999999999E-4</v>
      </c>
      <c r="H110" s="683">
        <f>SUM(C110:G110)</f>
        <v>1006.8312062000001</v>
      </c>
      <c r="I110" s="644"/>
      <c r="J110" s="644"/>
      <c r="K110" s="644"/>
      <c r="L110" s="644"/>
      <c r="M110" s="644"/>
      <c r="N110" s="644"/>
    </row>
    <row r="111" spans="1:14" ht="13.5" customHeight="1" x14ac:dyDescent="0.2">
      <c r="A111" s="684"/>
      <c r="B111" s="88" t="s">
        <v>699</v>
      </c>
      <c r="C111" s="685">
        <v>1170.7113166199999</v>
      </c>
      <c r="D111" s="686">
        <v>80.380930250000006</v>
      </c>
      <c r="E111" s="687">
        <v>3.5884480299999999</v>
      </c>
      <c r="F111" s="687">
        <v>252.00212997</v>
      </c>
      <c r="G111" s="688">
        <v>2.9167079999999999</v>
      </c>
      <c r="H111" s="689">
        <f>SUM(C111:G111)</f>
        <v>1509.5995328700001</v>
      </c>
      <c r="I111" s="644"/>
      <c r="J111" s="644"/>
      <c r="K111" s="644"/>
      <c r="L111" s="644"/>
      <c r="M111" s="644"/>
      <c r="N111" s="644"/>
    </row>
    <row r="112" spans="1:14" ht="13.5" customHeight="1" x14ac:dyDescent="0.2">
      <c r="A112" s="684"/>
      <c r="B112" s="88" t="s">
        <v>700</v>
      </c>
      <c r="C112" s="685">
        <v>2161.6453596199999</v>
      </c>
      <c r="D112" s="686">
        <v>267.51124332000001</v>
      </c>
      <c r="E112" s="687">
        <v>1.2989440000000001</v>
      </c>
      <c r="F112" s="687">
        <v>122.35788406</v>
      </c>
      <c r="G112" s="710">
        <v>2.34E-4</v>
      </c>
      <c r="H112" s="689">
        <f t="shared" ref="H112:H119" si="16">SUM(C112:G112)</f>
        <v>2552.8136650000001</v>
      </c>
      <c r="I112" s="644"/>
      <c r="J112" s="644"/>
      <c r="K112" s="644"/>
      <c r="L112" s="644"/>
      <c r="M112" s="644"/>
      <c r="N112" s="644"/>
    </row>
    <row r="113" spans="1:14" ht="13.5" customHeight="1" x14ac:dyDescent="0.2">
      <c r="A113" s="684"/>
      <c r="B113" s="88" t="s">
        <v>701</v>
      </c>
      <c r="C113" s="685">
        <v>1437.8018280899998</v>
      </c>
      <c r="D113" s="686">
        <v>146.38332972999999</v>
      </c>
      <c r="E113" s="687">
        <v>29.448121969999999</v>
      </c>
      <c r="F113" s="687">
        <v>8.3222000000000004E-2</v>
      </c>
      <c r="G113" s="688">
        <v>0</v>
      </c>
      <c r="H113" s="689">
        <f t="shared" si="16"/>
        <v>1613.7165017899999</v>
      </c>
      <c r="I113" s="644"/>
      <c r="J113" s="644"/>
      <c r="K113" s="644"/>
      <c r="L113" s="644"/>
      <c r="M113" s="644"/>
      <c r="N113" s="644"/>
    </row>
    <row r="114" spans="1:14" ht="13.5" customHeight="1" x14ac:dyDescent="0.2">
      <c r="A114" s="684"/>
      <c r="B114" s="88" t="s">
        <v>702</v>
      </c>
      <c r="C114" s="685">
        <v>910.87905224999997</v>
      </c>
      <c r="D114" s="686">
        <v>79.131508949999997</v>
      </c>
      <c r="E114" s="687">
        <v>15.535598970000001</v>
      </c>
      <c r="F114" s="687">
        <v>415.08723600000002</v>
      </c>
      <c r="G114" s="688">
        <v>23.510936010000002</v>
      </c>
      <c r="H114" s="689">
        <f t="shared" si="16"/>
        <v>1444.14433218</v>
      </c>
      <c r="I114" s="644"/>
      <c r="J114" s="644"/>
      <c r="K114" s="644"/>
      <c r="L114" s="644"/>
      <c r="M114" s="644"/>
      <c r="N114" s="644"/>
    </row>
    <row r="115" spans="1:14" ht="13.5" customHeight="1" x14ac:dyDescent="0.2">
      <c r="A115" s="684"/>
      <c r="B115" s="88" t="s">
        <v>703</v>
      </c>
      <c r="C115" s="685">
        <v>605.41411836999998</v>
      </c>
      <c r="D115" s="686">
        <v>96.43017565000001</v>
      </c>
      <c r="E115" s="687">
        <v>10.549583980000001</v>
      </c>
      <c r="F115" s="687">
        <v>171.95664002000001</v>
      </c>
      <c r="G115" s="710">
        <v>0</v>
      </c>
      <c r="H115" s="689">
        <f t="shared" si="16"/>
        <v>884.35051801999998</v>
      </c>
    </row>
    <row r="116" spans="1:14" ht="13.5" customHeight="1" x14ac:dyDescent="0.2">
      <c r="A116" s="684"/>
      <c r="B116" s="88" t="s">
        <v>704</v>
      </c>
      <c r="C116" s="685">
        <v>1056.46834362</v>
      </c>
      <c r="D116" s="686">
        <v>106.11144168000001</v>
      </c>
      <c r="E116" s="687">
        <v>20.74992701</v>
      </c>
      <c r="F116" s="687">
        <v>5.9865000000000002E-2</v>
      </c>
      <c r="G116" s="688">
        <v>0</v>
      </c>
      <c r="H116" s="689">
        <f t="shared" si="16"/>
        <v>1183.38957731</v>
      </c>
    </row>
    <row r="117" spans="1:14" ht="13.5" customHeight="1" x14ac:dyDescent="0.2">
      <c r="A117" s="684"/>
      <c r="B117" s="88" t="s">
        <v>711</v>
      </c>
      <c r="C117" s="685">
        <v>991.38163369000006</v>
      </c>
      <c r="D117" s="686">
        <v>105.43391022</v>
      </c>
      <c r="E117" s="687">
        <v>7.53682403</v>
      </c>
      <c r="F117" s="687">
        <v>316.30861801999998</v>
      </c>
      <c r="G117" s="688">
        <v>29.426254</v>
      </c>
      <c r="H117" s="689">
        <f t="shared" si="16"/>
        <v>1450.08723996</v>
      </c>
    </row>
    <row r="118" spans="1:14" ht="13.5" customHeight="1" x14ac:dyDescent="0.2">
      <c r="A118" s="684"/>
      <c r="B118" s="88" t="s">
        <v>706</v>
      </c>
      <c r="C118" s="685">
        <v>662.35409639</v>
      </c>
      <c r="D118" s="686">
        <v>112.66488720000001</v>
      </c>
      <c r="E118" s="687">
        <v>11.26571401</v>
      </c>
      <c r="F118" s="687">
        <v>114.8963569</v>
      </c>
      <c r="G118" s="710">
        <v>0</v>
      </c>
      <c r="H118" s="689">
        <f t="shared" si="16"/>
        <v>901.18105450000007</v>
      </c>
    </row>
    <row r="119" spans="1:14" ht="13.5" customHeight="1" x14ac:dyDescent="0.2">
      <c r="A119" s="684"/>
      <c r="B119" s="88" t="s">
        <v>712</v>
      </c>
      <c r="C119" s="685">
        <v>883.31589730999997</v>
      </c>
      <c r="D119" s="686">
        <v>120.72894672</v>
      </c>
      <c r="E119" s="687">
        <v>20.853054030000003</v>
      </c>
      <c r="F119" s="687">
        <v>0.57890799999999998</v>
      </c>
      <c r="G119" s="688">
        <v>0</v>
      </c>
      <c r="H119" s="689">
        <f t="shared" si="16"/>
        <v>1025.4768060599999</v>
      </c>
    </row>
    <row r="120" spans="1:14" ht="13.5" customHeight="1" x14ac:dyDescent="0.2">
      <c r="A120" s="684"/>
      <c r="B120" s="88" t="s">
        <v>708</v>
      </c>
      <c r="C120" s="685">
        <v>973.16933253999991</v>
      </c>
      <c r="D120" s="686">
        <v>130.26752206</v>
      </c>
      <c r="E120" s="687">
        <v>6.9621749900000003</v>
      </c>
      <c r="F120" s="687">
        <v>275.80934591000005</v>
      </c>
      <c r="G120" s="710">
        <v>0</v>
      </c>
      <c r="H120" s="689">
        <f>SUM(C120:G120)</f>
        <v>1386.2083754999999</v>
      </c>
    </row>
    <row r="121" spans="1:14" ht="13.5" customHeight="1" x14ac:dyDescent="0.2">
      <c r="A121" s="684"/>
      <c r="B121" s="88" t="s">
        <v>709</v>
      </c>
      <c r="C121" s="685">
        <v>905.91228746000002</v>
      </c>
      <c r="D121" s="686">
        <v>127.67808665999999</v>
      </c>
      <c r="E121" s="687">
        <v>21.596084010000002</v>
      </c>
      <c r="F121" s="687">
        <v>98.615604959999999</v>
      </c>
      <c r="G121" s="695">
        <v>0</v>
      </c>
      <c r="H121" s="689">
        <f>SUM(C121:G121)</f>
        <v>1153.8020630899998</v>
      </c>
    </row>
    <row r="122" spans="1:14" ht="13.5" customHeight="1" x14ac:dyDescent="0.2">
      <c r="A122" s="703"/>
      <c r="B122" s="697" t="s">
        <v>178</v>
      </c>
      <c r="C122" s="698">
        <f>SUM(C110:C121)</f>
        <v>12654.830735249998</v>
      </c>
      <c r="D122" s="699">
        <f>SUM(D110:D121)</f>
        <v>1461.7796933700001</v>
      </c>
      <c r="E122" s="700">
        <f t="shared" ref="E122:H122" si="17">SUM(E110:E121)</f>
        <v>171.31813101</v>
      </c>
      <c r="F122" s="700">
        <f t="shared" si="17"/>
        <v>1767.8177508399999</v>
      </c>
      <c r="G122" s="701">
        <f t="shared" si="17"/>
        <v>55.854562010000002</v>
      </c>
      <c r="H122" s="700">
        <f t="shared" si="17"/>
        <v>16111.600872479999</v>
      </c>
    </row>
    <row r="123" spans="1:14" ht="13.5" customHeight="1" x14ac:dyDescent="0.2">
      <c r="A123" s="676">
        <v>2024</v>
      </c>
      <c r="B123" s="677" t="s">
        <v>698</v>
      </c>
      <c r="C123" s="678">
        <v>1312.2731546199998</v>
      </c>
      <c r="D123" s="679">
        <v>97.951044109999998</v>
      </c>
      <c r="E123" s="680">
        <v>24.03962297</v>
      </c>
      <c r="F123" s="680">
        <v>0</v>
      </c>
      <c r="G123" s="702">
        <v>1.05E-4</v>
      </c>
      <c r="H123" s="683">
        <f>SUM(C123:G123)</f>
        <v>1434.2639267</v>
      </c>
    </row>
    <row r="124" spans="1:14" ht="13.5" customHeight="1" x14ac:dyDescent="0.2">
      <c r="A124" s="684"/>
      <c r="B124" s="88" t="s">
        <v>699</v>
      </c>
      <c r="C124" s="685">
        <v>946.07665014999998</v>
      </c>
      <c r="D124" s="686">
        <v>151.58169521000002</v>
      </c>
      <c r="E124" s="687">
        <v>9.4300759999999997</v>
      </c>
      <c r="F124" s="687">
        <v>324.84658801</v>
      </c>
      <c r="G124" s="688">
        <v>0</v>
      </c>
      <c r="H124" s="689">
        <f>SUM(C124:G124)</f>
        <v>1431.9350093700002</v>
      </c>
    </row>
    <row r="125" spans="1:14" ht="13.5" customHeight="1" x14ac:dyDescent="0.2">
      <c r="A125" s="684"/>
      <c r="B125" s="88" t="s">
        <v>700</v>
      </c>
      <c r="C125" s="685">
        <v>1638.9987963399999</v>
      </c>
      <c r="D125" s="686">
        <v>108.55744887</v>
      </c>
      <c r="E125" s="687">
        <v>10.15227</v>
      </c>
      <c r="F125" s="687">
        <v>104.36203503</v>
      </c>
      <c r="G125" s="710">
        <v>0</v>
      </c>
      <c r="H125" s="689">
        <f t="shared" ref="H125:H132" si="18">SUM(C125:G125)</f>
        <v>1862.0705502399999</v>
      </c>
    </row>
    <row r="126" spans="1:14" ht="13.5" customHeight="1" x14ac:dyDescent="0.2">
      <c r="A126" s="684"/>
      <c r="B126" s="88" t="s">
        <v>701</v>
      </c>
      <c r="C126" s="685">
        <v>2034.7551463599998</v>
      </c>
      <c r="D126" s="686">
        <v>153.27504024000001</v>
      </c>
      <c r="E126" s="687">
        <v>17.84057099</v>
      </c>
      <c r="F126" s="687">
        <v>1.22356799</v>
      </c>
      <c r="G126" s="688">
        <v>0</v>
      </c>
      <c r="H126" s="689">
        <f t="shared" si="18"/>
        <v>2207.0943255799998</v>
      </c>
    </row>
    <row r="127" spans="1:14" ht="13.5" customHeight="1" x14ac:dyDescent="0.2">
      <c r="A127" s="684"/>
      <c r="B127" s="88" t="s">
        <v>702</v>
      </c>
      <c r="C127" s="685">
        <v>919.8535898099999</v>
      </c>
      <c r="D127" s="686">
        <v>111.40413554999999</v>
      </c>
      <c r="E127" s="687">
        <v>9.3154780299999995</v>
      </c>
      <c r="F127" s="687">
        <v>268.79377794999999</v>
      </c>
      <c r="G127" s="688">
        <v>0</v>
      </c>
      <c r="H127" s="689">
        <f t="shared" si="18"/>
        <v>1309.3669813399999</v>
      </c>
    </row>
    <row r="128" spans="1:14" ht="13.5" customHeight="1" x14ac:dyDescent="0.2">
      <c r="A128" s="684"/>
      <c r="B128" s="88" t="s">
        <v>703</v>
      </c>
      <c r="C128" s="685">
        <v>895.50440441000001</v>
      </c>
      <c r="D128" s="686">
        <v>103.67261612</v>
      </c>
      <c r="E128" s="687">
        <v>5.7015220700000002</v>
      </c>
      <c r="F128" s="687">
        <v>92.075778020000001</v>
      </c>
      <c r="G128" s="710">
        <v>0</v>
      </c>
      <c r="H128" s="689">
        <f t="shared" si="18"/>
        <v>1096.9543206200001</v>
      </c>
    </row>
    <row r="129" spans="1:8" ht="13.5" customHeight="1" x14ac:dyDescent="0.2">
      <c r="A129" s="684"/>
      <c r="B129" s="88" t="s">
        <v>704</v>
      </c>
      <c r="C129" s="685">
        <v>1118.3606127099999</v>
      </c>
      <c r="D129" s="686">
        <v>99.175669589999998</v>
      </c>
      <c r="E129" s="687">
        <v>14.07673102</v>
      </c>
      <c r="F129" s="687">
        <v>0.18862300000000001</v>
      </c>
      <c r="G129" s="688">
        <v>0</v>
      </c>
      <c r="H129" s="689">
        <f t="shared" si="18"/>
        <v>1231.8016363199999</v>
      </c>
    </row>
    <row r="130" spans="1:8" ht="13.5" customHeight="1" x14ac:dyDescent="0.2">
      <c r="A130" s="684"/>
      <c r="B130" s="88" t="s">
        <v>711</v>
      </c>
      <c r="C130" s="685">
        <v>1185.2914784100001</v>
      </c>
      <c r="D130" s="686">
        <v>116.53199494</v>
      </c>
      <c r="E130" s="687">
        <v>8.5335249900000001</v>
      </c>
      <c r="F130" s="687">
        <v>259.85519999000002</v>
      </c>
      <c r="G130" s="688">
        <v>17.07615302</v>
      </c>
      <c r="H130" s="689">
        <f t="shared" si="18"/>
        <v>1587.2883513500001</v>
      </c>
    </row>
    <row r="131" spans="1:8" ht="13.5" customHeight="1" x14ac:dyDescent="0.2">
      <c r="A131" s="684"/>
      <c r="B131" s="88" t="s">
        <v>706</v>
      </c>
      <c r="C131" s="685">
        <v>1154.78072049</v>
      </c>
      <c r="D131" s="686">
        <v>135.88086195</v>
      </c>
      <c r="E131" s="687">
        <v>17.413746960000001</v>
      </c>
      <c r="F131" s="687">
        <v>291.94744507000001</v>
      </c>
      <c r="G131" s="710">
        <v>0</v>
      </c>
      <c r="H131" s="689">
        <f t="shared" si="18"/>
        <v>1600.0227744700001</v>
      </c>
    </row>
    <row r="132" spans="1:8" ht="13.5" customHeight="1" x14ac:dyDescent="0.2">
      <c r="A132" s="684"/>
      <c r="B132" s="88" t="s">
        <v>712</v>
      </c>
      <c r="C132" s="685">
        <v>1161.0434740799999</v>
      </c>
      <c r="D132" s="686">
        <v>126.90116974999999</v>
      </c>
      <c r="E132" s="687">
        <v>14.314148039999999</v>
      </c>
      <c r="F132" s="687">
        <v>9.9000000000000008E-3</v>
      </c>
      <c r="G132" s="688">
        <v>0</v>
      </c>
      <c r="H132" s="689">
        <f t="shared" si="18"/>
        <v>1302.2686918699999</v>
      </c>
    </row>
    <row r="133" spans="1:8" ht="13.5" customHeight="1" x14ac:dyDescent="0.2">
      <c r="A133" s="684"/>
      <c r="B133" s="88" t="s">
        <v>708</v>
      </c>
      <c r="C133" s="685">
        <v>1203.5690274000001</v>
      </c>
      <c r="D133" s="686">
        <v>131.13441988</v>
      </c>
      <c r="E133" s="687">
        <v>16.857612990000003</v>
      </c>
      <c r="F133" s="687">
        <v>322.52731913000002</v>
      </c>
      <c r="G133" s="710">
        <v>8.1400000000000005E-4</v>
      </c>
      <c r="H133" s="689">
        <f>SUM(C133:G133)</f>
        <v>1674.0891934000001</v>
      </c>
    </row>
    <row r="134" spans="1:8" ht="13.5" customHeight="1" x14ac:dyDescent="0.2">
      <c r="A134" s="684"/>
      <c r="B134" s="88" t="s">
        <v>709</v>
      </c>
      <c r="C134" s="685">
        <v>1299.95552376</v>
      </c>
      <c r="D134" s="686">
        <v>129.26344233</v>
      </c>
      <c r="E134" s="687">
        <v>14.420125029999999</v>
      </c>
      <c r="F134" s="687">
        <v>202.59851999</v>
      </c>
      <c r="G134" s="695">
        <v>0.18973999999999999</v>
      </c>
      <c r="H134" s="689">
        <f>SUM(C134:G134)</f>
        <v>1646.4273511100002</v>
      </c>
    </row>
    <row r="135" spans="1:8" ht="13.5" customHeight="1" thickBot="1" x14ac:dyDescent="0.25">
      <c r="A135" s="711"/>
      <c r="B135" s="712" t="s">
        <v>178</v>
      </c>
      <c r="C135" s="698">
        <f>SUM(C123:C134)</f>
        <v>14870.462578539997</v>
      </c>
      <c r="D135" s="699">
        <f>SUM(D123:D134)</f>
        <v>1465.3295385400002</v>
      </c>
      <c r="E135" s="713">
        <f t="shared" ref="E135:H135" si="19">SUM(E123:E134)</f>
        <v>162.09542909000001</v>
      </c>
      <c r="F135" s="713">
        <f t="shared" si="19"/>
        <v>1868.4287541799999</v>
      </c>
      <c r="G135" s="714">
        <f t="shared" si="19"/>
        <v>17.26681202</v>
      </c>
      <c r="H135" s="713">
        <f t="shared" si="19"/>
        <v>18383.583112370001</v>
      </c>
    </row>
    <row r="136" spans="1:8" ht="13.5" customHeight="1" thickBot="1" x14ac:dyDescent="0.25">
      <c r="A136" s="715" t="s">
        <v>714</v>
      </c>
      <c r="B136" s="716"/>
      <c r="C136" s="717">
        <f t="shared" ref="C136:H136" si="20">C18+C31+C44+C57+C70+C83+C96+C109+C122+C135</f>
        <v>106184.44919641667</v>
      </c>
      <c r="D136" s="717">
        <f t="shared" si="20"/>
        <v>11234.211188396666</v>
      </c>
      <c r="E136" s="717">
        <f t="shared" si="20"/>
        <v>3235.2044845099999</v>
      </c>
      <c r="F136" s="717">
        <f t="shared" si="20"/>
        <v>12774.760530090001</v>
      </c>
      <c r="G136" s="717">
        <f t="shared" si="20"/>
        <v>1096.3118778100002</v>
      </c>
      <c r="H136" s="718">
        <f t="shared" si="20"/>
        <v>134524.93727722333</v>
      </c>
    </row>
    <row r="137" spans="1:8" ht="13.5" customHeight="1" x14ac:dyDescent="0.2">
      <c r="A137" s="644"/>
      <c r="B137" s="88"/>
      <c r="C137" s="719"/>
      <c r="D137" s="719"/>
      <c r="E137" s="719"/>
      <c r="F137" s="719"/>
      <c r="G137" s="719"/>
      <c r="H137" s="720"/>
    </row>
    <row r="138" spans="1:8" ht="13.5" customHeight="1" x14ac:dyDescent="0.2">
      <c r="A138" s="644"/>
      <c r="B138" s="644"/>
      <c r="C138" s="644"/>
      <c r="D138" s="644"/>
      <c r="E138" s="644"/>
      <c r="F138" s="644"/>
      <c r="G138" s="644"/>
      <c r="H138" s="644"/>
    </row>
    <row r="139" spans="1:8" ht="13.5" customHeight="1" x14ac:dyDescent="0.2">
      <c r="A139" s="721" t="s">
        <v>715</v>
      </c>
      <c r="B139" s="722"/>
      <c r="C139" s="722"/>
      <c r="D139" s="722"/>
      <c r="E139" s="723"/>
      <c r="F139" s="723"/>
      <c r="G139" s="723"/>
      <c r="H139" s="723"/>
    </row>
    <row r="140" spans="1:8" ht="13.5" customHeight="1" x14ac:dyDescent="0.2">
      <c r="A140" s="724" t="s">
        <v>716</v>
      </c>
      <c r="B140" s="725"/>
      <c r="C140" s="725"/>
      <c r="D140" s="725"/>
      <c r="E140" s="726"/>
      <c r="F140" s="726"/>
      <c r="G140" s="726"/>
      <c r="H140" s="726"/>
    </row>
    <row r="141" spans="1:8" ht="13.5" customHeight="1" x14ac:dyDescent="0.25">
      <c r="A141" s="727" t="s">
        <v>717</v>
      </c>
      <c r="B141" s="728"/>
      <c r="C141" s="728"/>
      <c r="D141" s="728"/>
      <c r="E141" s="728"/>
      <c r="F141" s="728"/>
      <c r="G141" s="728"/>
      <c r="H141" s="728"/>
    </row>
    <row r="142" spans="1:8" ht="15" customHeight="1" x14ac:dyDescent="0.2">
      <c r="E142" s="729"/>
      <c r="F142" s="730"/>
    </row>
  </sheetData>
  <mergeCells count="5">
    <mergeCell ref="A4:A5"/>
    <mergeCell ref="B4:B5"/>
    <mergeCell ref="C4:D4"/>
    <mergeCell ref="E4:G4"/>
    <mergeCell ref="H4:H5"/>
  </mergeCells>
  <pageMargins left="0.7" right="0.7" top="0.75" bottom="0.75" header="0" footer="0"/>
  <pageSetup scale="26" orientation="landscape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AD44-8CA3-44C7-A70F-B3785C488F98}">
  <sheetPr>
    <tabColor rgb="FF002060"/>
  </sheetPr>
  <dimension ref="A1:J98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5"/>
  <cols>
    <col min="1" max="1" width="42.28515625" style="46" customWidth="1"/>
    <col min="2" max="2" width="26.85546875" style="46" customWidth="1"/>
    <col min="3" max="3" width="16" style="46" customWidth="1"/>
    <col min="4" max="4" width="12.7109375" style="46" customWidth="1"/>
    <col min="5" max="10" width="11.5703125" style="46" customWidth="1"/>
    <col min="11" max="16384" width="14.42578125" style="46"/>
  </cols>
  <sheetData>
    <row r="1" spans="1:10" ht="16.5" customHeight="1" x14ac:dyDescent="0.25">
      <c r="A1" s="42" t="s">
        <v>181</v>
      </c>
      <c r="B1" s="43"/>
      <c r="C1" s="44"/>
      <c r="D1" s="45"/>
      <c r="E1" s="45"/>
      <c r="F1" s="45"/>
      <c r="G1" s="45"/>
      <c r="H1" s="45"/>
      <c r="I1" s="45"/>
      <c r="J1" s="45"/>
    </row>
    <row r="2" spans="1:10" ht="16.5" customHeight="1" x14ac:dyDescent="0.25">
      <c r="A2" s="47" t="s">
        <v>182</v>
      </c>
      <c r="B2" s="43"/>
      <c r="C2" s="44"/>
      <c r="D2" s="45"/>
      <c r="E2" s="45"/>
      <c r="F2" s="45"/>
      <c r="G2" s="45"/>
      <c r="H2" s="45"/>
      <c r="I2" s="45"/>
      <c r="J2" s="45"/>
    </row>
    <row r="3" spans="1:10" ht="16.5" customHeight="1" x14ac:dyDescent="0.25">
      <c r="A3" s="43"/>
      <c r="B3" s="44"/>
      <c r="C3" s="44"/>
      <c r="D3" s="45"/>
      <c r="E3" s="45"/>
      <c r="F3" s="45"/>
      <c r="G3" s="45"/>
      <c r="H3" s="45"/>
      <c r="I3" s="45"/>
      <c r="J3" s="45"/>
    </row>
    <row r="4" spans="1:10" ht="16.5" customHeight="1" x14ac:dyDescent="0.25">
      <c r="A4" s="48" t="s">
        <v>183</v>
      </c>
      <c r="B4" s="49" t="s">
        <v>184</v>
      </c>
      <c r="C4" s="49" t="s">
        <v>185</v>
      </c>
      <c r="D4" s="45"/>
      <c r="E4" s="45"/>
      <c r="F4" s="45"/>
      <c r="G4" s="45"/>
      <c r="H4" s="45"/>
      <c r="I4" s="45"/>
      <c r="J4" s="45"/>
    </row>
    <row r="5" spans="1:10" ht="16.5" customHeight="1" x14ac:dyDescent="0.25">
      <c r="A5" s="50" t="s">
        <v>186</v>
      </c>
      <c r="B5" s="51">
        <v>2</v>
      </c>
      <c r="C5" s="51">
        <v>10</v>
      </c>
      <c r="D5" s="45"/>
      <c r="E5" s="45"/>
      <c r="F5" s="45"/>
      <c r="G5" s="45"/>
      <c r="H5" s="45"/>
      <c r="I5" s="45"/>
      <c r="J5" s="45"/>
    </row>
    <row r="6" spans="1:10" ht="16.5" customHeight="1" x14ac:dyDescent="0.25">
      <c r="A6" s="50" t="s">
        <v>187</v>
      </c>
      <c r="B6" s="51">
        <v>2</v>
      </c>
      <c r="C6" s="51">
        <v>3</v>
      </c>
      <c r="D6" s="45"/>
      <c r="E6" s="45"/>
      <c r="F6" s="45"/>
      <c r="G6" s="45"/>
      <c r="H6" s="45"/>
      <c r="I6" s="45"/>
      <c r="J6" s="45"/>
    </row>
    <row r="7" spans="1:10" ht="16.5" customHeight="1" x14ac:dyDescent="0.25">
      <c r="A7" s="50" t="s">
        <v>188</v>
      </c>
      <c r="B7" s="51">
        <v>2</v>
      </c>
      <c r="C7" s="51">
        <v>3</v>
      </c>
      <c r="D7" s="45"/>
      <c r="E7" s="45"/>
      <c r="F7" s="45"/>
      <c r="G7" s="45"/>
      <c r="H7" s="45"/>
      <c r="I7" s="45"/>
      <c r="J7" s="45"/>
    </row>
    <row r="8" spans="1:10" ht="16.5" customHeight="1" x14ac:dyDescent="0.25">
      <c r="A8" s="50" t="s">
        <v>189</v>
      </c>
      <c r="B8" s="51">
        <v>1</v>
      </c>
      <c r="C8" s="51">
        <v>2</v>
      </c>
      <c r="D8" s="45"/>
      <c r="E8" s="45"/>
      <c r="F8" s="45"/>
      <c r="G8" s="45"/>
      <c r="H8" s="45"/>
      <c r="I8" s="45"/>
      <c r="J8" s="45"/>
    </row>
    <row r="9" spans="1:10" ht="16.5" customHeight="1" x14ac:dyDescent="0.25">
      <c r="A9" s="50" t="s">
        <v>190</v>
      </c>
      <c r="B9" s="51">
        <v>1</v>
      </c>
      <c r="C9" s="51">
        <v>4</v>
      </c>
      <c r="D9" s="45"/>
      <c r="E9" s="45"/>
      <c r="F9" s="45"/>
      <c r="G9" s="45"/>
      <c r="H9" s="45"/>
      <c r="I9" s="45"/>
      <c r="J9" s="45"/>
    </row>
    <row r="10" spans="1:10" ht="16.5" customHeight="1" x14ac:dyDescent="0.25">
      <c r="A10" s="50" t="s">
        <v>191</v>
      </c>
      <c r="B10" s="51">
        <v>1</v>
      </c>
      <c r="C10" s="51">
        <v>4</v>
      </c>
      <c r="D10" s="45"/>
      <c r="E10" s="45"/>
      <c r="F10" s="45"/>
      <c r="G10" s="45"/>
      <c r="H10" s="45"/>
      <c r="I10" s="45"/>
      <c r="J10" s="45"/>
    </row>
    <row r="11" spans="1:10" ht="16.5" customHeight="1" x14ac:dyDescent="0.25">
      <c r="A11" s="50" t="s">
        <v>192</v>
      </c>
      <c r="B11" s="52">
        <v>1</v>
      </c>
      <c r="C11" s="52">
        <v>2</v>
      </c>
      <c r="D11" s="45"/>
      <c r="E11" s="45"/>
      <c r="F11" s="45"/>
      <c r="G11" s="45"/>
      <c r="H11" s="45"/>
      <c r="I11" s="45"/>
      <c r="J11" s="45"/>
    </row>
    <row r="12" spans="1:10" ht="16.5" customHeight="1" x14ac:dyDescent="0.25">
      <c r="A12" s="53" t="s">
        <v>193</v>
      </c>
      <c r="B12" s="54">
        <v>2</v>
      </c>
      <c r="C12" s="54">
        <v>9</v>
      </c>
      <c r="D12" s="45"/>
      <c r="E12" s="45"/>
      <c r="F12" s="45"/>
      <c r="G12" s="45"/>
      <c r="H12" s="45"/>
      <c r="I12" s="45"/>
      <c r="J12" s="45"/>
    </row>
    <row r="13" spans="1:10" ht="16.5" customHeight="1" x14ac:dyDescent="0.25">
      <c r="A13" s="55" t="s">
        <v>194</v>
      </c>
      <c r="B13" s="56">
        <v>2</v>
      </c>
      <c r="C13" s="56">
        <v>9</v>
      </c>
      <c r="D13" s="45"/>
      <c r="E13" s="57"/>
      <c r="F13" s="45"/>
      <c r="G13" s="45"/>
      <c r="H13" s="45"/>
      <c r="I13" s="45"/>
      <c r="J13" s="45"/>
    </row>
    <row r="14" spans="1:10" ht="16.5" customHeight="1" x14ac:dyDescent="0.25">
      <c r="A14" s="55" t="s">
        <v>195</v>
      </c>
      <c r="B14" s="56">
        <v>3</v>
      </c>
      <c r="C14" s="56">
        <v>9</v>
      </c>
      <c r="D14" s="45"/>
      <c r="E14" s="57"/>
      <c r="F14" s="45"/>
      <c r="G14" s="45"/>
      <c r="H14" s="45"/>
      <c r="I14" s="45"/>
      <c r="J14" s="45"/>
    </row>
    <row r="15" spans="1:10" ht="16.5" customHeight="1" x14ac:dyDescent="0.25">
      <c r="A15" s="55" t="s">
        <v>196</v>
      </c>
      <c r="B15" s="56">
        <v>1</v>
      </c>
      <c r="C15" s="56">
        <v>5</v>
      </c>
      <c r="D15" s="45"/>
      <c r="E15" s="57"/>
      <c r="F15" s="45"/>
      <c r="G15" s="45"/>
      <c r="H15" s="45"/>
      <c r="I15" s="45"/>
      <c r="J15" s="45"/>
    </row>
    <row r="16" spans="1:10" ht="16.5" customHeight="1" x14ac:dyDescent="0.25">
      <c r="A16" s="55" t="s">
        <v>197</v>
      </c>
      <c r="B16" s="56">
        <v>1</v>
      </c>
      <c r="C16" s="56">
        <v>10</v>
      </c>
      <c r="D16" s="45"/>
      <c r="E16" s="57"/>
      <c r="F16" s="45"/>
      <c r="G16" s="45"/>
      <c r="H16" s="45"/>
      <c r="I16" s="45"/>
      <c r="J16" s="45"/>
    </row>
    <row r="17" spans="1:10" ht="16.5" customHeight="1" x14ac:dyDescent="0.25">
      <c r="A17" s="842" t="s">
        <v>198</v>
      </c>
      <c r="B17" s="842"/>
      <c r="C17" s="842"/>
      <c r="D17" s="59"/>
      <c r="E17" s="59"/>
      <c r="F17" s="45"/>
      <c r="G17" s="45"/>
      <c r="H17" s="45"/>
      <c r="I17" s="45"/>
      <c r="J17" s="45"/>
    </row>
    <row r="18" spans="1:10" ht="16.5" customHeight="1" x14ac:dyDescent="0.25">
      <c r="A18" s="60" t="s">
        <v>199</v>
      </c>
      <c r="B18" s="61"/>
      <c r="C18" s="61"/>
      <c r="D18" s="45"/>
      <c r="E18" s="45"/>
      <c r="F18" s="45"/>
      <c r="G18" s="45"/>
      <c r="H18" s="45"/>
      <c r="I18" s="45"/>
      <c r="J18" s="45"/>
    </row>
    <row r="19" spans="1:10" ht="16.5" customHeight="1" x14ac:dyDescent="0.25">
      <c r="A19" s="43"/>
      <c r="B19" s="44"/>
      <c r="C19" s="44"/>
      <c r="D19" s="45"/>
      <c r="E19" s="45"/>
      <c r="F19" s="45"/>
      <c r="G19" s="45"/>
      <c r="H19" s="45"/>
      <c r="I19" s="45"/>
      <c r="J19" s="45"/>
    </row>
    <row r="20" spans="1:10" ht="16.5" customHeight="1" x14ac:dyDescent="0.25">
      <c r="A20" s="43"/>
      <c r="B20" s="44"/>
      <c r="C20" s="44"/>
      <c r="D20" s="45"/>
      <c r="E20" s="45"/>
      <c r="F20" s="45"/>
      <c r="G20" s="45"/>
      <c r="H20" s="45"/>
      <c r="I20" s="45"/>
      <c r="J20" s="45"/>
    </row>
    <row r="21" spans="1:10" ht="16.5" customHeight="1" x14ac:dyDescent="0.25">
      <c r="A21" s="62" t="s">
        <v>200</v>
      </c>
      <c r="B21" s="63"/>
      <c r="C21" s="63"/>
      <c r="D21" s="45"/>
      <c r="E21" s="45"/>
      <c r="F21" s="45"/>
      <c r="G21" s="45"/>
      <c r="H21" s="45"/>
      <c r="I21" s="45"/>
      <c r="J21" s="45"/>
    </row>
    <row r="22" spans="1:10" ht="16.5" customHeight="1" x14ac:dyDescent="0.25">
      <c r="A22" s="47" t="s">
        <v>201</v>
      </c>
      <c r="B22" s="63"/>
      <c r="C22" s="63"/>
      <c r="D22" s="45"/>
      <c r="E22" s="45"/>
      <c r="F22" s="45"/>
      <c r="G22" s="45"/>
      <c r="H22" s="45"/>
      <c r="I22" s="45"/>
      <c r="J22" s="45"/>
    </row>
    <row r="23" spans="1:10" ht="16.5" customHeight="1" x14ac:dyDescent="0.25">
      <c r="A23" s="50"/>
      <c r="B23" s="63"/>
      <c r="C23" s="63"/>
      <c r="D23" s="45"/>
      <c r="E23" s="45"/>
      <c r="F23" s="45"/>
      <c r="G23" s="45"/>
      <c r="H23" s="45"/>
      <c r="I23" s="45"/>
      <c r="J23" s="45"/>
    </row>
    <row r="24" spans="1:10" ht="16.5" customHeight="1" x14ac:dyDescent="0.25">
      <c r="A24" s="48" t="s">
        <v>183</v>
      </c>
      <c r="B24" s="49" t="s">
        <v>184</v>
      </c>
      <c r="C24" s="49" t="s">
        <v>185</v>
      </c>
      <c r="D24" s="45"/>
      <c r="E24" s="45"/>
      <c r="F24" s="45"/>
      <c r="G24" s="45"/>
      <c r="H24" s="45"/>
      <c r="I24" s="45"/>
      <c r="J24" s="45"/>
    </row>
    <row r="25" spans="1:10" ht="16.5" customHeight="1" x14ac:dyDescent="0.25">
      <c r="A25" s="50" t="s">
        <v>186</v>
      </c>
      <c r="B25" s="64">
        <v>1</v>
      </c>
      <c r="C25" s="64">
        <v>8</v>
      </c>
      <c r="D25" s="45"/>
      <c r="E25" s="45"/>
      <c r="F25" s="45"/>
      <c r="G25" s="45"/>
      <c r="H25" s="45"/>
      <c r="I25" s="45"/>
      <c r="J25" s="45"/>
    </row>
    <row r="26" spans="1:10" ht="16.5" customHeight="1" x14ac:dyDescent="0.25">
      <c r="A26" s="50" t="s">
        <v>187</v>
      </c>
      <c r="B26" s="64">
        <v>2</v>
      </c>
      <c r="C26" s="64">
        <v>2</v>
      </c>
      <c r="D26" s="45"/>
      <c r="E26" s="45"/>
      <c r="F26" s="45"/>
      <c r="G26" s="45"/>
      <c r="H26" s="45"/>
      <c r="I26" s="45"/>
      <c r="J26" s="45"/>
    </row>
    <row r="27" spans="1:10" ht="16.5" customHeight="1" x14ac:dyDescent="0.25">
      <c r="A27" s="50" t="s">
        <v>188</v>
      </c>
      <c r="B27" s="65">
        <v>1</v>
      </c>
      <c r="C27" s="65">
        <v>1</v>
      </c>
      <c r="D27" s="45"/>
      <c r="E27" s="45"/>
      <c r="F27" s="45"/>
      <c r="G27" s="45"/>
      <c r="H27" s="45"/>
      <c r="I27" s="45"/>
      <c r="J27" s="45"/>
    </row>
    <row r="28" spans="1:10" ht="16.5" customHeight="1" x14ac:dyDescent="0.25">
      <c r="A28" s="50" t="s">
        <v>189</v>
      </c>
      <c r="B28" s="64">
        <v>1</v>
      </c>
      <c r="C28" s="64">
        <v>4</v>
      </c>
      <c r="D28" s="45"/>
      <c r="E28" s="45"/>
      <c r="F28" s="45"/>
      <c r="G28" s="45"/>
      <c r="H28" s="45"/>
      <c r="I28" s="45"/>
      <c r="J28" s="45"/>
    </row>
    <row r="29" spans="1:10" ht="16.5" customHeight="1" x14ac:dyDescent="0.25">
      <c r="A29" s="50" t="s">
        <v>190</v>
      </c>
      <c r="B29" s="64">
        <v>2</v>
      </c>
      <c r="C29" s="64">
        <v>5</v>
      </c>
      <c r="D29" s="45"/>
      <c r="E29" s="45"/>
      <c r="F29" s="45"/>
      <c r="G29" s="45"/>
      <c r="H29" s="45"/>
      <c r="I29" s="45"/>
      <c r="J29" s="45"/>
    </row>
    <row r="30" spans="1:10" s="69" customFormat="1" ht="16.5" customHeight="1" x14ac:dyDescent="0.25">
      <c r="A30" s="66" t="s">
        <v>191</v>
      </c>
      <c r="B30" s="67">
        <v>3</v>
      </c>
      <c r="C30" s="67">
        <v>7</v>
      </c>
      <c r="D30" s="68"/>
      <c r="E30" s="68"/>
      <c r="F30" s="68"/>
      <c r="G30" s="68"/>
      <c r="H30" s="68"/>
      <c r="I30" s="68"/>
      <c r="J30" s="68"/>
    </row>
    <row r="31" spans="1:10" ht="16.5" customHeight="1" x14ac:dyDescent="0.25">
      <c r="A31" s="50" t="s">
        <v>192</v>
      </c>
      <c r="B31" s="65">
        <v>1</v>
      </c>
      <c r="C31" s="65">
        <v>3</v>
      </c>
      <c r="D31" s="45"/>
      <c r="E31" s="45"/>
      <c r="F31" s="45"/>
      <c r="G31" s="45"/>
      <c r="H31" s="45"/>
      <c r="I31" s="45"/>
      <c r="J31" s="45"/>
    </row>
    <row r="32" spans="1:10" ht="16.5" customHeight="1" x14ac:dyDescent="0.25">
      <c r="A32" s="843" t="s">
        <v>202</v>
      </c>
      <c r="B32" s="844"/>
      <c r="C32" s="844"/>
      <c r="D32" s="45"/>
      <c r="E32" s="45"/>
      <c r="F32" s="45"/>
      <c r="G32" s="45"/>
      <c r="H32" s="45"/>
      <c r="I32" s="45"/>
      <c r="J32" s="45"/>
    </row>
    <row r="33" spans="1:10" ht="16.5" customHeight="1" x14ac:dyDescent="0.25">
      <c r="A33" s="60" t="s">
        <v>199</v>
      </c>
      <c r="B33" s="61"/>
      <c r="C33" s="61"/>
      <c r="D33" s="45"/>
      <c r="E33" s="45"/>
      <c r="F33" s="45"/>
      <c r="G33" s="45"/>
      <c r="H33" s="45"/>
      <c r="I33" s="45"/>
      <c r="J33" s="45"/>
    </row>
    <row r="34" spans="1:10" ht="16.5" customHeight="1" x14ac:dyDescent="0.25">
      <c r="D34" s="45"/>
      <c r="E34" s="45"/>
      <c r="F34" s="45"/>
      <c r="G34" s="45"/>
      <c r="H34" s="45"/>
      <c r="I34" s="45"/>
      <c r="J34" s="45"/>
    </row>
    <row r="35" spans="1:10" ht="16.5" x14ac:dyDescent="0.25">
      <c r="D35" s="45"/>
      <c r="E35" s="45"/>
      <c r="F35" s="45"/>
      <c r="G35" s="45"/>
      <c r="H35" s="45"/>
      <c r="I35" s="45"/>
      <c r="J35" s="45"/>
    </row>
    <row r="36" spans="1:10" ht="16.5" x14ac:dyDescent="0.25">
      <c r="D36" s="45"/>
      <c r="E36" s="45"/>
      <c r="F36" s="45"/>
      <c r="G36" s="45"/>
      <c r="H36" s="45"/>
      <c r="I36" s="45"/>
      <c r="J36" s="45"/>
    </row>
    <row r="37" spans="1:10" ht="16.5" x14ac:dyDescent="0.25">
      <c r="D37" s="45"/>
      <c r="E37" s="45"/>
      <c r="F37" s="45"/>
      <c r="G37" s="45"/>
      <c r="H37" s="45"/>
      <c r="I37" s="45"/>
      <c r="J37" s="45"/>
    </row>
    <row r="38" spans="1:10" ht="16.5" x14ac:dyDescent="0.25">
      <c r="D38" s="45"/>
      <c r="E38" s="45"/>
      <c r="F38" s="45"/>
      <c r="G38" s="45"/>
      <c r="H38" s="45"/>
      <c r="I38" s="45"/>
      <c r="J38" s="45"/>
    </row>
    <row r="39" spans="1:10" ht="16.5" x14ac:dyDescent="0.25">
      <c r="D39" s="45"/>
      <c r="E39" s="45"/>
      <c r="F39" s="45"/>
      <c r="G39" s="45"/>
      <c r="H39" s="45"/>
      <c r="I39" s="45"/>
      <c r="J39" s="45"/>
    </row>
    <row r="40" spans="1:10" ht="16.5" x14ac:dyDescent="0.25">
      <c r="D40" s="45"/>
      <c r="E40" s="45"/>
      <c r="F40" s="45"/>
      <c r="G40" s="45"/>
      <c r="H40" s="45"/>
      <c r="I40" s="45"/>
      <c r="J40" s="45"/>
    </row>
    <row r="41" spans="1:10" ht="16.5" x14ac:dyDescent="0.25">
      <c r="D41" s="45"/>
      <c r="E41" s="45"/>
      <c r="F41" s="45"/>
      <c r="G41" s="45"/>
      <c r="H41" s="45"/>
      <c r="I41" s="45"/>
      <c r="J41" s="45"/>
    </row>
    <row r="42" spans="1:10" ht="16.5" x14ac:dyDescent="0.25">
      <c r="D42" s="45"/>
      <c r="E42" s="45"/>
      <c r="F42" s="45"/>
      <c r="G42" s="45"/>
      <c r="H42" s="45"/>
      <c r="I42" s="45"/>
      <c r="J42" s="45"/>
    </row>
    <row r="43" spans="1:10" ht="16.5" x14ac:dyDescent="0.25">
      <c r="A43" s="43"/>
      <c r="B43" s="44"/>
      <c r="C43" s="44"/>
      <c r="D43" s="45"/>
      <c r="E43" s="45"/>
      <c r="F43" s="45"/>
      <c r="G43" s="45"/>
      <c r="H43" s="45"/>
      <c r="I43" s="45"/>
      <c r="J43" s="45"/>
    </row>
    <row r="44" spans="1:10" ht="16.5" x14ac:dyDescent="0.25">
      <c r="A44" s="43"/>
      <c r="B44" s="44"/>
      <c r="C44" s="44"/>
      <c r="D44" s="45"/>
      <c r="E44" s="45"/>
      <c r="F44" s="45"/>
      <c r="G44" s="45"/>
      <c r="H44" s="45"/>
      <c r="I44" s="45"/>
      <c r="J44" s="45"/>
    </row>
    <row r="45" spans="1:10" ht="16.5" x14ac:dyDescent="0.25">
      <c r="A45" s="43"/>
      <c r="B45" s="44"/>
      <c r="C45" s="44"/>
      <c r="D45" s="45"/>
      <c r="E45" s="45"/>
      <c r="F45" s="45"/>
      <c r="G45" s="45"/>
      <c r="H45" s="45"/>
      <c r="I45" s="45"/>
      <c r="J45" s="45"/>
    </row>
    <row r="46" spans="1:10" ht="16.5" x14ac:dyDescent="0.25">
      <c r="A46" s="43"/>
      <c r="B46" s="44"/>
      <c r="C46" s="44"/>
      <c r="D46" s="45"/>
      <c r="E46" s="45"/>
      <c r="F46" s="45"/>
      <c r="G46" s="45"/>
      <c r="H46" s="45"/>
      <c r="I46" s="45"/>
      <c r="J46" s="45"/>
    </row>
    <row r="47" spans="1:10" ht="16.5" x14ac:dyDescent="0.25">
      <c r="A47" s="43"/>
      <c r="B47" s="44"/>
      <c r="C47" s="44"/>
      <c r="D47" s="45"/>
      <c r="E47" s="45"/>
      <c r="F47" s="45"/>
      <c r="G47" s="45"/>
      <c r="H47" s="45"/>
      <c r="I47" s="45"/>
      <c r="J47" s="45"/>
    </row>
    <row r="48" spans="1:10" ht="16.5" x14ac:dyDescent="0.25">
      <c r="A48" s="43"/>
      <c r="B48" s="44"/>
      <c r="C48" s="44"/>
      <c r="D48" s="45"/>
      <c r="E48" s="45"/>
      <c r="F48" s="45"/>
      <c r="G48" s="45"/>
      <c r="H48" s="45"/>
      <c r="I48" s="45"/>
      <c r="J48" s="45"/>
    </row>
    <row r="49" spans="1:10" ht="16.5" x14ac:dyDescent="0.25">
      <c r="A49" s="43"/>
      <c r="B49" s="44"/>
      <c r="C49" s="44"/>
      <c r="D49" s="45"/>
      <c r="E49" s="45"/>
      <c r="F49" s="45"/>
      <c r="G49" s="45"/>
      <c r="H49" s="45"/>
      <c r="I49" s="45"/>
      <c r="J49" s="45"/>
    </row>
    <row r="50" spans="1:10" ht="16.5" x14ac:dyDescent="0.25">
      <c r="A50" s="43"/>
      <c r="B50" s="44"/>
      <c r="C50" s="44"/>
      <c r="D50" s="45"/>
      <c r="E50" s="45"/>
      <c r="F50" s="45"/>
      <c r="G50" s="45"/>
      <c r="H50" s="45"/>
      <c r="I50" s="45"/>
      <c r="J50" s="45"/>
    </row>
    <row r="51" spans="1:10" ht="16.5" x14ac:dyDescent="0.25">
      <c r="A51" s="43"/>
      <c r="B51" s="44"/>
      <c r="C51" s="44"/>
      <c r="D51" s="45"/>
      <c r="E51" s="45"/>
      <c r="F51" s="45"/>
      <c r="G51" s="45"/>
      <c r="H51" s="45"/>
      <c r="I51" s="45"/>
      <c r="J51" s="45"/>
    </row>
    <row r="52" spans="1:10" ht="16.5" x14ac:dyDescent="0.25">
      <c r="A52" s="43"/>
      <c r="B52" s="44"/>
      <c r="C52" s="44"/>
      <c r="D52" s="45"/>
      <c r="E52" s="45"/>
      <c r="F52" s="45"/>
      <c r="G52" s="45"/>
      <c r="H52" s="45"/>
      <c r="I52" s="45"/>
      <c r="J52" s="45"/>
    </row>
    <row r="53" spans="1:10" ht="16.5" x14ac:dyDescent="0.25">
      <c r="A53" s="43"/>
      <c r="B53" s="44"/>
      <c r="C53" s="44"/>
      <c r="D53" s="45"/>
      <c r="E53" s="45"/>
      <c r="F53" s="45"/>
      <c r="G53" s="45"/>
      <c r="H53" s="45"/>
      <c r="I53" s="45"/>
      <c r="J53" s="45"/>
    </row>
    <row r="54" spans="1:10" ht="16.5" x14ac:dyDescent="0.25">
      <c r="A54" s="43"/>
      <c r="B54" s="44"/>
      <c r="C54" s="44"/>
      <c r="D54" s="45"/>
      <c r="E54" s="45"/>
      <c r="F54" s="45"/>
      <c r="G54" s="45"/>
      <c r="H54" s="45"/>
      <c r="I54" s="45"/>
      <c r="J54" s="45"/>
    </row>
    <row r="55" spans="1:10" ht="16.5" x14ac:dyDescent="0.25">
      <c r="A55" s="43"/>
      <c r="B55" s="44"/>
      <c r="C55" s="44"/>
      <c r="D55" s="45"/>
      <c r="E55" s="45"/>
      <c r="F55" s="45"/>
      <c r="G55" s="45"/>
      <c r="H55" s="45"/>
      <c r="I55" s="45"/>
      <c r="J55" s="45"/>
    </row>
    <row r="56" spans="1:10" ht="16.5" x14ac:dyDescent="0.25">
      <c r="A56" s="43"/>
      <c r="B56" s="44"/>
      <c r="C56" s="44"/>
      <c r="D56" s="45"/>
      <c r="E56" s="45"/>
      <c r="F56" s="45"/>
      <c r="G56" s="45"/>
      <c r="H56" s="45"/>
      <c r="I56" s="45"/>
      <c r="J56" s="45"/>
    </row>
    <row r="57" spans="1:10" ht="16.5" x14ac:dyDescent="0.25">
      <c r="A57" s="43"/>
      <c r="B57" s="44"/>
      <c r="C57" s="44"/>
      <c r="D57" s="45"/>
      <c r="E57" s="45"/>
      <c r="F57" s="45"/>
      <c r="G57" s="45"/>
      <c r="H57" s="45"/>
      <c r="I57" s="45"/>
      <c r="J57" s="45"/>
    </row>
    <row r="58" spans="1:10" ht="16.5" x14ac:dyDescent="0.25">
      <c r="A58" s="43"/>
      <c r="B58" s="44"/>
      <c r="C58" s="44"/>
      <c r="D58" s="45"/>
      <c r="E58" s="45"/>
      <c r="F58" s="45"/>
      <c r="G58" s="45"/>
      <c r="H58" s="45"/>
      <c r="I58" s="45"/>
      <c r="J58" s="45"/>
    </row>
    <row r="59" spans="1:10" ht="16.5" x14ac:dyDescent="0.25">
      <c r="A59" s="43"/>
      <c r="B59" s="44"/>
      <c r="C59" s="44"/>
      <c r="D59" s="45"/>
      <c r="E59" s="45"/>
      <c r="F59" s="45"/>
      <c r="G59" s="45"/>
      <c r="H59" s="45"/>
      <c r="I59" s="45"/>
      <c r="J59" s="45"/>
    </row>
    <row r="60" spans="1:10" ht="16.5" x14ac:dyDescent="0.25">
      <c r="A60" s="43"/>
      <c r="B60" s="44"/>
      <c r="C60" s="44"/>
      <c r="D60" s="45"/>
      <c r="E60" s="45"/>
      <c r="F60" s="45"/>
      <c r="G60" s="45"/>
      <c r="H60" s="45"/>
      <c r="I60" s="45"/>
      <c r="J60" s="45"/>
    </row>
    <row r="61" spans="1:10" ht="16.5" x14ac:dyDescent="0.25">
      <c r="A61" s="43"/>
      <c r="B61" s="44"/>
      <c r="C61" s="44"/>
      <c r="D61" s="45"/>
      <c r="E61" s="45"/>
      <c r="F61" s="45"/>
      <c r="G61" s="45"/>
      <c r="H61" s="45"/>
      <c r="I61" s="45"/>
      <c r="J61" s="45"/>
    </row>
    <row r="62" spans="1:10" ht="16.5" x14ac:dyDescent="0.25">
      <c r="A62" s="43"/>
      <c r="B62" s="44"/>
      <c r="C62" s="44"/>
      <c r="D62" s="45"/>
      <c r="E62" s="45"/>
      <c r="F62" s="45"/>
      <c r="G62" s="45"/>
      <c r="H62" s="45"/>
      <c r="I62" s="45"/>
      <c r="J62" s="45"/>
    </row>
    <row r="63" spans="1:10" ht="16.5" x14ac:dyDescent="0.25">
      <c r="A63" s="43"/>
      <c r="B63" s="44"/>
      <c r="C63" s="44"/>
      <c r="D63" s="45"/>
      <c r="E63" s="45"/>
      <c r="F63" s="45"/>
      <c r="G63" s="45"/>
      <c r="H63" s="45"/>
      <c r="I63" s="45"/>
      <c r="J63" s="45"/>
    </row>
    <row r="64" spans="1:10" ht="16.5" x14ac:dyDescent="0.25">
      <c r="A64" s="43"/>
      <c r="B64" s="44"/>
      <c r="C64" s="44"/>
      <c r="D64" s="45"/>
      <c r="E64" s="45"/>
      <c r="F64" s="45"/>
      <c r="G64" s="45"/>
      <c r="H64" s="45"/>
      <c r="I64" s="45"/>
      <c r="J64" s="45"/>
    </row>
    <row r="65" spans="1:10" ht="16.5" x14ac:dyDescent="0.25">
      <c r="A65" s="43"/>
      <c r="B65" s="44"/>
      <c r="C65" s="44"/>
      <c r="D65" s="45"/>
      <c r="E65" s="45"/>
      <c r="F65" s="45"/>
      <c r="G65" s="45"/>
      <c r="H65" s="45"/>
      <c r="I65" s="45"/>
      <c r="J65" s="45"/>
    </row>
    <row r="66" spans="1:10" ht="16.5" x14ac:dyDescent="0.25">
      <c r="A66" s="43"/>
      <c r="B66" s="44"/>
      <c r="C66" s="44"/>
      <c r="D66" s="45"/>
      <c r="E66" s="45"/>
      <c r="F66" s="45"/>
      <c r="G66" s="45"/>
      <c r="H66" s="45"/>
      <c r="I66" s="45"/>
      <c r="J66" s="45"/>
    </row>
    <row r="67" spans="1:10" ht="16.5" x14ac:dyDescent="0.25">
      <c r="A67" s="43"/>
      <c r="B67" s="44"/>
      <c r="C67" s="44"/>
      <c r="D67" s="45"/>
      <c r="E67" s="45"/>
      <c r="F67" s="45"/>
      <c r="G67" s="45"/>
      <c r="H67" s="45"/>
      <c r="I67" s="45"/>
      <c r="J67" s="45"/>
    </row>
    <row r="68" spans="1:10" ht="16.5" x14ac:dyDescent="0.25">
      <c r="A68" s="43"/>
      <c r="B68" s="44"/>
      <c r="C68" s="44"/>
      <c r="D68" s="45"/>
      <c r="E68" s="45"/>
      <c r="F68" s="45"/>
      <c r="G68" s="45"/>
      <c r="H68" s="45"/>
      <c r="I68" s="45"/>
      <c r="J68" s="45"/>
    </row>
    <row r="69" spans="1:10" ht="16.5" x14ac:dyDescent="0.25">
      <c r="A69" s="43"/>
      <c r="B69" s="44"/>
      <c r="C69" s="44"/>
      <c r="D69" s="45"/>
      <c r="E69" s="45"/>
      <c r="F69" s="45"/>
      <c r="G69" s="45"/>
      <c r="H69" s="45"/>
      <c r="I69" s="45"/>
      <c r="J69" s="45"/>
    </row>
    <row r="70" spans="1:10" ht="16.5" x14ac:dyDescent="0.25">
      <c r="A70" s="43"/>
      <c r="B70" s="44"/>
      <c r="C70" s="44"/>
      <c r="D70" s="45"/>
      <c r="E70" s="45"/>
      <c r="F70" s="45"/>
      <c r="G70" s="45"/>
      <c r="H70" s="45"/>
      <c r="I70" s="45"/>
      <c r="J70" s="45"/>
    </row>
    <row r="71" spans="1:10" ht="16.5" x14ac:dyDescent="0.25">
      <c r="A71" s="43"/>
      <c r="B71" s="44"/>
      <c r="C71" s="44"/>
      <c r="D71" s="45"/>
      <c r="E71" s="45"/>
      <c r="F71" s="45"/>
      <c r="G71" s="45"/>
      <c r="H71" s="45"/>
      <c r="I71" s="45"/>
      <c r="J71" s="45"/>
    </row>
    <row r="72" spans="1:10" ht="16.5" x14ac:dyDescent="0.25">
      <c r="A72" s="43"/>
      <c r="B72" s="44"/>
      <c r="C72" s="44"/>
      <c r="D72" s="45"/>
      <c r="E72" s="45"/>
      <c r="F72" s="45"/>
      <c r="G72" s="45"/>
      <c r="H72" s="45"/>
      <c r="I72" s="45"/>
      <c r="J72" s="45"/>
    </row>
    <row r="73" spans="1:10" ht="16.5" x14ac:dyDescent="0.25">
      <c r="A73" s="43"/>
      <c r="B73" s="44"/>
      <c r="C73" s="44"/>
      <c r="D73" s="45"/>
      <c r="E73" s="45"/>
      <c r="F73" s="45"/>
      <c r="G73" s="45"/>
      <c r="H73" s="45"/>
      <c r="I73" s="45"/>
      <c r="J73" s="45"/>
    </row>
    <row r="74" spans="1:10" ht="16.5" x14ac:dyDescent="0.25">
      <c r="A74" s="43"/>
      <c r="B74" s="44"/>
      <c r="C74" s="44"/>
      <c r="D74" s="45"/>
      <c r="E74" s="45"/>
      <c r="F74" s="45"/>
      <c r="G74" s="45"/>
      <c r="H74" s="45"/>
      <c r="I74" s="45"/>
      <c r="J74" s="45"/>
    </row>
    <row r="75" spans="1:10" ht="16.5" x14ac:dyDescent="0.25">
      <c r="A75" s="43"/>
      <c r="B75" s="44"/>
      <c r="C75" s="44"/>
      <c r="D75" s="45"/>
      <c r="E75" s="45"/>
      <c r="F75" s="45"/>
      <c r="G75" s="45"/>
      <c r="H75" s="45"/>
      <c r="I75" s="45"/>
      <c r="J75" s="45"/>
    </row>
    <row r="76" spans="1:10" ht="16.5" x14ac:dyDescent="0.25">
      <c r="A76" s="43"/>
      <c r="B76" s="44"/>
      <c r="C76" s="44"/>
      <c r="D76" s="45"/>
      <c r="E76" s="45"/>
      <c r="F76" s="45"/>
      <c r="G76" s="45"/>
      <c r="H76" s="45"/>
      <c r="I76" s="45"/>
      <c r="J76" s="45"/>
    </row>
    <row r="77" spans="1:10" ht="16.5" x14ac:dyDescent="0.25">
      <c r="A77" s="43"/>
      <c r="B77" s="44"/>
      <c r="C77" s="44"/>
      <c r="D77" s="45"/>
      <c r="E77" s="45"/>
      <c r="F77" s="45"/>
      <c r="G77" s="45"/>
      <c r="H77" s="45"/>
      <c r="I77" s="45"/>
      <c r="J77" s="45"/>
    </row>
    <row r="78" spans="1:10" ht="16.5" x14ac:dyDescent="0.25">
      <c r="A78" s="43"/>
      <c r="B78" s="44"/>
      <c r="C78" s="44"/>
      <c r="D78" s="45"/>
      <c r="E78" s="45"/>
      <c r="F78" s="45"/>
      <c r="G78" s="45"/>
      <c r="H78" s="45"/>
      <c r="I78" s="45"/>
      <c r="J78" s="45"/>
    </row>
    <row r="79" spans="1:10" ht="16.5" x14ac:dyDescent="0.25">
      <c r="A79" s="43"/>
      <c r="B79" s="44"/>
      <c r="C79" s="44"/>
      <c r="D79" s="45"/>
      <c r="E79" s="45"/>
      <c r="F79" s="45"/>
      <c r="G79" s="45"/>
      <c r="H79" s="45"/>
      <c r="I79" s="45"/>
      <c r="J79" s="45"/>
    </row>
    <row r="80" spans="1:10" ht="16.5" x14ac:dyDescent="0.25">
      <c r="A80" s="43"/>
      <c r="B80" s="44"/>
      <c r="C80" s="44"/>
      <c r="D80" s="45"/>
      <c r="E80" s="45"/>
      <c r="F80" s="45"/>
      <c r="G80" s="45"/>
      <c r="H80" s="45"/>
      <c r="I80" s="45"/>
      <c r="J80" s="45"/>
    </row>
    <row r="81" spans="1:10" ht="16.5" x14ac:dyDescent="0.25">
      <c r="A81" s="43"/>
      <c r="B81" s="44"/>
      <c r="C81" s="44"/>
      <c r="D81" s="45"/>
      <c r="E81" s="45"/>
      <c r="F81" s="45"/>
      <c r="G81" s="45"/>
      <c r="H81" s="45"/>
      <c r="I81" s="45"/>
      <c r="J81" s="45"/>
    </row>
    <row r="82" spans="1:10" ht="16.5" x14ac:dyDescent="0.25">
      <c r="A82" s="43"/>
      <c r="B82" s="44"/>
      <c r="C82" s="44"/>
      <c r="D82" s="45"/>
      <c r="E82" s="45"/>
      <c r="F82" s="45"/>
      <c r="G82" s="45"/>
      <c r="H82" s="45"/>
      <c r="I82" s="45"/>
      <c r="J82" s="45"/>
    </row>
    <row r="83" spans="1:10" ht="12" customHeight="1" x14ac:dyDescent="0.25">
      <c r="A83" s="43"/>
      <c r="B83" s="44"/>
      <c r="C83" s="44"/>
      <c r="D83" s="45"/>
      <c r="E83" s="45"/>
      <c r="F83" s="45"/>
      <c r="G83" s="45"/>
      <c r="H83" s="45"/>
      <c r="I83" s="45"/>
      <c r="J83" s="45"/>
    </row>
    <row r="84" spans="1:10" ht="12" customHeight="1" x14ac:dyDescent="0.25">
      <c r="A84" s="43"/>
      <c r="B84" s="44"/>
      <c r="C84" s="44"/>
      <c r="D84" s="45"/>
      <c r="E84" s="45"/>
      <c r="F84" s="45"/>
      <c r="G84" s="45"/>
      <c r="H84" s="45"/>
      <c r="I84" s="45"/>
      <c r="J84" s="45"/>
    </row>
    <row r="85" spans="1:10" ht="12" customHeight="1" x14ac:dyDescent="0.25">
      <c r="A85" s="43"/>
      <c r="B85" s="44"/>
      <c r="C85" s="44"/>
      <c r="D85" s="45"/>
      <c r="E85" s="45"/>
      <c r="F85" s="45"/>
      <c r="G85" s="45"/>
      <c r="H85" s="45"/>
      <c r="I85" s="45"/>
      <c r="J85" s="45"/>
    </row>
    <row r="86" spans="1:10" ht="12" customHeight="1" x14ac:dyDescent="0.25">
      <c r="A86" s="43"/>
      <c r="B86" s="44"/>
      <c r="C86" s="44"/>
      <c r="D86" s="45"/>
      <c r="E86" s="45"/>
      <c r="F86" s="45"/>
      <c r="G86" s="45"/>
      <c r="H86" s="45"/>
      <c r="I86" s="45"/>
      <c r="J86" s="45"/>
    </row>
    <row r="87" spans="1:10" ht="12" customHeight="1" x14ac:dyDescent="0.25">
      <c r="A87" s="43"/>
      <c r="B87" s="44"/>
      <c r="C87" s="44"/>
      <c r="D87" s="45"/>
      <c r="E87" s="45"/>
      <c r="F87" s="45"/>
      <c r="G87" s="45"/>
      <c r="H87" s="45"/>
      <c r="I87" s="45"/>
      <c r="J87" s="45"/>
    </row>
    <row r="88" spans="1:10" ht="12" customHeight="1" x14ac:dyDescent="0.25">
      <c r="A88" s="43"/>
      <c r="B88" s="44"/>
      <c r="C88" s="44"/>
      <c r="D88" s="45"/>
      <c r="E88" s="45"/>
      <c r="F88" s="45"/>
      <c r="G88" s="45"/>
      <c r="H88" s="45"/>
      <c r="I88" s="45"/>
      <c r="J88" s="45"/>
    </row>
    <row r="89" spans="1:10" ht="12" customHeight="1" x14ac:dyDescent="0.25">
      <c r="A89" s="43"/>
      <c r="B89" s="44"/>
      <c r="C89" s="44"/>
      <c r="D89" s="45"/>
      <c r="E89" s="45"/>
      <c r="F89" s="45"/>
      <c r="G89" s="45"/>
      <c r="H89" s="45"/>
      <c r="I89" s="45"/>
      <c r="J89" s="45"/>
    </row>
    <row r="90" spans="1:10" ht="12" customHeight="1" x14ac:dyDescent="0.25">
      <c r="A90" s="43"/>
      <c r="B90" s="44"/>
      <c r="C90" s="44"/>
      <c r="D90" s="45"/>
      <c r="E90" s="45"/>
      <c r="F90" s="45"/>
      <c r="G90" s="45"/>
      <c r="H90" s="45"/>
      <c r="I90" s="45"/>
      <c r="J90" s="45"/>
    </row>
    <row r="91" spans="1:10" ht="12" customHeight="1" x14ac:dyDescent="0.25">
      <c r="A91" s="43"/>
      <c r="B91" s="44"/>
      <c r="C91" s="44"/>
      <c r="D91" s="45"/>
      <c r="E91" s="45"/>
      <c r="F91" s="45"/>
      <c r="G91" s="45"/>
      <c r="H91" s="45"/>
      <c r="I91" s="45"/>
      <c r="J91" s="45"/>
    </row>
    <row r="92" spans="1:10" ht="12" customHeight="1" x14ac:dyDescent="0.25">
      <c r="A92" s="43"/>
      <c r="B92" s="44"/>
      <c r="C92" s="44"/>
      <c r="D92" s="45"/>
      <c r="E92" s="45"/>
      <c r="F92" s="45"/>
      <c r="G92" s="45"/>
      <c r="H92" s="45"/>
      <c r="I92" s="45"/>
      <c r="J92" s="45"/>
    </row>
    <row r="93" spans="1:10" ht="12" customHeight="1" x14ac:dyDescent="0.25">
      <c r="A93" s="43"/>
      <c r="B93" s="44"/>
      <c r="C93" s="44"/>
      <c r="D93" s="45"/>
      <c r="E93" s="45"/>
      <c r="F93" s="45"/>
      <c r="G93" s="45"/>
      <c r="H93" s="45"/>
      <c r="I93" s="45"/>
      <c r="J93" s="45"/>
    </row>
    <row r="94" spans="1:10" ht="12" customHeight="1" x14ac:dyDescent="0.25">
      <c r="A94" s="43"/>
      <c r="B94" s="44"/>
      <c r="C94" s="44"/>
      <c r="D94" s="45"/>
      <c r="E94" s="45"/>
      <c r="F94" s="45"/>
      <c r="G94" s="45"/>
      <c r="H94" s="45"/>
      <c r="I94" s="45"/>
      <c r="J94" s="45"/>
    </row>
    <row r="95" spans="1:10" ht="12" customHeight="1" x14ac:dyDescent="0.25">
      <c r="A95" s="43"/>
      <c r="B95" s="44"/>
      <c r="C95" s="44"/>
      <c r="D95" s="45"/>
      <c r="E95" s="45"/>
      <c r="F95" s="45"/>
      <c r="G95" s="45"/>
      <c r="H95" s="45"/>
      <c r="I95" s="45"/>
      <c r="J95" s="45"/>
    </row>
    <row r="96" spans="1:10" ht="12" customHeight="1" x14ac:dyDescent="0.25">
      <c r="A96" s="43"/>
      <c r="B96" s="44"/>
      <c r="C96" s="44"/>
      <c r="D96" s="45"/>
      <c r="E96" s="45"/>
      <c r="F96" s="45"/>
      <c r="G96" s="45"/>
      <c r="H96" s="45"/>
      <c r="I96" s="45"/>
      <c r="J96" s="45"/>
    </row>
    <row r="97" spans="1:10" ht="12" customHeight="1" x14ac:dyDescent="0.25">
      <c r="A97" s="43"/>
      <c r="B97" s="44"/>
      <c r="C97" s="44"/>
      <c r="D97" s="45"/>
      <c r="E97" s="45"/>
      <c r="F97" s="45"/>
      <c r="G97" s="45"/>
      <c r="H97" s="45"/>
      <c r="I97" s="45"/>
      <c r="J97" s="45"/>
    </row>
    <row r="98" spans="1:10" ht="12" customHeight="1" x14ac:dyDescent="0.25">
      <c r="A98" s="43"/>
      <c r="B98" s="44"/>
      <c r="C98" s="44"/>
      <c r="D98" s="45"/>
      <c r="E98" s="45"/>
      <c r="F98" s="45"/>
      <c r="G98" s="45"/>
      <c r="H98" s="45"/>
      <c r="I98" s="45"/>
      <c r="J98" s="45"/>
    </row>
  </sheetData>
  <mergeCells count="2">
    <mergeCell ref="A17:C17"/>
    <mergeCell ref="A32:C32"/>
  </mergeCells>
  <pageMargins left="0.7" right="0.7" top="0.75" bottom="0.75" header="0" footer="0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A552-C170-40DA-A047-64A1C5722474}">
  <sheetPr>
    <tabColor rgb="FF002060"/>
  </sheetPr>
  <dimension ref="A1:L91"/>
  <sheetViews>
    <sheetView showGridLines="0" view="pageBreakPreview" zoomScaleNormal="100" zoomScaleSheetLayoutView="100" workbookViewId="0"/>
  </sheetViews>
  <sheetFormatPr baseColWidth="10" defaultColWidth="14.42578125" defaultRowHeight="15" customHeight="1" x14ac:dyDescent="0.2"/>
  <cols>
    <col min="1" max="1" width="23.7109375" style="71" customWidth="1"/>
    <col min="2" max="3" width="10.7109375" style="71" customWidth="1"/>
    <col min="4" max="4" width="5.140625" style="71" customWidth="1"/>
    <col min="5" max="5" width="23.7109375" style="71" customWidth="1"/>
    <col min="6" max="7" width="10.7109375" style="71" customWidth="1"/>
    <col min="8" max="8" width="5.85546875" style="71" customWidth="1"/>
    <col min="9" max="9" width="23.7109375" style="71" customWidth="1"/>
    <col min="10" max="11" width="10.7109375" style="71" customWidth="1"/>
    <col min="12" max="12" width="3.5703125" style="71" customWidth="1"/>
    <col min="13" max="16384" width="14.42578125" style="71"/>
  </cols>
  <sheetData>
    <row r="1" spans="1:11" ht="14.25" customHeight="1" x14ac:dyDescent="0.2">
      <c r="A1" s="70" t="s">
        <v>203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4.25" customHeight="1" x14ac:dyDescent="0.2">
      <c r="A2" s="72" t="s">
        <v>204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4.25" customHeight="1" x14ac:dyDescent="0.2">
      <c r="A3" s="73"/>
      <c r="B3" s="73"/>
      <c r="C3" s="74"/>
    </row>
    <row r="4" spans="1:11" ht="14.25" customHeight="1" x14ac:dyDescent="0.2">
      <c r="A4" s="75" t="s">
        <v>205</v>
      </c>
      <c r="B4" s="76">
        <v>2024</v>
      </c>
      <c r="C4" s="77" t="s">
        <v>206</v>
      </c>
      <c r="E4" s="75" t="s">
        <v>207</v>
      </c>
      <c r="F4" s="76">
        <v>2024</v>
      </c>
      <c r="G4" s="77" t="s">
        <v>206</v>
      </c>
      <c r="I4" s="75" t="s">
        <v>208</v>
      </c>
      <c r="J4" s="76">
        <v>2024</v>
      </c>
      <c r="K4" s="77" t="s">
        <v>206</v>
      </c>
    </row>
    <row r="5" spans="1:11" ht="9" customHeight="1" thickBot="1" x14ac:dyDescent="0.25">
      <c r="A5" s="78"/>
      <c r="B5" s="79"/>
      <c r="C5" s="80"/>
    </row>
    <row r="6" spans="1:11" ht="14.25" customHeight="1" thickBot="1" x14ac:dyDescent="0.25">
      <c r="A6" s="81" t="s">
        <v>209</v>
      </c>
      <c r="B6" s="82">
        <f>+SUM(B8:B22)</f>
        <v>23.049999999999997</v>
      </c>
      <c r="C6" s="83">
        <f>SUM(C8:C22)</f>
        <v>1.0000000000000004</v>
      </c>
      <c r="E6" s="81" t="s">
        <v>209</v>
      </c>
      <c r="F6" s="84">
        <f>+SUM(F8:F25)</f>
        <v>3258</v>
      </c>
      <c r="G6" s="83">
        <f>SUM(G8:G25)</f>
        <v>1</v>
      </c>
      <c r="I6" s="81" t="s">
        <v>209</v>
      </c>
      <c r="J6" s="82">
        <f>+SUM(J8:J19)</f>
        <v>11.929999999999998</v>
      </c>
      <c r="K6" s="83">
        <f>SUM(K8:K19)</f>
        <v>1.0000000000000002</v>
      </c>
    </row>
    <row r="7" spans="1:11" ht="9" customHeight="1" x14ac:dyDescent="0.2">
      <c r="A7" s="85"/>
      <c r="B7" s="86"/>
      <c r="C7" s="87"/>
    </row>
    <row r="8" spans="1:11" ht="14.25" customHeight="1" x14ac:dyDescent="0.2">
      <c r="A8" s="88" t="s">
        <v>210</v>
      </c>
      <c r="B8" s="89">
        <v>5.3</v>
      </c>
      <c r="C8" s="90">
        <f t="shared" ref="C8:C22" si="0">B8/$B$6</f>
        <v>0.22993492407809113</v>
      </c>
      <c r="E8" s="91" t="s">
        <v>211</v>
      </c>
      <c r="F8" s="92">
        <v>380</v>
      </c>
      <c r="G8" s="93">
        <f t="shared" ref="G8:G25" si="1">F8/$F$6</f>
        <v>0.11663597298956414</v>
      </c>
      <c r="I8" s="91" t="s">
        <v>211</v>
      </c>
      <c r="J8" s="94">
        <v>4</v>
      </c>
      <c r="K8" s="93">
        <f t="shared" ref="K8:K19" si="2">J8/$J$6</f>
        <v>0.33528918692372178</v>
      </c>
    </row>
    <row r="9" spans="1:11" ht="14.25" customHeight="1" x14ac:dyDescent="0.2">
      <c r="A9" s="95" t="s">
        <v>212</v>
      </c>
      <c r="B9" s="89">
        <v>3.3</v>
      </c>
      <c r="C9" s="90">
        <f t="shared" si="0"/>
        <v>0.14316702819956617</v>
      </c>
      <c r="E9" s="91" t="s">
        <v>213</v>
      </c>
      <c r="F9" s="92">
        <v>310</v>
      </c>
      <c r="G9" s="93">
        <f t="shared" si="1"/>
        <v>9.515039901780234E-2</v>
      </c>
      <c r="I9" s="96" t="s">
        <v>214</v>
      </c>
      <c r="J9" s="97">
        <v>1.27</v>
      </c>
      <c r="K9" s="98">
        <f t="shared" si="2"/>
        <v>0.10645431684828166</v>
      </c>
    </row>
    <row r="10" spans="1:11" ht="14.25" customHeight="1" x14ac:dyDescent="0.2">
      <c r="A10" s="96" t="s">
        <v>214</v>
      </c>
      <c r="B10" s="99">
        <v>2.74</v>
      </c>
      <c r="C10" s="98">
        <f t="shared" si="0"/>
        <v>0.1188720173535792</v>
      </c>
      <c r="E10" s="91" t="s">
        <v>215</v>
      </c>
      <c r="F10" s="92">
        <v>290</v>
      </c>
      <c r="G10" s="93">
        <f t="shared" si="1"/>
        <v>8.9011663597298951E-2</v>
      </c>
      <c r="I10" s="91" t="s">
        <v>215</v>
      </c>
      <c r="J10" s="94">
        <v>1.1000000000000001</v>
      </c>
      <c r="K10" s="93">
        <f t="shared" si="2"/>
        <v>9.220452640402349E-2</v>
      </c>
    </row>
    <row r="11" spans="1:11" ht="14.25" customHeight="1" x14ac:dyDescent="0.2">
      <c r="A11" s="88" t="s">
        <v>211</v>
      </c>
      <c r="B11" s="89">
        <v>1.8</v>
      </c>
      <c r="C11" s="90">
        <f t="shared" si="0"/>
        <v>7.8091106290672466E-2</v>
      </c>
      <c r="E11" s="91" t="s">
        <v>216</v>
      </c>
      <c r="F11" s="92">
        <v>200</v>
      </c>
      <c r="G11" s="93">
        <f t="shared" si="1"/>
        <v>6.1387354205033766E-2</v>
      </c>
      <c r="I11" s="91" t="s">
        <v>217</v>
      </c>
      <c r="J11" s="94">
        <v>0.86</v>
      </c>
      <c r="K11" s="93">
        <f t="shared" si="2"/>
        <v>7.208717518860018E-2</v>
      </c>
    </row>
    <row r="12" spans="1:11" ht="14.25" customHeight="1" x14ac:dyDescent="0.2">
      <c r="A12" s="88" t="s">
        <v>218</v>
      </c>
      <c r="B12" s="89">
        <v>1.1000000000000001</v>
      </c>
      <c r="C12" s="90">
        <f t="shared" si="0"/>
        <v>4.7722342733188733E-2</v>
      </c>
      <c r="E12" s="91" t="s">
        <v>218</v>
      </c>
      <c r="F12" s="92">
        <v>160</v>
      </c>
      <c r="G12" s="93">
        <f t="shared" si="1"/>
        <v>4.910988336402701E-2</v>
      </c>
      <c r="I12" s="91" t="s">
        <v>218</v>
      </c>
      <c r="J12" s="94">
        <v>0.75</v>
      </c>
      <c r="K12" s="93">
        <f t="shared" si="2"/>
        <v>6.2866722548197834E-2</v>
      </c>
    </row>
    <row r="13" spans="1:11" ht="14.25" customHeight="1" x14ac:dyDescent="0.2">
      <c r="A13" s="88" t="s">
        <v>219</v>
      </c>
      <c r="B13" s="89">
        <v>1.1000000000000001</v>
      </c>
      <c r="C13" s="90">
        <f t="shared" si="0"/>
        <v>4.7722342733188733E-2</v>
      </c>
      <c r="E13" s="91" t="s">
        <v>220</v>
      </c>
      <c r="F13" s="92">
        <v>130</v>
      </c>
      <c r="G13" s="93">
        <f t="shared" si="1"/>
        <v>3.9901780233271948E-2</v>
      </c>
      <c r="I13" s="91" t="s">
        <v>221</v>
      </c>
      <c r="J13" s="94">
        <v>0.7</v>
      </c>
      <c r="K13" s="93">
        <f t="shared" si="2"/>
        <v>5.8675607711651305E-2</v>
      </c>
    </row>
    <row r="14" spans="1:11" ht="15" customHeight="1" x14ac:dyDescent="0.2">
      <c r="A14" s="88" t="s">
        <v>213</v>
      </c>
      <c r="B14" s="89">
        <v>0.93</v>
      </c>
      <c r="C14" s="90">
        <f t="shared" si="0"/>
        <v>4.034707158351411E-2</v>
      </c>
      <c r="E14" s="91" t="s">
        <v>221</v>
      </c>
      <c r="F14" s="92">
        <v>130</v>
      </c>
      <c r="G14" s="93">
        <f t="shared" si="1"/>
        <v>3.9901780233271948E-2</v>
      </c>
      <c r="I14" s="91" t="s">
        <v>222</v>
      </c>
      <c r="J14" s="94">
        <v>0.51</v>
      </c>
      <c r="K14" s="93">
        <f t="shared" si="2"/>
        <v>4.2749371332774525E-2</v>
      </c>
    </row>
    <row r="15" spans="1:11" ht="14.25" customHeight="1" x14ac:dyDescent="0.2">
      <c r="A15" s="88" t="s">
        <v>215</v>
      </c>
      <c r="B15" s="89">
        <v>0.8</v>
      </c>
      <c r="C15" s="90">
        <f t="shared" si="0"/>
        <v>3.4707158351409986E-2</v>
      </c>
      <c r="E15" s="91" t="s">
        <v>223</v>
      </c>
      <c r="F15" s="92">
        <v>130</v>
      </c>
      <c r="G15" s="93">
        <f t="shared" si="1"/>
        <v>3.9901780233271948E-2</v>
      </c>
      <c r="I15" s="91" t="s">
        <v>220</v>
      </c>
      <c r="J15" s="94">
        <v>0.37</v>
      </c>
      <c r="K15" s="93">
        <f t="shared" si="2"/>
        <v>3.1014249790444263E-2</v>
      </c>
    </row>
    <row r="16" spans="1:11" ht="14.25" customHeight="1" x14ac:dyDescent="0.2">
      <c r="A16" s="91" t="s">
        <v>220</v>
      </c>
      <c r="B16" s="100">
        <v>0.74</v>
      </c>
      <c r="C16" s="90">
        <f t="shared" si="0"/>
        <v>3.2104121475054231E-2</v>
      </c>
      <c r="E16" s="91" t="s">
        <v>224</v>
      </c>
      <c r="F16" s="92">
        <v>120</v>
      </c>
      <c r="G16" s="93">
        <f t="shared" si="1"/>
        <v>3.6832412523020261E-2</v>
      </c>
      <c r="I16" s="91" t="s">
        <v>213</v>
      </c>
      <c r="J16" s="94">
        <v>0.31</v>
      </c>
      <c r="K16" s="93">
        <f t="shared" si="2"/>
        <v>2.5984911986588435E-2</v>
      </c>
    </row>
    <row r="17" spans="1:11" ht="14.25" customHeight="1" x14ac:dyDescent="0.2">
      <c r="A17" s="88" t="s">
        <v>221</v>
      </c>
      <c r="B17" s="89">
        <v>0.7</v>
      </c>
      <c r="C17" s="90">
        <f t="shared" si="0"/>
        <v>3.0368763557483733E-2</v>
      </c>
      <c r="E17" s="96" t="s">
        <v>214</v>
      </c>
      <c r="F17" s="101">
        <v>108</v>
      </c>
      <c r="G17" s="98">
        <f t="shared" si="1"/>
        <v>3.3149171270718231E-2</v>
      </c>
      <c r="I17" s="91" t="s">
        <v>225</v>
      </c>
      <c r="J17" s="94">
        <v>0.24</v>
      </c>
      <c r="K17" s="93">
        <f t="shared" si="2"/>
        <v>2.0117351215423306E-2</v>
      </c>
    </row>
    <row r="18" spans="1:11" ht="14.25" customHeight="1" x14ac:dyDescent="0.2">
      <c r="A18" s="88" t="s">
        <v>226</v>
      </c>
      <c r="B18" s="89">
        <v>0.68</v>
      </c>
      <c r="C18" s="90">
        <f t="shared" si="0"/>
        <v>2.9501084598698487E-2</v>
      </c>
      <c r="E18" s="91" t="s">
        <v>227</v>
      </c>
      <c r="F18" s="92">
        <v>100</v>
      </c>
      <c r="G18" s="93">
        <f t="shared" si="1"/>
        <v>3.0693677102516883E-2</v>
      </c>
      <c r="I18" s="91" t="s">
        <v>228</v>
      </c>
      <c r="J18" s="94">
        <v>0.12</v>
      </c>
      <c r="K18" s="93">
        <f t="shared" si="2"/>
        <v>1.0058675607711653E-2</v>
      </c>
    </row>
    <row r="19" spans="1:11" ht="14.25" customHeight="1" x14ac:dyDescent="0.2">
      <c r="A19" s="91" t="s">
        <v>216</v>
      </c>
      <c r="B19" s="100">
        <v>0.45</v>
      </c>
      <c r="C19" s="90">
        <f t="shared" si="0"/>
        <v>1.9522776572668116E-2</v>
      </c>
      <c r="E19" s="91" t="s">
        <v>219</v>
      </c>
      <c r="F19" s="92">
        <v>100</v>
      </c>
      <c r="G19" s="93">
        <f t="shared" si="1"/>
        <v>3.0693677102516883E-2</v>
      </c>
      <c r="I19" s="91" t="s">
        <v>229</v>
      </c>
      <c r="J19" s="94">
        <v>1.7</v>
      </c>
      <c r="K19" s="93">
        <f t="shared" si="2"/>
        <v>0.14249790444258176</v>
      </c>
    </row>
    <row r="20" spans="1:11" ht="14.25" customHeight="1" x14ac:dyDescent="0.2">
      <c r="A20" s="91" t="s">
        <v>230</v>
      </c>
      <c r="B20" s="100">
        <v>0.41</v>
      </c>
      <c r="C20" s="90">
        <f>B20/$B$6</f>
        <v>1.7787418655097614E-2</v>
      </c>
      <c r="E20" s="91" t="s">
        <v>231</v>
      </c>
      <c r="F20" s="92">
        <v>70</v>
      </c>
      <c r="G20" s="93">
        <f t="shared" si="1"/>
        <v>2.1485573971761818E-2</v>
      </c>
    </row>
    <row r="21" spans="1:11" ht="14.25" customHeight="1" x14ac:dyDescent="0.2">
      <c r="A21" s="71" t="s">
        <v>217</v>
      </c>
      <c r="B21" s="102">
        <v>0.3</v>
      </c>
      <c r="C21" s="90">
        <f>B21/$B$6</f>
        <v>1.3015184381778743E-2</v>
      </c>
      <c r="E21" s="91" t="s">
        <v>232</v>
      </c>
      <c r="F21" s="92">
        <v>70</v>
      </c>
      <c r="G21" s="93">
        <f t="shared" si="1"/>
        <v>2.1485573971761818E-2</v>
      </c>
    </row>
    <row r="22" spans="1:11" ht="14.25" customHeight="1" x14ac:dyDescent="0.2">
      <c r="A22" s="88" t="s">
        <v>229</v>
      </c>
      <c r="B22" s="89">
        <v>2.7</v>
      </c>
      <c r="C22" s="90">
        <f t="shared" si="0"/>
        <v>0.11713665943600871</v>
      </c>
      <c r="E22" s="71" t="s">
        <v>233</v>
      </c>
      <c r="F22" s="92">
        <v>60</v>
      </c>
      <c r="G22" s="93">
        <f t="shared" si="1"/>
        <v>1.841620626151013E-2</v>
      </c>
    </row>
    <row r="23" spans="1:11" ht="14.25" customHeight="1" x14ac:dyDescent="0.2">
      <c r="E23" s="71" t="s">
        <v>234</v>
      </c>
      <c r="F23" s="92">
        <v>60</v>
      </c>
      <c r="G23" s="93">
        <f t="shared" si="1"/>
        <v>1.841620626151013E-2</v>
      </c>
    </row>
    <row r="24" spans="1:11" ht="14.25" customHeight="1" x14ac:dyDescent="0.2">
      <c r="E24" s="91" t="s">
        <v>235</v>
      </c>
      <c r="F24" s="92">
        <v>60</v>
      </c>
      <c r="G24" s="93">
        <f t="shared" si="1"/>
        <v>1.841620626151013E-2</v>
      </c>
    </row>
    <row r="25" spans="1:11" ht="14.25" customHeight="1" x14ac:dyDescent="0.2">
      <c r="A25" s="73"/>
      <c r="B25" s="103"/>
      <c r="C25" s="104"/>
      <c r="E25" s="91" t="s">
        <v>229</v>
      </c>
      <c r="F25" s="92">
        <v>780</v>
      </c>
      <c r="G25" s="93">
        <f t="shared" si="1"/>
        <v>0.23941068139963168</v>
      </c>
    </row>
    <row r="26" spans="1:11" ht="14.25" customHeight="1" x14ac:dyDescent="0.2">
      <c r="F26" s="105"/>
    </row>
    <row r="27" spans="1:11" ht="14.25" customHeight="1" x14ac:dyDescent="0.2"/>
    <row r="28" spans="1:11" ht="14.25" customHeight="1" x14ac:dyDescent="0.2"/>
    <row r="29" spans="1:11" ht="14.25" customHeight="1" x14ac:dyDescent="0.2">
      <c r="A29" s="75" t="s">
        <v>236</v>
      </c>
      <c r="B29" s="76">
        <v>2024</v>
      </c>
      <c r="C29" s="77" t="s">
        <v>206</v>
      </c>
      <c r="E29" s="75" t="s">
        <v>237</v>
      </c>
      <c r="F29" s="76">
        <v>2024</v>
      </c>
      <c r="G29" s="77" t="s">
        <v>206</v>
      </c>
      <c r="I29" s="75" t="s">
        <v>238</v>
      </c>
      <c r="J29" s="76">
        <v>2024</v>
      </c>
      <c r="K29" s="77" t="s">
        <v>206</v>
      </c>
    </row>
    <row r="30" spans="1:11" ht="9" customHeight="1" thickBot="1" x14ac:dyDescent="0.25"/>
    <row r="31" spans="1:11" ht="14.25" customHeight="1" thickBot="1" x14ac:dyDescent="0.25">
      <c r="A31" s="81" t="s">
        <v>209</v>
      </c>
      <c r="B31" s="84">
        <f>+SUM(B33:B47)</f>
        <v>25611</v>
      </c>
      <c r="C31" s="83">
        <f>SUM(C33:C47)</f>
        <v>0.99999999999999989</v>
      </c>
      <c r="E31" s="81" t="s">
        <v>209</v>
      </c>
      <c r="F31" s="84">
        <f>+SUM(F33:F45)</f>
        <v>4361</v>
      </c>
      <c r="G31" s="83">
        <f>SUM(G33:G45)</f>
        <v>1</v>
      </c>
      <c r="I31" s="81" t="s">
        <v>209</v>
      </c>
      <c r="J31" s="84">
        <f>+SUM(J33:J47)</f>
        <v>296817</v>
      </c>
      <c r="K31" s="83">
        <f>SUM(K33:K47)</f>
        <v>0.99999999999999989</v>
      </c>
    </row>
    <row r="32" spans="1:11" ht="9" customHeight="1" x14ac:dyDescent="0.2">
      <c r="A32" s="85"/>
      <c r="B32" s="106"/>
      <c r="C32" s="74"/>
      <c r="E32" s="85"/>
      <c r="F32" s="106"/>
      <c r="G32" s="74"/>
    </row>
    <row r="33" spans="1:11" ht="14.25" customHeight="1" x14ac:dyDescent="0.2">
      <c r="A33" s="91" t="s">
        <v>221</v>
      </c>
      <c r="B33" s="92">
        <v>6300</v>
      </c>
      <c r="C33" s="93">
        <f t="shared" ref="C33:C47" si="3">(B33/$B$31)</f>
        <v>0.24598805200890242</v>
      </c>
      <c r="E33" s="91" t="s">
        <v>211</v>
      </c>
      <c r="F33" s="92">
        <v>1900</v>
      </c>
      <c r="G33" s="93">
        <f t="shared" ref="G33:G45" si="4">(F33/$F$31)</f>
        <v>0.43567988993350149</v>
      </c>
      <c r="I33" s="95" t="s">
        <v>211</v>
      </c>
      <c r="J33" s="92">
        <v>69000</v>
      </c>
      <c r="K33" s="93">
        <f t="shared" ref="K33:K40" si="5">J33/$J$31</f>
        <v>0.23246646923862177</v>
      </c>
    </row>
    <row r="34" spans="1:11" ht="14.25" customHeight="1" x14ac:dyDescent="0.2">
      <c r="A34" s="96" t="s">
        <v>214</v>
      </c>
      <c r="B34" s="101">
        <v>3511</v>
      </c>
      <c r="C34" s="98">
        <f t="shared" si="3"/>
        <v>0.13708953184178674</v>
      </c>
      <c r="E34" s="91" t="s">
        <v>215</v>
      </c>
      <c r="F34" s="92">
        <v>430</v>
      </c>
      <c r="G34" s="93">
        <f t="shared" si="4"/>
        <v>9.8601238248108236E-2</v>
      </c>
      <c r="I34" s="95" t="s">
        <v>219</v>
      </c>
      <c r="J34" s="92">
        <v>50000</v>
      </c>
      <c r="K34" s="93">
        <f t="shared" si="5"/>
        <v>0.16845396321639258</v>
      </c>
    </row>
    <row r="35" spans="1:11" ht="14.25" customHeight="1" x14ac:dyDescent="0.2">
      <c r="A35" s="91" t="s">
        <v>211</v>
      </c>
      <c r="B35" s="92">
        <v>3300</v>
      </c>
      <c r="C35" s="93">
        <f t="shared" si="3"/>
        <v>0.12885088438561557</v>
      </c>
      <c r="E35" s="91" t="s">
        <v>218</v>
      </c>
      <c r="F35" s="92">
        <v>300</v>
      </c>
      <c r="G35" s="93">
        <f t="shared" si="4"/>
        <v>6.8791561568447609E-2</v>
      </c>
      <c r="I35" s="95" t="s">
        <v>239</v>
      </c>
      <c r="J35" s="92">
        <v>34000</v>
      </c>
      <c r="K35" s="93">
        <f t="shared" si="5"/>
        <v>0.11454869498714697</v>
      </c>
    </row>
    <row r="36" spans="1:11" ht="14.25" customHeight="1" x14ac:dyDescent="0.2">
      <c r="A36" s="91" t="s">
        <v>230</v>
      </c>
      <c r="B36" s="92">
        <v>1300</v>
      </c>
      <c r="C36" s="93">
        <f t="shared" si="3"/>
        <v>5.075943930342431E-2</v>
      </c>
      <c r="E36" s="96" t="s">
        <v>214</v>
      </c>
      <c r="F36" s="101">
        <v>291</v>
      </c>
      <c r="G36" s="98">
        <f t="shared" si="4"/>
        <v>6.6727814721394177E-2</v>
      </c>
      <c r="I36" s="96" t="s">
        <v>214</v>
      </c>
      <c r="J36" s="101">
        <v>32317</v>
      </c>
      <c r="K36" s="98">
        <f t="shared" si="5"/>
        <v>0.10887853458528318</v>
      </c>
    </row>
    <row r="37" spans="1:11" ht="14.25" customHeight="1" x14ac:dyDescent="0.2">
      <c r="A37" s="91" t="s">
        <v>222</v>
      </c>
      <c r="B37" s="92">
        <v>1300</v>
      </c>
      <c r="C37" s="93">
        <f t="shared" si="3"/>
        <v>5.075943930342431E-2</v>
      </c>
      <c r="E37" s="91" t="s">
        <v>213</v>
      </c>
      <c r="F37" s="92">
        <v>220</v>
      </c>
      <c r="G37" s="93">
        <f t="shared" si="4"/>
        <v>5.0447145150194911E-2</v>
      </c>
      <c r="I37" s="95" t="s">
        <v>231</v>
      </c>
      <c r="J37" s="92">
        <v>29000</v>
      </c>
      <c r="K37" s="93">
        <f t="shared" si="5"/>
        <v>9.7703298665507698E-2</v>
      </c>
    </row>
    <row r="38" spans="1:11" ht="14.25" customHeight="1" x14ac:dyDescent="0.2">
      <c r="A38" s="91" t="s">
        <v>213</v>
      </c>
      <c r="B38" s="92">
        <v>1200</v>
      </c>
      <c r="C38" s="93">
        <f t="shared" si="3"/>
        <v>4.6854867049314748E-2</v>
      </c>
      <c r="E38" s="91" t="s">
        <v>217</v>
      </c>
      <c r="F38" s="92">
        <v>220</v>
      </c>
      <c r="G38" s="93">
        <f t="shared" si="4"/>
        <v>5.0447145150194911E-2</v>
      </c>
      <c r="I38" s="95" t="s">
        <v>212</v>
      </c>
      <c r="J38" s="92">
        <v>25000</v>
      </c>
      <c r="K38" s="93">
        <f t="shared" si="5"/>
        <v>8.4226981608196291E-2</v>
      </c>
    </row>
    <row r="39" spans="1:11" ht="14.25" customHeight="1" x14ac:dyDescent="0.2">
      <c r="A39" s="91" t="s">
        <v>210</v>
      </c>
      <c r="B39" s="92">
        <v>1200</v>
      </c>
      <c r="C39" s="93">
        <f t="shared" si="3"/>
        <v>4.6854867049314748E-2</v>
      </c>
      <c r="E39" s="91" t="s">
        <v>221</v>
      </c>
      <c r="F39" s="92">
        <v>180</v>
      </c>
      <c r="G39" s="93">
        <f t="shared" si="4"/>
        <v>4.1274936941068562E-2</v>
      </c>
      <c r="I39" s="95" t="s">
        <v>222</v>
      </c>
      <c r="J39" s="92">
        <v>21000</v>
      </c>
      <c r="K39" s="93">
        <f t="shared" si="5"/>
        <v>7.0750664550884884E-2</v>
      </c>
    </row>
    <row r="40" spans="1:11" ht="14.25" customHeight="1" x14ac:dyDescent="0.2">
      <c r="A40" s="91" t="s">
        <v>218</v>
      </c>
      <c r="B40" s="92">
        <v>1100</v>
      </c>
      <c r="C40" s="93">
        <f t="shared" si="3"/>
        <v>4.2950294795205186E-2</v>
      </c>
      <c r="E40" s="91" t="s">
        <v>225</v>
      </c>
      <c r="F40" s="92">
        <v>70</v>
      </c>
      <c r="G40" s="93">
        <f t="shared" si="4"/>
        <v>1.6051364365971106E-2</v>
      </c>
      <c r="I40" s="95" t="s">
        <v>215</v>
      </c>
      <c r="J40" s="92">
        <v>9900</v>
      </c>
      <c r="K40" s="93">
        <f t="shared" si="5"/>
        <v>3.3353884716845736E-2</v>
      </c>
    </row>
    <row r="41" spans="1:11" ht="14.25" customHeight="1" x14ac:dyDescent="0.2">
      <c r="A41" s="91" t="s">
        <v>220</v>
      </c>
      <c r="B41" s="92">
        <v>1000</v>
      </c>
      <c r="C41" s="93">
        <f t="shared" si="3"/>
        <v>3.9045722541095625E-2</v>
      </c>
      <c r="E41" s="91" t="s">
        <v>240</v>
      </c>
      <c r="F41" s="92">
        <v>70</v>
      </c>
      <c r="G41" s="93">
        <f t="shared" si="4"/>
        <v>1.6051364365971106E-2</v>
      </c>
      <c r="I41" s="95" t="s">
        <v>241</v>
      </c>
      <c r="J41" s="92">
        <v>7000</v>
      </c>
      <c r="K41" s="93">
        <f t="shared" ref="K41:K47" si="6">(J41/$J$31)</f>
        <v>2.3583554850294963E-2</v>
      </c>
    </row>
    <row r="42" spans="1:11" ht="14.25" customHeight="1" x14ac:dyDescent="0.2">
      <c r="A42" s="91" t="s">
        <v>215</v>
      </c>
      <c r="B42" s="92">
        <v>1000</v>
      </c>
      <c r="C42" s="93">
        <f t="shared" si="3"/>
        <v>3.9045722541095625E-2</v>
      </c>
      <c r="E42" s="91" t="s">
        <v>242</v>
      </c>
      <c r="F42" s="92">
        <v>60</v>
      </c>
      <c r="G42" s="93">
        <f t="shared" si="4"/>
        <v>1.3758312313689521E-2</v>
      </c>
      <c r="I42" s="95" t="s">
        <v>243</v>
      </c>
      <c r="J42" s="92">
        <v>6700</v>
      </c>
      <c r="K42" s="93">
        <f t="shared" si="6"/>
        <v>2.2572831070996606E-2</v>
      </c>
    </row>
    <row r="43" spans="1:11" ht="14.25" customHeight="1" x14ac:dyDescent="0.2">
      <c r="A43" s="91" t="s">
        <v>217</v>
      </c>
      <c r="B43" s="92">
        <v>800</v>
      </c>
      <c r="C43" s="93">
        <f t="shared" si="3"/>
        <v>3.1236578032876498E-2</v>
      </c>
      <c r="E43" s="91" t="s">
        <v>222</v>
      </c>
      <c r="F43" s="92">
        <v>60</v>
      </c>
      <c r="G43" s="93">
        <f t="shared" si="4"/>
        <v>1.3758312313689521E-2</v>
      </c>
      <c r="I43" s="95" t="s">
        <v>244</v>
      </c>
      <c r="J43" s="92">
        <v>3600</v>
      </c>
      <c r="K43" s="93">
        <f t="shared" si="6"/>
        <v>1.2128685351580267E-2</v>
      </c>
    </row>
    <row r="44" spans="1:11" ht="14.25" customHeight="1" x14ac:dyDescent="0.2">
      <c r="A44" s="91" t="s">
        <v>245</v>
      </c>
      <c r="B44" s="92">
        <v>800</v>
      </c>
      <c r="C44" s="93">
        <f t="shared" si="3"/>
        <v>3.1236578032876498E-2</v>
      </c>
      <c r="E44" s="91" t="s">
        <v>246</v>
      </c>
      <c r="F44" s="92">
        <v>40</v>
      </c>
      <c r="G44" s="93">
        <f t="shared" si="4"/>
        <v>9.1722082091263476E-3</v>
      </c>
      <c r="I44" s="95" t="s">
        <v>247</v>
      </c>
      <c r="J44" s="92">
        <v>3000</v>
      </c>
      <c r="K44" s="93">
        <f t="shared" si="6"/>
        <v>1.0107237792983555E-2</v>
      </c>
    </row>
    <row r="45" spans="1:11" ht="14.25" customHeight="1" x14ac:dyDescent="0.2">
      <c r="A45" s="71" t="s">
        <v>225</v>
      </c>
      <c r="B45" s="92">
        <v>400</v>
      </c>
      <c r="C45" s="93">
        <f t="shared" si="3"/>
        <v>1.5618289016438249E-2</v>
      </c>
      <c r="E45" s="91" t="s">
        <v>229</v>
      </c>
      <c r="F45" s="92">
        <v>520</v>
      </c>
      <c r="G45" s="93">
        <f t="shared" si="4"/>
        <v>0.11923870671864251</v>
      </c>
      <c r="I45" s="95" t="s">
        <v>213</v>
      </c>
      <c r="J45" s="92">
        <v>3000</v>
      </c>
      <c r="K45" s="93">
        <f t="shared" si="6"/>
        <v>1.0107237792983555E-2</v>
      </c>
    </row>
    <row r="46" spans="1:11" ht="14.25" customHeight="1" x14ac:dyDescent="0.2">
      <c r="A46" s="71" t="s">
        <v>216</v>
      </c>
      <c r="B46" s="92">
        <v>300</v>
      </c>
      <c r="C46" s="93">
        <f t="shared" si="3"/>
        <v>1.1713716762328687E-2</v>
      </c>
      <c r="I46" s="95" t="s">
        <v>248</v>
      </c>
      <c r="J46" s="92">
        <v>1500</v>
      </c>
      <c r="K46" s="93">
        <f t="shared" si="6"/>
        <v>5.0536188964917777E-3</v>
      </c>
    </row>
    <row r="47" spans="1:11" ht="14.25" customHeight="1" x14ac:dyDescent="0.2">
      <c r="A47" s="91" t="s">
        <v>229</v>
      </c>
      <c r="B47" s="92">
        <v>2100</v>
      </c>
      <c r="C47" s="93">
        <f t="shared" si="3"/>
        <v>8.1996017336300811E-2</v>
      </c>
      <c r="I47" s="95" t="s">
        <v>229</v>
      </c>
      <c r="J47" s="92">
        <v>1800</v>
      </c>
      <c r="K47" s="93">
        <f t="shared" si="6"/>
        <v>6.0643426757901334E-3</v>
      </c>
    </row>
    <row r="48" spans="1:11" ht="14.25" customHeight="1" x14ac:dyDescent="0.2">
      <c r="A48" s="73"/>
      <c r="B48" s="107"/>
      <c r="C48" s="108"/>
    </row>
    <row r="49" spans="1:10" ht="14.25" customHeight="1" x14ac:dyDescent="0.2">
      <c r="A49" s="73"/>
      <c r="B49" s="109"/>
      <c r="C49" s="104"/>
      <c r="J49" s="105"/>
    </row>
    <row r="50" spans="1:10" ht="14.25" customHeight="1" x14ac:dyDescent="0.2">
      <c r="A50" s="75" t="s">
        <v>249</v>
      </c>
      <c r="B50" s="76">
        <v>2024</v>
      </c>
      <c r="C50" s="77" t="s">
        <v>206</v>
      </c>
      <c r="E50" s="75" t="s">
        <v>250</v>
      </c>
      <c r="F50" s="76">
        <v>2024</v>
      </c>
      <c r="G50" s="77" t="s">
        <v>206</v>
      </c>
    </row>
    <row r="51" spans="1:10" ht="9" customHeight="1" thickBot="1" x14ac:dyDescent="0.25"/>
    <row r="52" spans="1:10" ht="14.25" customHeight="1" thickBot="1" x14ac:dyDescent="0.25">
      <c r="A52" s="81" t="s">
        <v>209</v>
      </c>
      <c r="B52" s="84">
        <f>+SUM(B54:B67)</f>
        <v>264542</v>
      </c>
      <c r="C52" s="83">
        <f>SUM(C54:C67)</f>
        <v>1</v>
      </c>
      <c r="E52" s="81" t="s">
        <v>209</v>
      </c>
      <c r="F52" s="84">
        <f>+SUM(F54:F71)</f>
        <v>1558600</v>
      </c>
      <c r="G52" s="83">
        <f>SUM(G54:G71)</f>
        <v>0.99999999999999989</v>
      </c>
    </row>
    <row r="53" spans="1:10" ht="9" customHeight="1" x14ac:dyDescent="0.2"/>
    <row r="54" spans="1:10" ht="14.25" customHeight="1" x14ac:dyDescent="0.2">
      <c r="A54" s="91" t="s">
        <v>211</v>
      </c>
      <c r="B54" s="92">
        <v>110000</v>
      </c>
      <c r="C54" s="93">
        <f t="shared" ref="C54:C67" si="7">(B54/$B$52)</f>
        <v>0.41581298999780753</v>
      </c>
      <c r="E54" s="91" t="s">
        <v>215</v>
      </c>
      <c r="F54" s="92">
        <v>580000</v>
      </c>
      <c r="G54" s="93">
        <f>(F54/$F$52)</f>
        <v>0.37212883356858717</v>
      </c>
    </row>
    <row r="55" spans="1:10" ht="14.25" customHeight="1" x14ac:dyDescent="0.2">
      <c r="A55" s="96" t="s">
        <v>214</v>
      </c>
      <c r="B55" s="101">
        <v>41942</v>
      </c>
      <c r="C55" s="98">
        <f t="shared" si="7"/>
        <v>0.15854571296807313</v>
      </c>
      <c r="E55" s="91" t="s">
        <v>231</v>
      </c>
      <c r="F55" s="92">
        <v>280000</v>
      </c>
      <c r="G55" s="93">
        <f t="shared" ref="G55:G71" si="8">(F55/$F$52)</f>
        <v>0.17964840241242142</v>
      </c>
    </row>
    <row r="56" spans="1:10" ht="14.25" customHeight="1" x14ac:dyDescent="0.2">
      <c r="A56" s="91" t="s">
        <v>210</v>
      </c>
      <c r="B56" s="92">
        <v>38000</v>
      </c>
      <c r="C56" s="93">
        <f t="shared" si="7"/>
        <v>0.14364448745378805</v>
      </c>
      <c r="E56" s="91" t="s">
        <v>211</v>
      </c>
      <c r="F56" s="92">
        <v>170000</v>
      </c>
      <c r="G56" s="93">
        <f t="shared" si="8"/>
        <v>0.10907224432182729</v>
      </c>
    </row>
    <row r="57" spans="1:10" ht="14.25" customHeight="1" x14ac:dyDescent="0.2">
      <c r="A57" s="91" t="s">
        <v>218</v>
      </c>
      <c r="B57" s="92">
        <v>33000</v>
      </c>
      <c r="C57" s="93">
        <f t="shared" si="7"/>
        <v>0.12474389699934225</v>
      </c>
      <c r="E57" s="91" t="s">
        <v>217</v>
      </c>
      <c r="F57" s="92">
        <v>170000</v>
      </c>
      <c r="G57" s="93">
        <f t="shared" si="8"/>
        <v>0.10907224432182729</v>
      </c>
    </row>
    <row r="58" spans="1:10" ht="14.25" customHeight="1" x14ac:dyDescent="0.2">
      <c r="A58" s="91" t="s">
        <v>221</v>
      </c>
      <c r="B58" s="92">
        <v>17000</v>
      </c>
      <c r="C58" s="93">
        <f t="shared" si="7"/>
        <v>6.4262007545115712E-2</v>
      </c>
      <c r="E58" s="91" t="s">
        <v>242</v>
      </c>
      <c r="F58" s="92">
        <v>59000</v>
      </c>
      <c r="G58" s="93">
        <f t="shared" si="8"/>
        <v>3.7854484794045941E-2</v>
      </c>
    </row>
    <row r="59" spans="1:10" ht="14.25" customHeight="1" x14ac:dyDescent="0.2">
      <c r="A59" s="91" t="s">
        <v>251</v>
      </c>
      <c r="B59" s="92">
        <v>8000</v>
      </c>
      <c r="C59" s="93">
        <f t="shared" si="7"/>
        <v>3.0240944727113275E-2</v>
      </c>
      <c r="E59" s="91" t="s">
        <v>213</v>
      </c>
      <c r="F59" s="92">
        <v>53000</v>
      </c>
      <c r="G59" s="93">
        <f t="shared" si="8"/>
        <v>3.400487617092262E-2</v>
      </c>
    </row>
    <row r="60" spans="1:10" ht="14.25" customHeight="1" x14ac:dyDescent="0.2">
      <c r="A60" s="91" t="s">
        <v>220</v>
      </c>
      <c r="B60" s="92">
        <v>3900</v>
      </c>
      <c r="C60" s="93">
        <f t="shared" si="7"/>
        <v>1.4742460554467722E-2</v>
      </c>
      <c r="E60" s="91" t="s">
        <v>227</v>
      </c>
      <c r="F60" s="92">
        <v>42000</v>
      </c>
      <c r="G60" s="93">
        <f t="shared" si="8"/>
        <v>2.694726036186321E-2</v>
      </c>
    </row>
    <row r="61" spans="1:10" ht="14.25" customHeight="1" x14ac:dyDescent="0.2">
      <c r="A61" s="91" t="s">
        <v>252</v>
      </c>
      <c r="B61" s="92">
        <v>3100</v>
      </c>
      <c r="C61" s="93">
        <f t="shared" si="7"/>
        <v>1.1718366081756394E-2</v>
      </c>
      <c r="E61" s="91" t="s">
        <v>216</v>
      </c>
      <c r="F61" s="92">
        <v>32000</v>
      </c>
      <c r="G61" s="93">
        <f t="shared" si="8"/>
        <v>2.0531245989991016E-2</v>
      </c>
    </row>
    <row r="62" spans="1:10" ht="14.25" customHeight="1" x14ac:dyDescent="0.2">
      <c r="A62" s="91" t="s">
        <v>242</v>
      </c>
      <c r="B62" s="92">
        <v>3000</v>
      </c>
      <c r="C62" s="93">
        <f t="shared" si="7"/>
        <v>1.1340354272667478E-2</v>
      </c>
      <c r="E62" s="91" t="s">
        <v>218</v>
      </c>
      <c r="F62" s="92">
        <v>30000</v>
      </c>
      <c r="G62" s="93">
        <f t="shared" si="8"/>
        <v>1.9248043115616578E-2</v>
      </c>
    </row>
    <row r="63" spans="1:10" ht="14.25" customHeight="1" x14ac:dyDescent="0.2">
      <c r="A63" s="91" t="s">
        <v>213</v>
      </c>
      <c r="B63" s="92">
        <v>1700</v>
      </c>
      <c r="C63" s="93">
        <f t="shared" si="7"/>
        <v>6.4262007545115712E-3</v>
      </c>
      <c r="E63" s="91" t="s">
        <v>253</v>
      </c>
      <c r="F63" s="92">
        <v>26000</v>
      </c>
      <c r="G63" s="93">
        <f t="shared" si="8"/>
        <v>1.6681637366867702E-2</v>
      </c>
    </row>
    <row r="64" spans="1:10" ht="14.25" customHeight="1" x14ac:dyDescent="0.2">
      <c r="A64" s="91" t="s">
        <v>224</v>
      </c>
      <c r="B64" s="92">
        <v>1700</v>
      </c>
      <c r="C64" s="93">
        <f t="shared" si="7"/>
        <v>6.4262007545115712E-3</v>
      </c>
      <c r="E64" s="91" t="s">
        <v>225</v>
      </c>
      <c r="F64" s="92">
        <v>20000</v>
      </c>
      <c r="G64" s="93">
        <f t="shared" si="8"/>
        <v>1.2832028743744386E-2</v>
      </c>
    </row>
    <row r="65" spans="1:12" ht="14.25" customHeight="1" x14ac:dyDescent="0.2">
      <c r="A65" s="91" t="s">
        <v>216</v>
      </c>
      <c r="B65" s="92">
        <v>1200</v>
      </c>
      <c r="C65" s="93">
        <f t="shared" si="7"/>
        <v>4.5361417090669914E-3</v>
      </c>
      <c r="E65" s="96" t="s">
        <v>214</v>
      </c>
      <c r="F65" s="101">
        <v>14000</v>
      </c>
      <c r="G65" s="98">
        <f t="shared" si="8"/>
        <v>8.9824201206210701E-3</v>
      </c>
    </row>
    <row r="66" spans="1:12" ht="14.25" customHeight="1" x14ac:dyDescent="0.2">
      <c r="A66" s="91" t="s">
        <v>215</v>
      </c>
      <c r="B66" s="92">
        <v>1000</v>
      </c>
      <c r="C66" s="93">
        <f t="shared" si="7"/>
        <v>3.7801180908891593E-3</v>
      </c>
      <c r="E66" s="91" t="s">
        <v>210</v>
      </c>
      <c r="F66" s="92">
        <v>11000</v>
      </c>
      <c r="G66" s="93">
        <f t="shared" si="8"/>
        <v>7.0576158090594121E-3</v>
      </c>
    </row>
    <row r="67" spans="1:12" ht="14.25" customHeight="1" x14ac:dyDescent="0.2">
      <c r="A67" s="91" t="s">
        <v>254</v>
      </c>
      <c r="B67" s="92">
        <v>1000</v>
      </c>
      <c r="C67" s="93">
        <f t="shared" si="7"/>
        <v>3.7801180908891593E-3</v>
      </c>
      <c r="E67" s="91" t="s">
        <v>240</v>
      </c>
      <c r="F67" s="92">
        <v>11000</v>
      </c>
      <c r="G67" s="93">
        <f>(F67/$F$52)</f>
        <v>7.0576158090594121E-3</v>
      </c>
    </row>
    <row r="68" spans="1:12" ht="14.25" customHeight="1" x14ac:dyDescent="0.2">
      <c r="A68" s="91"/>
      <c r="B68" s="92"/>
      <c r="C68" s="93"/>
      <c r="E68" s="91" t="s">
        <v>255</v>
      </c>
      <c r="F68" s="92">
        <v>9400</v>
      </c>
      <c r="G68" s="93">
        <f t="shared" si="8"/>
        <v>6.0310535095598611E-3</v>
      </c>
    </row>
    <row r="69" spans="1:12" ht="14.25" customHeight="1" x14ac:dyDescent="0.2">
      <c r="A69" s="91"/>
      <c r="B69" s="92"/>
      <c r="C69" s="93"/>
      <c r="E69" s="91" t="s">
        <v>220</v>
      </c>
      <c r="F69" s="92">
        <v>9200</v>
      </c>
      <c r="G69" s="93">
        <f t="shared" si="8"/>
        <v>5.902733222122418E-3</v>
      </c>
    </row>
    <row r="70" spans="1:12" ht="14.25" customHeight="1" x14ac:dyDescent="0.2">
      <c r="A70" s="91"/>
      <c r="B70" s="92"/>
      <c r="C70" s="93"/>
      <c r="E70" s="91" t="s">
        <v>221</v>
      </c>
      <c r="F70" s="92">
        <v>5000</v>
      </c>
      <c r="G70" s="93">
        <f t="shared" si="8"/>
        <v>3.2080071859360965E-3</v>
      </c>
    </row>
    <row r="71" spans="1:12" ht="14.25" customHeight="1" x14ac:dyDescent="0.2">
      <c r="A71" s="91"/>
      <c r="B71" s="92"/>
      <c r="C71" s="93"/>
      <c r="E71" s="91" t="s">
        <v>256</v>
      </c>
      <c r="F71" s="92">
        <v>37000</v>
      </c>
      <c r="G71" s="93">
        <f t="shared" si="8"/>
        <v>2.3739253175927115E-2</v>
      </c>
    </row>
    <row r="72" spans="1:12" ht="12.75" x14ac:dyDescent="0.2"/>
    <row r="73" spans="1:12" ht="24" customHeight="1" x14ac:dyDescent="0.2">
      <c r="A73" s="845" t="s">
        <v>257</v>
      </c>
      <c r="B73" s="845"/>
      <c r="C73" s="845"/>
      <c r="D73" s="845"/>
      <c r="E73" s="845"/>
      <c r="F73" s="845"/>
      <c r="G73" s="845"/>
      <c r="H73" s="845"/>
      <c r="I73" s="845"/>
      <c r="J73" s="845"/>
      <c r="K73" s="845"/>
      <c r="L73" s="845"/>
    </row>
    <row r="74" spans="1:12" ht="14.25" customHeight="1" x14ac:dyDescent="0.2">
      <c r="A74" s="111" t="s">
        <v>258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</row>
    <row r="75" spans="1:12" ht="14.25" customHeight="1" x14ac:dyDescent="0.2">
      <c r="A75" s="111" t="s">
        <v>259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</row>
    <row r="76" spans="1:12" ht="14.25" customHeight="1" x14ac:dyDescent="0.2">
      <c r="A76" s="112" t="s">
        <v>260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</row>
    <row r="77" spans="1:12" ht="14.25" customHeight="1" x14ac:dyDescent="0.2">
      <c r="A77" s="109"/>
      <c r="B77" s="109"/>
      <c r="C77" s="104"/>
    </row>
    <row r="78" spans="1:12" ht="14.25" customHeight="1" x14ac:dyDescent="0.2">
      <c r="A78" s="109"/>
      <c r="B78" s="109"/>
      <c r="C78" s="104"/>
    </row>
    <row r="79" spans="1:12" ht="14.25" customHeight="1" x14ac:dyDescent="0.2">
      <c r="A79" s="109"/>
      <c r="B79" s="109"/>
      <c r="C79" s="104"/>
    </row>
    <row r="80" spans="1:12" ht="14.25" customHeight="1" x14ac:dyDescent="0.2">
      <c r="A80" s="109"/>
      <c r="B80" s="109"/>
      <c r="C80" s="104"/>
    </row>
    <row r="81" spans="1:3" ht="14.25" customHeight="1" x14ac:dyDescent="0.2">
      <c r="A81" s="109"/>
      <c r="B81" s="109"/>
      <c r="C81" s="104"/>
    </row>
    <row r="82" spans="1:3" ht="14.25" customHeight="1" x14ac:dyDescent="0.2">
      <c r="A82" s="109"/>
      <c r="B82" s="109"/>
      <c r="C82" s="104"/>
    </row>
    <row r="83" spans="1:3" ht="14.25" customHeight="1" x14ac:dyDescent="0.2">
      <c r="A83" s="109"/>
      <c r="B83" s="109"/>
      <c r="C83" s="104"/>
    </row>
    <row r="84" spans="1:3" ht="14.25" customHeight="1" x14ac:dyDescent="0.2">
      <c r="A84" s="109"/>
      <c r="B84" s="109"/>
      <c r="C84" s="104"/>
    </row>
    <row r="85" spans="1:3" ht="14.25" customHeight="1" x14ac:dyDescent="0.2">
      <c r="A85" s="109"/>
      <c r="B85" s="109"/>
      <c r="C85" s="104"/>
    </row>
    <row r="86" spans="1:3" ht="14.25" customHeight="1" x14ac:dyDescent="0.2">
      <c r="A86" s="109"/>
      <c r="B86" s="109"/>
      <c r="C86" s="104"/>
    </row>
    <row r="87" spans="1:3" ht="14.25" customHeight="1" x14ac:dyDescent="0.2">
      <c r="A87" s="109"/>
      <c r="B87" s="109"/>
      <c r="C87" s="104"/>
    </row>
    <row r="88" spans="1:3" ht="14.25" customHeight="1" x14ac:dyDescent="0.2">
      <c r="A88" s="109"/>
      <c r="B88" s="91"/>
      <c r="C88" s="113"/>
    </row>
    <row r="89" spans="1:3" ht="14.25" customHeight="1" x14ac:dyDescent="0.2">
      <c r="A89" s="109"/>
      <c r="B89" s="91"/>
      <c r="C89" s="113"/>
    </row>
    <row r="90" spans="1:3" ht="14.25" customHeight="1" x14ac:dyDescent="0.2">
      <c r="A90" s="109"/>
      <c r="B90" s="91"/>
      <c r="C90" s="113"/>
    </row>
    <row r="91" spans="1:3" ht="14.25" customHeight="1" x14ac:dyDescent="0.2">
      <c r="A91" s="109"/>
      <c r="B91" s="91"/>
      <c r="C91" s="113"/>
    </row>
  </sheetData>
  <mergeCells count="1">
    <mergeCell ref="A73:L73"/>
  </mergeCells>
  <pageMargins left="0.7" right="0.7" top="0.75" bottom="0.75" header="0" footer="0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76</vt:i4>
      </vt:variant>
      <vt:variant>
        <vt:lpstr>Rangos con nombre</vt:lpstr>
      </vt:variant>
      <vt:variant>
        <vt:i4>75</vt:i4>
      </vt:variant>
    </vt:vector>
  </HeadingPairs>
  <TitlesOfParts>
    <vt:vector size="151" baseType="lpstr">
      <vt:lpstr>Contenido</vt:lpstr>
      <vt:lpstr>PBI</vt:lpstr>
      <vt:lpstr>Macro</vt:lpstr>
      <vt:lpstr>Catastro</vt:lpstr>
      <vt:lpstr>Actividad Minera </vt:lpstr>
      <vt:lpstr>Restringidas </vt:lpstr>
      <vt:lpstr>Participantes PIM</vt:lpstr>
      <vt:lpstr>Ránking</vt:lpstr>
      <vt:lpstr>Producción mundial</vt:lpstr>
      <vt:lpstr>Producción</vt:lpstr>
      <vt:lpstr>Variación</vt:lpstr>
      <vt:lpstr>Reservas</vt:lpstr>
      <vt:lpstr>Reservas nacionales</vt:lpstr>
      <vt:lpstr>Reservas mundiales</vt:lpstr>
      <vt:lpstr>Exportaciones</vt:lpstr>
      <vt:lpstr>Destino export</vt:lpstr>
      <vt:lpstr>Export Min</vt:lpstr>
      <vt:lpstr>Precios</vt:lpstr>
      <vt:lpstr>Cu-Países</vt:lpstr>
      <vt:lpstr>Cu-Empresas</vt:lpstr>
      <vt:lpstr>Cu-Departamento</vt:lpstr>
      <vt:lpstr>Cu-Estrato</vt:lpstr>
      <vt:lpstr>Cu-Export</vt:lpstr>
      <vt:lpstr>Cu-Destino</vt:lpstr>
      <vt:lpstr>Au-Países</vt:lpstr>
      <vt:lpstr>Au-Empresas</vt:lpstr>
      <vt:lpstr>Au-Departamento</vt:lpstr>
      <vt:lpstr>Au-Estrato</vt:lpstr>
      <vt:lpstr>Au-Export</vt:lpstr>
      <vt:lpstr>Au-Destino</vt:lpstr>
      <vt:lpstr>Zn-Países</vt:lpstr>
      <vt:lpstr>Zn-Empresas</vt:lpstr>
      <vt:lpstr>Zn-Departamento</vt:lpstr>
      <vt:lpstr>Zn-Estrato</vt:lpstr>
      <vt:lpstr>Zn-Export</vt:lpstr>
      <vt:lpstr>Zn-Destino</vt:lpstr>
      <vt:lpstr>Ag-Países</vt:lpstr>
      <vt:lpstr>Ag-Empresas</vt:lpstr>
      <vt:lpstr>Ag-Departamento</vt:lpstr>
      <vt:lpstr>Ag-Estrato</vt:lpstr>
      <vt:lpstr>Ag-Export</vt:lpstr>
      <vt:lpstr>Ag-Destino</vt:lpstr>
      <vt:lpstr>Pb-Países</vt:lpstr>
      <vt:lpstr>Pb-Empresas</vt:lpstr>
      <vt:lpstr>Pb-Departamento</vt:lpstr>
      <vt:lpstr>Pb-Estrato</vt:lpstr>
      <vt:lpstr>Pb-Export</vt:lpstr>
      <vt:lpstr>Pb-Destino</vt:lpstr>
      <vt:lpstr>Fe-Producción</vt:lpstr>
      <vt:lpstr>Fe-Export</vt:lpstr>
      <vt:lpstr>Fe-Destino</vt:lpstr>
      <vt:lpstr>Sn-Países</vt:lpstr>
      <vt:lpstr>Sn-Producción</vt:lpstr>
      <vt:lpstr>Sn-Export</vt:lpstr>
      <vt:lpstr>Sn-Destino</vt:lpstr>
      <vt:lpstr>Mo-Países</vt:lpstr>
      <vt:lpstr>Mo-Empresas</vt:lpstr>
      <vt:lpstr>Mo-Departamento</vt:lpstr>
      <vt:lpstr>Mo-Export</vt:lpstr>
      <vt:lpstr>Mo-Destino</vt:lpstr>
      <vt:lpstr>No Metálico</vt:lpstr>
      <vt:lpstr>NM-Export</vt:lpstr>
      <vt:lpstr>NM-Departamento</vt:lpstr>
      <vt:lpstr>Inversión Minera</vt:lpstr>
      <vt:lpstr>Inversión-Empresas</vt:lpstr>
      <vt:lpstr>Inversión-Rubros</vt:lpstr>
      <vt:lpstr>Inversión-Departamentos</vt:lpstr>
      <vt:lpstr>Inversión-Departamentos2</vt:lpstr>
      <vt:lpstr>Empleo</vt:lpstr>
      <vt:lpstr>Empleo-Género</vt:lpstr>
      <vt:lpstr>Empleo-Departamentos</vt:lpstr>
      <vt:lpstr>Empleo-Procedencia</vt:lpstr>
      <vt:lpstr>Fatales</vt:lpstr>
      <vt:lpstr>Transferencias</vt:lpstr>
      <vt:lpstr>Tranferencias2</vt:lpstr>
      <vt:lpstr>Reg.Fiscal</vt:lpstr>
      <vt:lpstr>'Actividad Minera '!Área_de_impresión</vt:lpstr>
      <vt:lpstr>'Ag-Departamento'!Área_de_impresión</vt:lpstr>
      <vt:lpstr>'Ag-Destino'!Área_de_impresión</vt:lpstr>
      <vt:lpstr>'Ag-Empresas'!Área_de_impresión</vt:lpstr>
      <vt:lpstr>'Ag-Estrato'!Área_de_impresión</vt:lpstr>
      <vt:lpstr>'Ag-Export'!Área_de_impresión</vt:lpstr>
      <vt:lpstr>'Ag-Países'!Área_de_impresión</vt:lpstr>
      <vt:lpstr>'Au-Departamento'!Área_de_impresión</vt:lpstr>
      <vt:lpstr>'Au-Destino'!Área_de_impresión</vt:lpstr>
      <vt:lpstr>'Au-Empresas'!Área_de_impresión</vt:lpstr>
      <vt:lpstr>'Au-Estrato'!Área_de_impresión</vt:lpstr>
      <vt:lpstr>'Au-Export'!Área_de_impresión</vt:lpstr>
      <vt:lpstr>'Au-Países'!Área_de_impresión</vt:lpstr>
      <vt:lpstr>Catastro!Área_de_impresión</vt:lpstr>
      <vt:lpstr>'Cu-Departamento'!Área_de_impresión</vt:lpstr>
      <vt:lpstr>'Cu-Destino'!Área_de_impresión</vt:lpstr>
      <vt:lpstr>'Cu-Empresas'!Área_de_impresión</vt:lpstr>
      <vt:lpstr>'Cu-Estrato'!Área_de_impresión</vt:lpstr>
      <vt:lpstr>'Cu-Export'!Área_de_impresión</vt:lpstr>
      <vt:lpstr>'Cu-Países'!Área_de_impresión</vt:lpstr>
      <vt:lpstr>'Destino export'!Área_de_impresión</vt:lpstr>
      <vt:lpstr>Empleo!Área_de_impresión</vt:lpstr>
      <vt:lpstr>'Empleo-Departamentos'!Área_de_impresión</vt:lpstr>
      <vt:lpstr>'Empleo-Género'!Área_de_impresión</vt:lpstr>
      <vt:lpstr>'Empleo-Procedencia'!Área_de_impresión</vt:lpstr>
      <vt:lpstr>'Export Min'!Área_de_impresión</vt:lpstr>
      <vt:lpstr>Exportaciones!Área_de_impresión</vt:lpstr>
      <vt:lpstr>Fatales!Área_de_impresión</vt:lpstr>
      <vt:lpstr>'Fe-Destino'!Área_de_impresión</vt:lpstr>
      <vt:lpstr>'Fe-Export'!Área_de_impresión</vt:lpstr>
      <vt:lpstr>'Fe-Producción'!Área_de_impresión</vt:lpstr>
      <vt:lpstr>'Inversión Minera'!Área_de_impresión</vt:lpstr>
      <vt:lpstr>'Inversión-Departamentos'!Área_de_impresión</vt:lpstr>
      <vt:lpstr>'Inversión-Departamentos2'!Área_de_impresión</vt:lpstr>
      <vt:lpstr>'Inversión-Empresas'!Área_de_impresión</vt:lpstr>
      <vt:lpstr>'Inversión-Rubros'!Área_de_impresión</vt:lpstr>
      <vt:lpstr>Macro!Área_de_impresión</vt:lpstr>
      <vt:lpstr>'Mo-Departamento'!Área_de_impresión</vt:lpstr>
      <vt:lpstr>'Mo-Destino'!Área_de_impresión</vt:lpstr>
      <vt:lpstr>'Mo-Empresas'!Área_de_impresión</vt:lpstr>
      <vt:lpstr>'Mo-Export'!Área_de_impresión</vt:lpstr>
      <vt:lpstr>'Mo-Países'!Área_de_impresión</vt:lpstr>
      <vt:lpstr>'NM-Departamento'!Área_de_impresión</vt:lpstr>
      <vt:lpstr>'NM-Export'!Área_de_impresión</vt:lpstr>
      <vt:lpstr>'No Metálico'!Área_de_impresión</vt:lpstr>
      <vt:lpstr>'Participantes PIM'!Área_de_impresión</vt:lpstr>
      <vt:lpstr>'Pb-Departamento'!Área_de_impresión</vt:lpstr>
      <vt:lpstr>'Pb-Destino'!Área_de_impresión</vt:lpstr>
      <vt:lpstr>'Pb-Empresas'!Área_de_impresión</vt:lpstr>
      <vt:lpstr>'Pb-Estrato'!Área_de_impresión</vt:lpstr>
      <vt:lpstr>'Pb-Export'!Área_de_impresión</vt:lpstr>
      <vt:lpstr>PBI!Área_de_impresión</vt:lpstr>
      <vt:lpstr>'Pb-Países'!Área_de_impresión</vt:lpstr>
      <vt:lpstr>Precios!Área_de_impresión</vt:lpstr>
      <vt:lpstr>Producción!Área_de_impresión</vt:lpstr>
      <vt:lpstr>'Producción mundial'!Área_de_impresión</vt:lpstr>
      <vt:lpstr>Ránking!Área_de_impresión</vt:lpstr>
      <vt:lpstr>Reg.Fiscal!Área_de_impresión</vt:lpstr>
      <vt:lpstr>Reservas!Área_de_impresión</vt:lpstr>
      <vt:lpstr>'Reservas mundiales'!Área_de_impresión</vt:lpstr>
      <vt:lpstr>'Reservas nacionales'!Área_de_impresión</vt:lpstr>
      <vt:lpstr>'Restringidas '!Área_de_impresión</vt:lpstr>
      <vt:lpstr>'Sn-Destino'!Área_de_impresión</vt:lpstr>
      <vt:lpstr>'Sn-Export'!Área_de_impresión</vt:lpstr>
      <vt:lpstr>'Sn-Países'!Área_de_impresión</vt:lpstr>
      <vt:lpstr>'Sn-Producción'!Área_de_impresión</vt:lpstr>
      <vt:lpstr>Tranferencias2!Área_de_impresión</vt:lpstr>
      <vt:lpstr>Transferencias!Área_de_impresión</vt:lpstr>
      <vt:lpstr>Variación!Área_de_impresión</vt:lpstr>
      <vt:lpstr>'Zn-Departamento'!Área_de_impresión</vt:lpstr>
      <vt:lpstr>'Zn-Destino'!Área_de_impresión</vt:lpstr>
      <vt:lpstr>'Zn-Empresas'!Área_de_impresión</vt:lpstr>
      <vt:lpstr>'Zn-Estrato'!Área_de_impresión</vt:lpstr>
      <vt:lpstr>'Zn-Export'!Área_de_impresión</vt:lpstr>
      <vt:lpstr>'Zn-Países'!Área_de_impresión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Carranza</dc:creator>
  <cp:lastModifiedBy>Victor Carranza</cp:lastModifiedBy>
  <dcterms:created xsi:type="dcterms:W3CDTF">2025-05-15T14:57:51Z</dcterms:created>
  <dcterms:modified xsi:type="dcterms:W3CDTF">2025-05-15T23:18:24Z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{CAF6FA04-C1A8-40F0-8C41-A57A181D74F2}</vt:lpwstr>
  </property>
</Properties>
</file>