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. DIRIS LE\POBLACION\Pob_2019\"/>
    </mc:Choice>
  </mc:AlternateContent>
  <bookViews>
    <workbookView xWindow="14985" yWindow="945" windowWidth="13650" windowHeight="11760" activeTab="2"/>
  </bookViews>
  <sheets>
    <sheet name="PN_Distrito" sheetId="5" r:id="rId1"/>
    <sheet name="PN_Pob x Genero" sheetId="6" r:id="rId2"/>
    <sheet name="PN_EESS" sheetId="7" r:id="rId3"/>
  </sheets>
  <definedNames>
    <definedName name="_xlnm._FilterDatabase" localSheetId="0" hidden="1">PN_Distrito!$A$7:$AW$15</definedName>
  </definedNames>
  <calcPr calcId="162913"/>
</workbook>
</file>

<file path=xl/calcChain.xml><?xml version="1.0" encoding="utf-8"?>
<calcChain xmlns="http://schemas.openxmlformats.org/spreadsheetml/2006/main">
  <c r="I43" i="5" l="1"/>
  <c r="AV119" i="7"/>
  <c r="AU119" i="7"/>
  <c r="AT119" i="7"/>
  <c r="AS119" i="7"/>
  <c r="AR119" i="7"/>
  <c r="AQ119" i="7"/>
  <c r="AP119" i="7"/>
  <c r="AO119" i="7"/>
  <c r="AN119" i="7"/>
  <c r="AM119" i="7"/>
  <c r="AL119" i="7"/>
  <c r="AK119" i="7"/>
  <c r="AJ119" i="7"/>
  <c r="AI119" i="7"/>
  <c r="AH119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 s="1"/>
  <c r="AV118" i="7"/>
  <c r="AU118" i="7"/>
  <c r="AT118" i="7"/>
  <c r="AS118" i="7"/>
  <c r="AR118" i="7"/>
  <c r="AQ118" i="7"/>
  <c r="AP118" i="7"/>
  <c r="AO118" i="7"/>
  <c r="AN118" i="7"/>
  <c r="AM118" i="7"/>
  <c r="AL118" i="7"/>
  <c r="AK118" i="7"/>
  <c r="AJ118" i="7"/>
  <c r="AI118" i="7"/>
  <c r="AH118" i="7"/>
  <c r="AG118" i="7"/>
  <c r="AF118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AV117" i="7"/>
  <c r="AU117" i="7"/>
  <c r="AT117" i="7"/>
  <c r="AS117" i="7"/>
  <c r="AR117" i="7"/>
  <c r="AQ117" i="7"/>
  <c r="AP117" i="7"/>
  <c r="AO117" i="7"/>
  <c r="AN117" i="7"/>
  <c r="AM117" i="7"/>
  <c r="AL117" i="7"/>
  <c r="AK117" i="7"/>
  <c r="AJ117" i="7"/>
  <c r="AI117" i="7"/>
  <c r="AH117" i="7"/>
  <c r="AG117" i="7"/>
  <c r="AF117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G117" i="7" s="1"/>
  <c r="L117" i="7"/>
  <c r="K117" i="7"/>
  <c r="J117" i="7"/>
  <c r="I117" i="7"/>
  <c r="H117" i="7" s="1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AV115" i="7"/>
  <c r="AU115" i="7"/>
  <c r="AT115" i="7"/>
  <c r="AS115" i="7"/>
  <c r="AR115" i="7"/>
  <c r="AQ115" i="7"/>
  <c r="AP115" i="7"/>
  <c r="AO115" i="7"/>
  <c r="AO112" i="7" s="1"/>
  <c r="AN115" i="7"/>
  <c r="AM115" i="7"/>
  <c r="AL115" i="7"/>
  <c r="AK115" i="7"/>
  <c r="AJ115" i="7"/>
  <c r="AI115" i="7"/>
  <c r="AH115" i="7"/>
  <c r="AG115" i="7"/>
  <c r="AG112" i="7" s="1"/>
  <c r="AF115" i="7"/>
  <c r="AE115" i="7"/>
  <c r="AD115" i="7"/>
  <c r="AC115" i="7"/>
  <c r="AB115" i="7"/>
  <c r="AA115" i="7"/>
  <c r="Z115" i="7"/>
  <c r="Y115" i="7"/>
  <c r="Y112" i="7" s="1"/>
  <c r="X115" i="7"/>
  <c r="W115" i="7"/>
  <c r="V115" i="7"/>
  <c r="U115" i="7"/>
  <c r="T115" i="7"/>
  <c r="S115" i="7"/>
  <c r="R115" i="7"/>
  <c r="Q115" i="7"/>
  <c r="Q112" i="7" s="1"/>
  <c r="P115" i="7"/>
  <c r="O115" i="7"/>
  <c r="N115" i="7"/>
  <c r="M115" i="7"/>
  <c r="L115" i="7"/>
  <c r="K115" i="7"/>
  <c r="J115" i="7"/>
  <c r="I115" i="7"/>
  <c r="H115" i="7" s="1"/>
  <c r="AV114" i="7"/>
  <c r="AU114" i="7"/>
  <c r="AT114" i="7"/>
  <c r="AS114" i="7"/>
  <c r="AR114" i="7"/>
  <c r="AQ114" i="7"/>
  <c r="AQ112" i="7" s="1"/>
  <c r="AP114" i="7"/>
  <c r="AP112" i="7" s="1"/>
  <c r="AO114" i="7"/>
  <c r="AN114" i="7"/>
  <c r="AM114" i="7"/>
  <c r="AL114" i="7"/>
  <c r="AK114" i="7"/>
  <c r="AJ114" i="7"/>
  <c r="AI114" i="7"/>
  <c r="AI112" i="7" s="1"/>
  <c r="AH114" i="7"/>
  <c r="AH112" i="7" s="1"/>
  <c r="AG114" i="7"/>
  <c r="AF114" i="7"/>
  <c r="AE114" i="7"/>
  <c r="AD114" i="7"/>
  <c r="AC114" i="7"/>
  <c r="AB114" i="7"/>
  <c r="AA114" i="7"/>
  <c r="AA112" i="7" s="1"/>
  <c r="Z114" i="7"/>
  <c r="Z112" i="7" s="1"/>
  <c r="Y114" i="7"/>
  <c r="X114" i="7"/>
  <c r="W114" i="7"/>
  <c r="V114" i="7"/>
  <c r="U114" i="7"/>
  <c r="T114" i="7"/>
  <c r="S114" i="7"/>
  <c r="S112" i="7" s="1"/>
  <c r="R114" i="7"/>
  <c r="R112" i="7" s="1"/>
  <c r="Q114" i="7"/>
  <c r="P114" i="7"/>
  <c r="O114" i="7"/>
  <c r="N114" i="7"/>
  <c r="M114" i="7"/>
  <c r="L114" i="7"/>
  <c r="K114" i="7"/>
  <c r="K112" i="7" s="1"/>
  <c r="J114" i="7"/>
  <c r="J112" i="7" s="1"/>
  <c r="I114" i="7"/>
  <c r="H114" i="7" s="1"/>
  <c r="AV113" i="7"/>
  <c r="AU113" i="7"/>
  <c r="AT113" i="7"/>
  <c r="AT112" i="7" s="1"/>
  <c r="AS113" i="7"/>
  <c r="AR113" i="7"/>
  <c r="AQ113" i="7"/>
  <c r="AP113" i="7"/>
  <c r="AO113" i="7"/>
  <c r="AN113" i="7"/>
  <c r="AM113" i="7"/>
  <c r="AL113" i="7"/>
  <c r="AL112" i="7" s="1"/>
  <c r="AK113" i="7"/>
  <c r="AJ113" i="7"/>
  <c r="AI113" i="7"/>
  <c r="AH113" i="7"/>
  <c r="AG113" i="7"/>
  <c r="AF113" i="7"/>
  <c r="AE113" i="7"/>
  <c r="AD113" i="7"/>
  <c r="AD112" i="7" s="1"/>
  <c r="AC113" i="7"/>
  <c r="AB113" i="7"/>
  <c r="AA113" i="7"/>
  <c r="Z113" i="7"/>
  <c r="Y113" i="7"/>
  <c r="X113" i="7"/>
  <c r="W113" i="7"/>
  <c r="V113" i="7"/>
  <c r="V112" i="7" s="1"/>
  <c r="U113" i="7"/>
  <c r="T113" i="7"/>
  <c r="S113" i="7"/>
  <c r="R113" i="7"/>
  <c r="Q113" i="7"/>
  <c r="P113" i="7"/>
  <c r="O113" i="7"/>
  <c r="N113" i="7"/>
  <c r="N112" i="7" s="1"/>
  <c r="M113" i="7"/>
  <c r="L113" i="7"/>
  <c r="K113" i="7"/>
  <c r="J113" i="7"/>
  <c r="I113" i="7"/>
  <c r="H113" i="7" s="1"/>
  <c r="AV112" i="7"/>
  <c r="AU112" i="7"/>
  <c r="AN112" i="7"/>
  <c r="AM112" i="7"/>
  <c r="AF112" i="7"/>
  <c r="AE112" i="7"/>
  <c r="X112" i="7"/>
  <c r="W112" i="7"/>
  <c r="P112" i="7"/>
  <c r="O112" i="7"/>
  <c r="H99" i="7"/>
  <c r="G99" i="7"/>
  <c r="H98" i="7"/>
  <c r="G98" i="7"/>
  <c r="H97" i="7"/>
  <c r="G97" i="7"/>
  <c r="H96" i="7"/>
  <c r="G96" i="7"/>
  <c r="H95" i="7"/>
  <c r="G95" i="7"/>
  <c r="H94" i="7"/>
  <c r="G94" i="7"/>
  <c r="H93" i="7"/>
  <c r="G93" i="7"/>
  <c r="H92" i="7"/>
  <c r="G92" i="7"/>
  <c r="H90" i="7"/>
  <c r="G90" i="7"/>
  <c r="H89" i="7"/>
  <c r="G89" i="7"/>
  <c r="H88" i="7"/>
  <c r="G88" i="7"/>
  <c r="H87" i="7"/>
  <c r="G87" i="7"/>
  <c r="H86" i="7"/>
  <c r="G86" i="7"/>
  <c r="H85" i="7"/>
  <c r="G85" i="7"/>
  <c r="H84" i="7"/>
  <c r="G84" i="7"/>
  <c r="H83" i="7"/>
  <c r="G83" i="7"/>
  <c r="H82" i="7"/>
  <c r="G82" i="7"/>
  <c r="H81" i="7"/>
  <c r="G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G70" i="7" s="1"/>
  <c r="AV70" i="7"/>
  <c r="AU70" i="7"/>
  <c r="AT70" i="7"/>
  <c r="AS70" i="7"/>
  <c r="AR70" i="7"/>
  <c r="AQ70" i="7"/>
  <c r="AP70" i="7"/>
  <c r="AO70" i="7"/>
  <c r="AN70" i="7"/>
  <c r="AM70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H68" i="7"/>
  <c r="G68" i="7"/>
  <c r="H67" i="7"/>
  <c r="G67" i="7"/>
  <c r="H66" i="7"/>
  <c r="G66" i="7"/>
  <c r="H64" i="7"/>
  <c r="G64" i="7"/>
  <c r="H63" i="7"/>
  <c r="G63" i="7"/>
  <c r="H62" i="7"/>
  <c r="G62" i="7"/>
  <c r="H61" i="7"/>
  <c r="G61" i="7"/>
  <c r="G59" i="7" s="1"/>
  <c r="H60" i="7"/>
  <c r="H59" i="7" s="1"/>
  <c r="G60" i="7"/>
  <c r="AV59" i="7"/>
  <c r="AU59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AA10" i="7" s="1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H39" i="7" s="1"/>
  <c r="G41" i="7"/>
  <c r="G39" i="7" s="1"/>
  <c r="H40" i="7"/>
  <c r="G40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6" i="7"/>
  <c r="G26" i="7"/>
  <c r="H25" i="7"/>
  <c r="G25" i="7"/>
  <c r="H24" i="7"/>
  <c r="G24" i="7"/>
  <c r="H23" i="7"/>
  <c r="G23" i="7"/>
  <c r="H22" i="7"/>
  <c r="G22" i="7"/>
  <c r="H21" i="7"/>
  <c r="G21" i="7"/>
  <c r="B21" i="7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H20" i="7"/>
  <c r="G20" i="7"/>
  <c r="G17" i="7" s="1"/>
  <c r="H19" i="7"/>
  <c r="H17" i="7" s="1"/>
  <c r="G19" i="7"/>
  <c r="H18" i="7"/>
  <c r="G18" i="7"/>
  <c r="AV17" i="7"/>
  <c r="AU17" i="7"/>
  <c r="AT17" i="7"/>
  <c r="AS17" i="7"/>
  <c r="AS10" i="7" s="1"/>
  <c r="AR17" i="7"/>
  <c r="AQ17" i="7"/>
  <c r="AP17" i="7"/>
  <c r="AO17" i="7"/>
  <c r="AN17" i="7"/>
  <c r="AM17" i="7"/>
  <c r="AL17" i="7"/>
  <c r="AK17" i="7"/>
  <c r="AK10" i="7" s="1"/>
  <c r="AJ17" i="7"/>
  <c r="AI17" i="7"/>
  <c r="AH17" i="7"/>
  <c r="AG17" i="7"/>
  <c r="AF17" i="7"/>
  <c r="AE17" i="7"/>
  <c r="AD17" i="7"/>
  <c r="AC17" i="7"/>
  <c r="AC10" i="7" s="1"/>
  <c r="AB17" i="7"/>
  <c r="AA17" i="7"/>
  <c r="Z17" i="7"/>
  <c r="Y17" i="7"/>
  <c r="X17" i="7"/>
  <c r="W17" i="7"/>
  <c r="V17" i="7"/>
  <c r="U17" i="7"/>
  <c r="U10" i="7" s="1"/>
  <c r="T17" i="7"/>
  <c r="S17" i="7"/>
  <c r="R17" i="7"/>
  <c r="Q17" i="7"/>
  <c r="P17" i="7"/>
  <c r="O17" i="7"/>
  <c r="N17" i="7"/>
  <c r="M17" i="7"/>
  <c r="M10" i="7" s="1"/>
  <c r="L17" i="7"/>
  <c r="K17" i="7"/>
  <c r="J17" i="7"/>
  <c r="I17" i="7"/>
  <c r="H16" i="7"/>
  <c r="H11" i="7" s="1"/>
  <c r="G16" i="7"/>
  <c r="G11" i="7" s="1"/>
  <c r="AV11" i="7"/>
  <c r="AU11" i="7"/>
  <c r="AT11" i="7"/>
  <c r="AS11" i="7"/>
  <c r="AR11" i="7"/>
  <c r="AQ11" i="7"/>
  <c r="AP11" i="7"/>
  <c r="AP10" i="7" s="1"/>
  <c r="AO11" i="7"/>
  <c r="AN11" i="7"/>
  <c r="AM11" i="7"/>
  <c r="AL11" i="7"/>
  <c r="AK11" i="7"/>
  <c r="AJ11" i="7"/>
  <c r="AI11" i="7"/>
  <c r="AH11" i="7"/>
  <c r="AH10" i="7" s="1"/>
  <c r="AG11" i="7"/>
  <c r="AF11" i="7"/>
  <c r="AE11" i="7"/>
  <c r="AD11" i="7"/>
  <c r="AC11" i="7"/>
  <c r="AB11" i="7"/>
  <c r="AA11" i="7"/>
  <c r="Z11" i="7"/>
  <c r="Z10" i="7" s="1"/>
  <c r="Y11" i="7"/>
  <c r="X11" i="7"/>
  <c r="W11" i="7"/>
  <c r="V11" i="7"/>
  <c r="U11" i="7"/>
  <c r="T11" i="7"/>
  <c r="S11" i="7"/>
  <c r="R11" i="7"/>
  <c r="R10" i="7" s="1"/>
  <c r="Q11" i="7"/>
  <c r="P11" i="7"/>
  <c r="O11" i="7"/>
  <c r="N11" i="7"/>
  <c r="M11" i="7"/>
  <c r="L11" i="7"/>
  <c r="K11" i="7"/>
  <c r="J11" i="7"/>
  <c r="J10" i="7" s="1"/>
  <c r="I11" i="7"/>
  <c r="M112" i="7" l="1"/>
  <c r="U112" i="7"/>
  <c r="AC112" i="7"/>
  <c r="AK112" i="7"/>
  <c r="AS112" i="7"/>
  <c r="P10" i="7"/>
  <c r="X10" i="7"/>
  <c r="AF10" i="7"/>
  <c r="AN10" i="7"/>
  <c r="AV10" i="7"/>
  <c r="I10" i="7"/>
  <c r="Y10" i="7"/>
  <c r="AG10" i="7"/>
  <c r="AO10" i="7"/>
  <c r="H118" i="7"/>
  <c r="H112" i="7" s="1"/>
  <c r="Q10" i="7"/>
  <c r="L112" i="7"/>
  <c r="T112" i="7"/>
  <c r="AB112" i="7"/>
  <c r="AJ112" i="7"/>
  <c r="AR112" i="7"/>
  <c r="S10" i="7"/>
  <c r="G10" i="7"/>
  <c r="K10" i="7"/>
  <c r="AQ10" i="7"/>
  <c r="AI10" i="7"/>
  <c r="H10" i="7"/>
  <c r="L10" i="7"/>
  <c r="T10" i="7"/>
  <c r="AB10" i="7"/>
  <c r="AJ10" i="7"/>
  <c r="AR10" i="7"/>
  <c r="N10" i="7"/>
  <c r="V10" i="7"/>
  <c r="AD10" i="7"/>
  <c r="AL10" i="7"/>
  <c r="AT10" i="7"/>
  <c r="O10" i="7"/>
  <c r="W10" i="7"/>
  <c r="AE10" i="7"/>
  <c r="AM10" i="7"/>
  <c r="AU10" i="7"/>
  <c r="I112" i="7"/>
  <c r="G114" i="7"/>
  <c r="G118" i="7"/>
  <c r="G113" i="7"/>
  <c r="G115" i="7"/>
  <c r="G119" i="7"/>
  <c r="G112" i="7" l="1"/>
  <c r="BG15" i="5" l="1"/>
  <c r="BG14" i="5"/>
  <c r="BG13" i="5"/>
  <c r="BG12" i="5"/>
  <c r="BG11" i="5"/>
  <c r="BG10" i="5"/>
  <c r="BG9" i="5"/>
  <c r="BP8" i="5"/>
  <c r="BM8" i="5"/>
  <c r="BO8" i="5"/>
  <c r="BN8" i="5"/>
  <c r="BL8" i="5"/>
  <c r="BK8" i="5"/>
  <c r="BJ8" i="5"/>
  <c r="BH8" i="5"/>
  <c r="BG8" i="5" l="1"/>
  <c r="AA22" i="6" l="1"/>
  <c r="K22" i="6"/>
  <c r="R22" i="6"/>
  <c r="E8" i="6"/>
  <c r="F32" i="6"/>
  <c r="G8" i="6"/>
  <c r="F8" i="6"/>
  <c r="F35" i="6"/>
  <c r="H8" i="6"/>
  <c r="O8" i="6"/>
  <c r="DF8" i="6"/>
  <c r="CM8" i="6"/>
  <c r="CL8" i="6"/>
  <c r="CK8" i="6"/>
  <c r="BC8" i="6"/>
  <c r="BB8" i="6"/>
  <c r="BA8" i="6"/>
  <c r="AZ15" i="5"/>
  <c r="AZ14" i="5"/>
  <c r="AZ13" i="5"/>
  <c r="AZ12" i="5"/>
  <c r="AZ11" i="5"/>
  <c r="AZ10" i="5"/>
  <c r="AZ9" i="5"/>
  <c r="F10" i="5"/>
  <c r="F9" i="5"/>
  <c r="F11" i="5"/>
  <c r="F15" i="5"/>
  <c r="F14" i="5"/>
  <c r="F13" i="5"/>
  <c r="F12" i="5"/>
  <c r="G15" i="5"/>
  <c r="G14" i="5"/>
  <c r="G13" i="5"/>
  <c r="G12" i="5"/>
  <c r="G11" i="5"/>
  <c r="G9" i="5"/>
  <c r="G10" i="5"/>
  <c r="F87" i="6"/>
  <c r="E87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E71" i="6"/>
  <c r="H68" i="6"/>
  <c r="G53" i="6"/>
  <c r="F53" i="6"/>
  <c r="G52" i="6"/>
  <c r="F52" i="6"/>
  <c r="G51" i="6"/>
  <c r="F51" i="6"/>
  <c r="G50" i="6"/>
  <c r="F50" i="6"/>
  <c r="G49" i="6"/>
  <c r="F49" i="6"/>
  <c r="I46" i="6"/>
  <c r="D37" i="6"/>
  <c r="D36" i="6"/>
  <c r="H34" i="6"/>
  <c r="F34" i="6"/>
  <c r="H33" i="6"/>
  <c r="F33" i="6"/>
  <c r="H32" i="6"/>
  <c r="H31" i="6"/>
  <c r="H30" i="6"/>
  <c r="F30" i="6"/>
  <c r="H29" i="6"/>
  <c r="F29" i="6"/>
  <c r="DX8" i="6"/>
  <c r="DV8" i="6"/>
  <c r="DU8" i="6"/>
  <c r="DT8" i="6"/>
  <c r="DS8" i="6"/>
  <c r="DR8" i="6"/>
  <c r="DQ8" i="6"/>
  <c r="DP8" i="6"/>
  <c r="DO8" i="6"/>
  <c r="DN8" i="6"/>
  <c r="DM8" i="6"/>
  <c r="DL8" i="6"/>
  <c r="DK8" i="6"/>
  <c r="DJ8" i="6"/>
  <c r="DI8" i="6"/>
  <c r="DH8" i="6"/>
  <c r="DG8" i="6"/>
  <c r="DE8" i="6"/>
  <c r="DD8" i="6"/>
  <c r="DC8" i="6"/>
  <c r="DB8" i="6"/>
  <c r="DA8" i="6"/>
  <c r="CZ8" i="6"/>
  <c r="CY8" i="6"/>
  <c r="CX8" i="6"/>
  <c r="CW8" i="6"/>
  <c r="CV8" i="6"/>
  <c r="CU8" i="6"/>
  <c r="CT8" i="6"/>
  <c r="CS8" i="6"/>
  <c r="CR8" i="6"/>
  <c r="CQ8" i="6"/>
  <c r="CP8" i="6"/>
  <c r="CO8" i="6"/>
  <c r="CJ8" i="6"/>
  <c r="CI8" i="6"/>
  <c r="CH8" i="6"/>
  <c r="CG8" i="6"/>
  <c r="CF8" i="6"/>
  <c r="CE8" i="6"/>
  <c r="CD8" i="6"/>
  <c r="CC8" i="6"/>
  <c r="CB8" i="6"/>
  <c r="CA8" i="6"/>
  <c r="BZ8" i="6"/>
  <c r="BY8" i="6"/>
  <c r="BX8" i="6"/>
  <c r="BW8" i="6"/>
  <c r="BV8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N8" i="6"/>
  <c r="M8" i="6"/>
  <c r="L8" i="6"/>
  <c r="K8" i="6"/>
  <c r="I8" i="6"/>
  <c r="E56" i="5"/>
  <c r="E55" i="5"/>
  <c r="E38" i="5"/>
  <c r="E37" i="5"/>
  <c r="F36" i="5"/>
  <c r="F35" i="5"/>
  <c r="F34" i="5"/>
  <c r="F33" i="5"/>
  <c r="F32" i="5"/>
  <c r="F31" i="5"/>
  <c r="F30" i="5"/>
  <c r="F28" i="5"/>
  <c r="K25" i="5"/>
  <c r="BF8" i="5"/>
  <c r="BD8" i="5"/>
  <c r="F54" i="5" s="1"/>
  <c r="BC8" i="5"/>
  <c r="F53" i="5" s="1"/>
  <c r="BB8" i="5"/>
  <c r="F52" i="5" s="1"/>
  <c r="BA8" i="5"/>
  <c r="F51" i="5" s="1"/>
  <c r="AY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F8" i="5" l="1"/>
  <c r="AZ8" i="5"/>
  <c r="F50" i="5" s="1"/>
  <c r="F49" i="5" s="1"/>
  <c r="G53" i="5" s="1"/>
  <c r="H35" i="6"/>
  <c r="E35" i="6" s="1"/>
  <c r="G35" i="6" s="1"/>
  <c r="J8" i="6"/>
  <c r="F31" i="6"/>
  <c r="F28" i="6" s="1"/>
  <c r="E51" i="6"/>
  <c r="E53" i="6"/>
  <c r="F71" i="6"/>
  <c r="F88" i="6" s="1"/>
  <c r="E50" i="6"/>
  <c r="E33" i="6"/>
  <c r="I33" i="6" s="1"/>
  <c r="E32" i="6"/>
  <c r="I32" i="6" s="1"/>
  <c r="E49" i="6"/>
  <c r="E29" i="6"/>
  <c r="I29" i="6" s="1"/>
  <c r="F29" i="5"/>
  <c r="G35" i="5" s="1"/>
  <c r="E34" i="6"/>
  <c r="G34" i="6" s="1"/>
  <c r="F48" i="6"/>
  <c r="E88" i="6"/>
  <c r="E52" i="6"/>
  <c r="E30" i="6"/>
  <c r="G48" i="6"/>
  <c r="H28" i="6" l="1"/>
  <c r="G32" i="5"/>
  <c r="E31" i="6"/>
  <c r="G31" i="6" s="1"/>
  <c r="I35" i="6"/>
  <c r="G29" i="6"/>
  <c r="G33" i="6"/>
  <c r="E89" i="6"/>
  <c r="I74" i="6" s="1"/>
  <c r="G32" i="6"/>
  <c r="E48" i="6"/>
  <c r="J51" i="6" s="1"/>
  <c r="E28" i="6"/>
  <c r="I28" i="6" s="1"/>
  <c r="G30" i="5"/>
  <c r="G33" i="5"/>
  <c r="G36" i="5"/>
  <c r="G34" i="5"/>
  <c r="G31" i="5"/>
  <c r="G50" i="5"/>
  <c r="G30" i="6"/>
  <c r="I34" i="6"/>
  <c r="I31" i="6"/>
  <c r="I30" i="6"/>
  <c r="G52" i="5"/>
  <c r="G51" i="5"/>
  <c r="G54" i="5"/>
  <c r="I71" i="6" l="1"/>
  <c r="J86" i="6"/>
  <c r="J82" i="6"/>
  <c r="J75" i="6"/>
  <c r="I72" i="6"/>
  <c r="J78" i="6"/>
  <c r="J81" i="6"/>
  <c r="I84" i="6"/>
  <c r="J80" i="6"/>
  <c r="J83" i="6"/>
  <c r="J84" i="6"/>
  <c r="I79" i="6"/>
  <c r="J76" i="6"/>
  <c r="I87" i="6"/>
  <c r="J85" i="6"/>
  <c r="I86" i="6"/>
  <c r="J72" i="6"/>
  <c r="J73" i="6"/>
  <c r="J77" i="6"/>
  <c r="I73" i="6"/>
  <c r="J79" i="6"/>
  <c r="I81" i="6"/>
  <c r="I77" i="6"/>
  <c r="I80" i="6"/>
  <c r="J71" i="6"/>
  <c r="I76" i="6"/>
  <c r="J74" i="6"/>
  <c r="J87" i="6"/>
  <c r="I82" i="6"/>
  <c r="I85" i="6"/>
  <c r="I83" i="6"/>
  <c r="I75" i="6"/>
  <c r="I78" i="6"/>
  <c r="G28" i="6"/>
  <c r="J53" i="6"/>
  <c r="J49" i="6"/>
  <c r="K53" i="6"/>
  <c r="J50" i="6"/>
  <c r="K51" i="6"/>
  <c r="K49" i="6"/>
  <c r="J52" i="6"/>
  <c r="K50" i="6"/>
  <c r="K52" i="6"/>
  <c r="G8" i="5" l="1"/>
</calcChain>
</file>

<file path=xl/sharedStrings.xml><?xml version="1.0" encoding="utf-8"?>
<sst xmlns="http://schemas.openxmlformats.org/spreadsheetml/2006/main" count="770" uniqueCount="336">
  <si>
    <t>POBLACION 2019</t>
  </si>
  <si>
    <t>POBLACION TOTAL, POR EDADS SIMPLES</t>
  </si>
  <si>
    <t>POBLACIÓN TOTAL,  POR GRUPOS QUINQUEN ALES DE EDAD</t>
  </si>
  <si>
    <t>EDADES ESPECIALES</t>
  </si>
  <si>
    <t>NACIMIENTOS</t>
  </si>
  <si>
    <t>POBLACION FEMENINA TOTAL</t>
  </si>
  <si>
    <t>POBLACION FEMENINA</t>
  </si>
  <si>
    <t>GESTANTES  ESPERADAS</t>
  </si>
  <si>
    <t>UBIGEO</t>
  </si>
  <si>
    <t>DIRIS</t>
  </si>
  <si>
    <t>DEPARTAMENTO</t>
  </si>
  <si>
    <t>PROVINCIA</t>
  </si>
  <si>
    <t>DISTRITO</t>
  </si>
  <si>
    <t>Total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</si>
  <si>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</si>
  <si>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</si>
  <si>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</si>
  <si>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</si>
  <si>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</si>
  <si>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</si>
  <si>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</si>
  <si>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</si>
  <si>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</si>
  <si>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</si>
  <si>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</si>
  <si>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</si>
  <si>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</si>
  <si>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</si>
  <si>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28 DIAS</t>
  </si>
  <si>
    <t>0-5 MESES</t>
  </si>
  <si>
    <t>6-11 MESES</t>
  </si>
  <si>
    <t>10 - 14</t>
  </si>
  <si>
    <t>15- 19</t>
  </si>
  <si>
    <t>20- 49</t>
  </si>
  <si>
    <t>000000</t>
  </si>
  <si>
    <t>LIMA</t>
  </si>
  <si>
    <t>150103</t>
  </si>
  <si>
    <t>DIRIS ESTE</t>
  </si>
  <si>
    <t>ATE</t>
  </si>
  <si>
    <t>150107</t>
  </si>
  <si>
    <t>CHACLACAYO</t>
  </si>
  <si>
    <t>150109</t>
  </si>
  <si>
    <t>CIENEGUILLA</t>
  </si>
  <si>
    <t>150111</t>
  </si>
  <si>
    <t>EL AGUSTINO</t>
  </si>
  <si>
    <t>150114</t>
  </si>
  <si>
    <t>LA MOLINA</t>
  </si>
  <si>
    <t>150118</t>
  </si>
  <si>
    <t>LURIGANCHO</t>
  </si>
  <si>
    <t>150137</t>
  </si>
  <si>
    <t>SANTA ANITA</t>
  </si>
  <si>
    <t>TOTAL</t>
  </si>
  <si>
    <t>0 - 5a</t>
  </si>
  <si>
    <t>0 - 5años</t>
  </si>
  <si>
    <t>Elaborado por: OGTI - DIRIS Lima Este</t>
  </si>
  <si>
    <t xml:space="preserve">NOTA: POBLACION DE 0 A 5 AÑOS ES INFORMACION DE NIÑOS REGISTRADOS EN PADRON NOMINAL AL 31 DE DICIEMBRE 2018, RENIEC </t>
  </si>
  <si>
    <t>DIRIS Lima Este</t>
  </si>
  <si>
    <t>Niño (0-11a)</t>
  </si>
  <si>
    <t>Joven (18-29a)</t>
  </si>
  <si>
    <t>Adulto (30-59a)</t>
  </si>
  <si>
    <t>Adolescente
 (12-17a)</t>
  </si>
  <si>
    <t>Adulto Mayor
 (60 a +)</t>
  </si>
  <si>
    <t>Elaborado por la OGTI DIRIS Lima Este</t>
  </si>
  <si>
    <t>Masculino</t>
  </si>
  <si>
    <t>Femenino</t>
  </si>
  <si>
    <t>0 a 4 años</t>
  </si>
  <si>
    <t>5 a 9 años</t>
  </si>
  <si>
    <t>10 a 14 años</t>
  </si>
  <si>
    <t>15 a 19 años</t>
  </si>
  <si>
    <t>20 a 24 año</t>
  </si>
  <si>
    <t>25 a 29 años</t>
  </si>
  <si>
    <t>30 a 34 año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</si>
  <si>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</si>
  <si>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</si>
  <si>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</si>
  <si>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</si>
  <si>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</si>
  <si>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</si>
  <si>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</si>
  <si>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</si>
  <si>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</si>
  <si>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más años</t>
  </si>
  <si>
    <t>Total Masculino</t>
  </si>
  <si>
    <t>Masculino (0 - 5años)</t>
  </si>
  <si>
    <t>Total Femenino</t>
  </si>
  <si>
    <t>Femenino (0 - 5años)</t>
  </si>
  <si>
    <t>Sexo</t>
  </si>
  <si>
    <t>Seleccionar Distrito</t>
  </si>
  <si>
    <t>Seleccionar ETV</t>
  </si>
  <si>
    <t>Ate</t>
  </si>
  <si>
    <t>Chaclacayo</t>
  </si>
  <si>
    <t>Cieneguilla</t>
  </si>
  <si>
    <t>El Agustino</t>
  </si>
  <si>
    <t>La Molina</t>
  </si>
  <si>
    <t>Lurigancho</t>
  </si>
  <si>
    <t>Santa Anita</t>
  </si>
  <si>
    <t>Mujeres  
50a - 69a</t>
  </si>
  <si>
    <t>0 A 5 MESES</t>
  </si>
  <si>
    <t xml:space="preserve"> 6 A 11 MESES</t>
  </si>
  <si>
    <t>Fuente: OGTI MINSA - ftp://ftp.minsa.gob.pe/oei/Poblacion/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</si>
  <si>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6"/>
        <color rgb="FF0070C0"/>
        <rFont val="Calibri"/>
        <family val="2"/>
        <scheme val="minor"/>
      </rPr>
      <t xml:space="preserve"> - INEI ESTIMADA POR EDADES SIMPLES, GRUPOS DE EDAD y GÉNERO, SEGÚN DISTRITO. 2019</t>
    </r>
  </si>
  <si>
    <t>3a (12%)</t>
  </si>
  <si>
    <t>4a (12%)</t>
  </si>
  <si>
    <t>entero</t>
  </si>
  <si>
    <t>%</t>
  </si>
  <si>
    <t>Gestante (35%)</t>
  </si>
  <si>
    <t>Adulto Mayor 60 a + (50%)</t>
  </si>
  <si>
    <t>Adulto Mayor 60 a + (30%)</t>
  </si>
  <si>
    <t>Gestante (60%)</t>
  </si>
  <si>
    <t>5 - 59 años (12%)</t>
  </si>
  <si>
    <t>Poblacion por establecimiento de salud de la DIRIS Lima Este 2019</t>
  </si>
  <si>
    <t>Distrito</t>
  </si>
  <si>
    <t>Cod IPRESS</t>
  </si>
  <si>
    <t>Establecimiento de Salud</t>
  </si>
  <si>
    <t>Categoria</t>
  </si>
  <si>
    <t>Poblacion</t>
  </si>
  <si>
    <t>Poblacion Total por edades simples</t>
  </si>
  <si>
    <t>Poblacion Total por grupos quinquenales de edad</t>
  </si>
  <si>
    <t>Nacimientos</t>
  </si>
  <si>
    <t>28 dias</t>
  </si>
  <si>
    <t>Pob. Femenina Total</t>
  </si>
  <si>
    <t>Poblacion Femenina</t>
  </si>
  <si>
    <t>Gestantes</t>
  </si>
  <si>
    <t>Pob. 0-5a</t>
  </si>
  <si>
    <t>0a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</si>
  <si>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</si>
  <si>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</si>
  <si>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</si>
  <si>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</si>
  <si>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</si>
  <si>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</si>
  <si>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</si>
  <si>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</si>
  <si>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</si>
  <si>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</si>
  <si>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</si>
  <si>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</si>
  <si>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</si>
  <si>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</si>
  <si>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</si>
  <si>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</si>
  <si>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</si>
  <si>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</si>
  <si>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</si>
  <si>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20-24a</t>
  </si>
  <si>
    <t>25-29a</t>
  </si>
  <si>
    <t>30 - 34a</t>
  </si>
  <si>
    <t>35 - 39a</t>
  </si>
  <si>
    <t>40-44a</t>
  </si>
  <si>
    <t>45-49a</t>
  </si>
  <si>
    <t>50-54a</t>
  </si>
  <si>
    <t>55-59a</t>
  </si>
  <si>
    <t>60-64a</t>
  </si>
  <si>
    <t>65-69a</t>
  </si>
  <si>
    <t>70-74a</t>
  </si>
  <si>
    <t>75-79a</t>
  </si>
  <si>
    <t>80 a +</t>
  </si>
  <si>
    <t>10 - 14a</t>
  </si>
  <si>
    <t>15 - 19a</t>
  </si>
  <si>
    <t>20 - 49a</t>
  </si>
  <si>
    <t xml:space="preserve"> DIRIS LIMA ESTE</t>
  </si>
  <si>
    <t>Hospitales</t>
  </si>
  <si>
    <t>00005945</t>
  </si>
  <si>
    <t>Hospital de Vitarte</t>
  </si>
  <si>
    <t>II-1</t>
  </si>
  <si>
    <t>00005946</t>
  </si>
  <si>
    <t>Hospital Nacional Hipólito Unanue</t>
  </si>
  <si>
    <t>III-1</t>
  </si>
  <si>
    <t>00005947</t>
  </si>
  <si>
    <t>Hospital José Agurto Tello (Chosica)</t>
  </si>
  <si>
    <t>II-2</t>
  </si>
  <si>
    <t>00005948</t>
  </si>
  <si>
    <t>Hospital Hermilio Valdizán</t>
  </si>
  <si>
    <t>00005883</t>
  </si>
  <si>
    <t>Hospital de Baja Complejidad Huaycán</t>
  </si>
  <si>
    <t>UBG Santa Anita - El Agustino</t>
  </si>
  <si>
    <t>00013261</t>
  </si>
  <si>
    <t>P.S. Cerro El Agustino</t>
  </si>
  <si>
    <t>I-2</t>
  </si>
  <si>
    <t>00005918</t>
  </si>
  <si>
    <t>C.S. Madre Teresa  Calcuta</t>
  </si>
  <si>
    <t>I-3</t>
  </si>
  <si>
    <t>00005919</t>
  </si>
  <si>
    <t>C.S. Catalina Huanca</t>
  </si>
  <si>
    <t>00005920</t>
  </si>
  <si>
    <t>C.S. Bethania</t>
  </si>
  <si>
    <t>00005921</t>
  </si>
  <si>
    <t>C.S. Ancieta Baja</t>
  </si>
  <si>
    <t>00005922</t>
  </si>
  <si>
    <t>C.S. Primavera</t>
  </si>
  <si>
    <t>00005923</t>
  </si>
  <si>
    <t>C.S. El Agustino</t>
  </si>
  <si>
    <t>00005965</t>
  </si>
  <si>
    <t>C.S. Santa Magdalena Sofía</t>
  </si>
  <si>
    <t>00005967</t>
  </si>
  <si>
    <t>C.S. 7 de Octubre</t>
  </si>
  <si>
    <t>CSMC El Agustino</t>
  </si>
  <si>
    <t>CSMC David Tejada de Rivero</t>
  </si>
  <si>
    <t>00005852</t>
  </si>
  <si>
    <t>C.S. Cooperativa Universal</t>
  </si>
  <si>
    <t>00005853</t>
  </si>
  <si>
    <t>C.S. Chancas de Andahuaylas</t>
  </si>
  <si>
    <t>00005854</t>
  </si>
  <si>
    <t>C.S. Huáscar</t>
  </si>
  <si>
    <t>00005855</t>
  </si>
  <si>
    <t>P.S. Metropolitana</t>
  </si>
  <si>
    <t>00005856</t>
  </si>
  <si>
    <t>C.S. San Carlos</t>
  </si>
  <si>
    <t>00005857</t>
  </si>
  <si>
    <t>P.S. Viña San Francisco</t>
  </si>
  <si>
    <t>00005924</t>
  </si>
  <si>
    <t>C.S. Nocheto</t>
  </si>
  <si>
    <t>00005925</t>
  </si>
  <si>
    <t>P.S. Santa Rosa de Quives</t>
  </si>
  <si>
    <t>00006750</t>
  </si>
  <si>
    <t>C.S. Santa Anita</t>
  </si>
  <si>
    <t>I-4</t>
  </si>
  <si>
    <t>CSMC Santa Anita</t>
  </si>
  <si>
    <t>UBG Ate</t>
  </si>
  <si>
    <t>00013186</t>
  </si>
  <si>
    <t>P.S. Fraternidad Niño Jesús Zona X</t>
  </si>
  <si>
    <t>00005884</t>
  </si>
  <si>
    <t>P.S. Horacio Zevallos</t>
  </si>
  <si>
    <t>00005885</t>
  </si>
  <si>
    <t>C.S. Señor de los Milagros</t>
  </si>
  <si>
    <t>00005926</t>
  </si>
  <si>
    <t>C.S. El Éxito</t>
  </si>
  <si>
    <t>00005927</t>
  </si>
  <si>
    <t>C.S. Santa Clara</t>
  </si>
  <si>
    <t>00005928</t>
  </si>
  <si>
    <t>C.S. Manylsa</t>
  </si>
  <si>
    <t>00005931</t>
  </si>
  <si>
    <t>P.S. Amauta</t>
  </si>
  <si>
    <t>00005932</t>
  </si>
  <si>
    <t>C.S. San Antonio</t>
  </si>
  <si>
    <t>00007149</t>
  </si>
  <si>
    <t>P.S. La Fraternidad</t>
  </si>
  <si>
    <t>00005851</t>
  </si>
  <si>
    <t>C.S. Fortaleza</t>
  </si>
  <si>
    <t>00005929</t>
  </si>
  <si>
    <t>C.S. Micaela Bastidas</t>
  </si>
  <si>
    <t>00005930</t>
  </si>
  <si>
    <t>P.S. Ate</t>
  </si>
  <si>
    <t>00005933</t>
  </si>
  <si>
    <t>P.S. Alfa y Omega</t>
  </si>
  <si>
    <t>00006849</t>
  </si>
  <si>
    <t>P.S. Túpac Amaru</t>
  </si>
  <si>
    <t>00005962</t>
  </si>
  <si>
    <t>C.S. Gustavo Lanatta</t>
  </si>
  <si>
    <t>00005963</t>
  </si>
  <si>
    <t>C.S. Salamanca</t>
  </si>
  <si>
    <t>00005964</t>
  </si>
  <si>
    <t>C.S. El Bosque</t>
  </si>
  <si>
    <t>00005966</t>
  </si>
  <si>
    <t>C.S. San Fernando</t>
  </si>
  <si>
    <t>CSMC Santa Rosa de Huaycan</t>
  </si>
  <si>
    <t>UBG La Molina - Cieneguilla</t>
  </si>
  <si>
    <t>00005903</t>
  </si>
  <si>
    <t>C.S. La Molina</t>
  </si>
  <si>
    <t>00005904</t>
  </si>
  <si>
    <t>C.S. Musa</t>
  </si>
  <si>
    <t>00005906</t>
  </si>
  <si>
    <t>P.S. Matazango</t>
  </si>
  <si>
    <t>00005907</t>
  </si>
  <si>
    <t>P.S. Portada del Sol</t>
  </si>
  <si>
    <t>00006616</t>
  </si>
  <si>
    <t>C.S. Viña Alta</t>
  </si>
  <si>
    <t>CSMC La Molina</t>
  </si>
  <si>
    <t>00005978</t>
  </si>
  <si>
    <t>C.S. Tambo Viejo</t>
  </si>
  <si>
    <t>00005979</t>
  </si>
  <si>
    <t>P.S. Huaycán de Cieneguilla</t>
  </si>
  <si>
    <t>00005980</t>
  </si>
  <si>
    <t>P.S. Colca</t>
  </si>
  <si>
    <t>CSMC Cieneguilla</t>
  </si>
  <si>
    <t>UBG Chaclacayo - Lurigancho</t>
  </si>
  <si>
    <t>00005935</t>
  </si>
  <si>
    <t>C.S. Chaclacayo - López Silva</t>
  </si>
  <si>
    <t>00005936</t>
  </si>
  <si>
    <t>C.S. Morón</t>
  </si>
  <si>
    <t>00005937</t>
  </si>
  <si>
    <t>C.S. Progreso</t>
  </si>
  <si>
    <t>00005938</t>
  </si>
  <si>
    <t>C.S. Miguel Grau</t>
  </si>
  <si>
    <t>00005939</t>
  </si>
  <si>
    <t>P.S. Perla del Sol</t>
  </si>
  <si>
    <t>00005940</t>
  </si>
  <si>
    <t>P.S. Huascata</t>
  </si>
  <si>
    <t>00005941</t>
  </si>
  <si>
    <t>P.S. Villa Rica</t>
  </si>
  <si>
    <t>00005942</t>
  </si>
  <si>
    <t>P.S. Tres de Octubre</t>
  </si>
  <si>
    <t>00005943</t>
  </si>
  <si>
    <t>P.S. Alto Huampani</t>
  </si>
  <si>
    <t>00005944</t>
  </si>
  <si>
    <t>C.S. Virgen del Carmen - La Era</t>
  </si>
  <si>
    <t>00005861</t>
  </si>
  <si>
    <t>C.S. Moyopampa</t>
  </si>
  <si>
    <t>00005862</t>
  </si>
  <si>
    <t>C.S. Chosica</t>
  </si>
  <si>
    <t>00005863</t>
  </si>
  <si>
    <t>C.S. Nicolás de Piérola</t>
  </si>
  <si>
    <t>00005864</t>
  </si>
  <si>
    <t>C.S. San Antonio de Pedregal</t>
  </si>
  <si>
    <t>00005865</t>
  </si>
  <si>
    <t>P.S. Chacrasana</t>
  </si>
  <si>
    <t>00005866</t>
  </si>
  <si>
    <t>P.S. Yanacoto</t>
  </si>
  <si>
    <t>00005867</t>
  </si>
  <si>
    <t>P.S. Mariscal Castilla</t>
  </si>
  <si>
    <t>00005868</t>
  </si>
  <si>
    <t>P.S. Señor de los Milagros</t>
  </si>
  <si>
    <t>00005869</t>
  </si>
  <si>
    <t>P.S. Villa del Sol</t>
  </si>
  <si>
    <t>00005870</t>
  </si>
  <si>
    <t>P.S. Pablo Patrón</t>
  </si>
  <si>
    <t>00005982</t>
  </si>
  <si>
    <t>Centro de Rehabilitación Chosica</t>
  </si>
  <si>
    <t>00010093</t>
  </si>
  <si>
    <t>P.S. Villa Mercedes</t>
  </si>
  <si>
    <t>00005897</t>
  </si>
  <si>
    <t>C.S. Jicamarca</t>
  </si>
  <si>
    <t>00005898</t>
  </si>
  <si>
    <t>C.S. Santa María de Huachipa</t>
  </si>
  <si>
    <t>00005899</t>
  </si>
  <si>
    <t>P.S. Virgen del Rosario Carapongo</t>
  </si>
  <si>
    <t>00005900</t>
  </si>
  <si>
    <t>C.S. Villa Leticia de Cajamarquilla</t>
  </si>
  <si>
    <t>00005901</t>
  </si>
  <si>
    <t>P.S. Alto Perú</t>
  </si>
  <si>
    <t>00005902</t>
  </si>
  <si>
    <t>C.S. Nieveria del Paraíso</t>
  </si>
  <si>
    <t>00006735</t>
  </si>
  <si>
    <t>P.S. Casa Huerta La Campiña</t>
  </si>
  <si>
    <t>Ubigeo</t>
  </si>
  <si>
    <t>* CMSC y Centro Rehabilitacion NO tienen poblacion Asignada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</si>
</sst>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.0"/>
    <numFmt numFmtId="165" formatCode="0.0%"/>
    <numFmt numFmtId="166" formatCode="#,##0.0"/>
    <numFmt numFmtId="167" formatCode="0.0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6"/>
      <color rgb="FF0000FF"/>
      <name val="Arial"/>
      <family val="2"/>
    </font>
    <font>
      <sz val="6"/>
      <name val="Arial"/>
      <family val="2"/>
    </font>
    <font>
      <b/>
      <sz val="10"/>
      <name val="Calibri"/>
      <family val="2"/>
      <scheme val="minor"/>
    </font>
    <font>
      <sz val="9"/>
      <color theme="0"/>
      <name val="Arial"/>
      <family val="2"/>
    </font>
    <font>
      <b/>
      <sz val="10"/>
      <color theme="5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9B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theme="3"/>
      </right>
      <top style="medium">
        <color auto="1"/>
      </top>
      <bottom/>
      <diagonal/>
    </border>
    <border>
      <left style="medium">
        <color theme="3"/>
      </left>
      <right/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theme="3"/>
      </right>
      <top/>
      <bottom/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35" fillId="0" borderId="0" applyFont="0" applyFill="0" applyBorder="0" applyAlignment="0" applyProtection="0"/>
  </cellStyleXfs>
  <cellXfs count="319">
    <xf numFmtId="0" fontId="0" fillId="0" borderId="0" xfId="0"/>
    <xf numFmtId="3" fontId="7" fillId="2" borderId="1" xfId="0" applyNumberFormat="1" applyFont="1" applyFill="1" applyBorder="1" applyAlignment="1">
      <alignment horizontal="centerContinuous" vertical="center"/>
    </xf>
    <xf numFmtId="3" fontId="7" fillId="2" borderId="2" xfId="0" applyNumberFormat="1" applyFont="1" applyFill="1" applyBorder="1" applyAlignment="1">
      <alignment horizontal="centerContinuous" vertical="center"/>
    </xf>
    <xf numFmtId="3" fontId="7" fillId="2" borderId="3" xfId="0" applyNumberFormat="1" applyFont="1" applyFill="1" applyBorder="1" applyAlignment="1">
      <alignment horizontal="centerContinuous" vertical="center"/>
    </xf>
    <xf numFmtId="3" fontId="8" fillId="2" borderId="2" xfId="0" applyNumberFormat="1" applyFont="1" applyFill="1" applyBorder="1" applyAlignment="1">
      <alignment horizontal="centerContinuous" vertical="center"/>
    </xf>
    <xf numFmtId="3" fontId="8" fillId="2" borderId="3" xfId="0" applyNumberFormat="1" applyFont="1" applyFill="1" applyBorder="1" applyAlignment="1">
      <alignment horizontal="centerContinuous" vertical="center"/>
    </xf>
    <xf numFmtId="0" fontId="6" fillId="6" borderId="1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3" fontId="12" fillId="5" borderId="3" xfId="0" quotePrefix="1" applyNumberFormat="1" applyFont="1" applyFill="1" applyBorder="1" applyAlignment="1">
      <alignment horizontal="center" vertical="center"/>
    </xf>
    <xf numFmtId="3" fontId="12" fillId="5" borderId="11" xfId="0" applyNumberFormat="1" applyFont="1" applyFill="1" applyBorder="1" applyAlignment="1">
      <alignment horizontal="center" vertical="center"/>
    </xf>
    <xf numFmtId="0" fontId="1" fillId="7" borderId="0" xfId="0" quotePrefix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vertical="center"/>
    </xf>
    <xf numFmtId="1" fontId="15" fillId="0" borderId="0" xfId="1" quotePrefix="1" applyNumberFormat="1" applyFont="1" applyFill="1" applyAlignment="1">
      <alignment horizontal="left" vertical="center"/>
    </xf>
    <xf numFmtId="0" fontId="15" fillId="0" borderId="0" xfId="2" applyFont="1" applyFill="1" applyAlignment="1">
      <alignment vertical="center"/>
    </xf>
    <xf numFmtId="3" fontId="1" fillId="7" borderId="0" xfId="0" quotePrefix="1" applyNumberFormat="1" applyFont="1" applyFill="1" applyBorder="1" applyAlignment="1">
      <alignment horizontal="center" vertical="center" wrapText="1"/>
    </xf>
    <xf numFmtId="3" fontId="1" fillId="7" borderId="19" xfId="0" applyNumberFormat="1" applyFont="1" applyFill="1" applyBorder="1" applyAlignment="1">
      <alignment horizontal="center" vertical="center" wrapText="1"/>
    </xf>
    <xf numFmtId="3" fontId="1" fillId="7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3" fontId="4" fillId="0" borderId="16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" fillId="7" borderId="20" xfId="0" quotePrefix="1" applyNumberFormat="1" applyFont="1" applyFill="1" applyBorder="1" applyAlignment="1">
      <alignment horizontal="center" vertical="center" wrapText="1"/>
    </xf>
    <xf numFmtId="3" fontId="1" fillId="12" borderId="0" xfId="0" quotePrefix="1" applyNumberFormat="1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 wrapText="1"/>
    </xf>
    <xf numFmtId="0" fontId="16" fillId="11" borderId="24" xfId="0" applyFont="1" applyFill="1" applyBorder="1" applyAlignment="1">
      <alignment horizontal="center" vertical="center" wrapText="1"/>
    </xf>
    <xf numFmtId="0" fontId="16" fillId="11" borderId="25" xfId="0" applyFont="1" applyFill="1" applyBorder="1" applyAlignment="1">
      <alignment horizontal="center" vertical="center" wrapText="1"/>
    </xf>
    <xf numFmtId="0" fontId="16" fillId="11" borderId="26" xfId="0" applyFont="1" applyFill="1" applyBorder="1" applyAlignment="1">
      <alignment horizontal="center" vertical="center" wrapText="1"/>
    </xf>
    <xf numFmtId="3" fontId="1" fillId="7" borderId="5" xfId="0" quotePrefix="1" applyNumberFormat="1" applyFont="1" applyFill="1" applyBorder="1" applyAlignment="1">
      <alignment horizontal="center" vertical="center" wrapText="1"/>
    </xf>
    <xf numFmtId="3" fontId="1" fillId="7" borderId="32" xfId="0" quotePrefix="1" applyNumberFormat="1" applyFont="1" applyFill="1" applyBorder="1" applyAlignment="1">
      <alignment horizontal="center" vertical="center" wrapText="1"/>
    </xf>
    <xf numFmtId="3" fontId="1" fillId="7" borderId="8" xfId="0" quotePrefix="1" applyNumberFormat="1" applyFont="1" applyFill="1" applyBorder="1" applyAlignment="1">
      <alignment horizontal="center" vertical="center" wrapText="1"/>
    </xf>
    <xf numFmtId="3" fontId="1" fillId="7" borderId="8" xfId="0" applyNumberFormat="1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3" fontId="1" fillId="7" borderId="38" xfId="0" applyNumberFormat="1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3" fontId="4" fillId="0" borderId="39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15" borderId="0" xfId="0" applyFont="1" applyFill="1" applyAlignment="1">
      <alignment vertical="center"/>
    </xf>
    <xf numFmtId="0" fontId="16" fillId="0" borderId="16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6" fillId="10" borderId="26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16" fillId="8" borderId="2" xfId="0" applyNumberFormat="1" applyFont="1" applyFill="1" applyBorder="1" applyAlignment="1">
      <alignment horizontal="left" vertical="center"/>
    </xf>
    <xf numFmtId="3" fontId="16" fillId="8" borderId="2" xfId="0" applyNumberFormat="1" applyFont="1" applyFill="1" applyBorder="1" applyAlignment="1">
      <alignment horizontal="centerContinuous" vertical="center"/>
    </xf>
    <xf numFmtId="3" fontId="16" fillId="8" borderId="3" xfId="0" applyNumberFormat="1" applyFont="1" applyFill="1" applyBorder="1" applyAlignment="1">
      <alignment horizontal="centerContinuous" vertical="center"/>
    </xf>
    <xf numFmtId="3" fontId="24" fillId="8" borderId="2" xfId="0" applyNumberFormat="1" applyFont="1" applyFill="1" applyBorder="1" applyAlignment="1">
      <alignment horizontal="centerContinuous" vertical="center"/>
    </xf>
    <xf numFmtId="3" fontId="16" fillId="9" borderId="17" xfId="0" applyNumberFormat="1" applyFont="1" applyFill="1" applyBorder="1" applyAlignment="1">
      <alignment horizontal="left" vertical="center"/>
    </xf>
    <xf numFmtId="3" fontId="16" fillId="9" borderId="2" xfId="0" applyNumberFormat="1" applyFont="1" applyFill="1" applyBorder="1" applyAlignment="1">
      <alignment horizontal="centerContinuous" vertical="center"/>
    </xf>
    <xf numFmtId="3" fontId="16" fillId="9" borderId="3" xfId="0" applyNumberFormat="1" applyFont="1" applyFill="1" applyBorder="1" applyAlignment="1">
      <alignment horizontal="centerContinuous" vertical="center"/>
    </xf>
    <xf numFmtId="3" fontId="24" fillId="9" borderId="2" xfId="0" applyNumberFormat="1" applyFont="1" applyFill="1" applyBorder="1" applyAlignment="1">
      <alignment horizontal="centerContinuous" vertical="center"/>
    </xf>
    <xf numFmtId="3" fontId="24" fillId="9" borderId="3" xfId="0" applyNumberFormat="1" applyFont="1" applyFill="1" applyBorder="1" applyAlignment="1">
      <alignment horizontal="centerContinuous" vertical="center"/>
    </xf>
    <xf numFmtId="3" fontId="25" fillId="8" borderId="3" xfId="0" quotePrefix="1" applyNumberFormat="1" applyFont="1" applyFill="1" applyBorder="1" applyAlignment="1">
      <alignment horizontal="center" vertical="center"/>
    </xf>
    <xf numFmtId="3" fontId="25" fillId="8" borderId="2" xfId="0" applyNumberFormat="1" applyFont="1" applyFill="1" applyBorder="1" applyAlignment="1">
      <alignment horizontal="center" vertical="center"/>
    </xf>
    <xf numFmtId="3" fontId="25" fillId="8" borderId="11" xfId="0" applyNumberFormat="1" applyFont="1" applyFill="1" applyBorder="1" applyAlignment="1">
      <alignment horizontal="center" vertical="center"/>
    </xf>
    <xf numFmtId="3" fontId="25" fillId="8" borderId="3" xfId="0" applyNumberFormat="1" applyFont="1" applyFill="1" applyBorder="1" applyAlignment="1">
      <alignment horizontal="center" vertical="center"/>
    </xf>
    <xf numFmtId="3" fontId="24" fillId="8" borderId="11" xfId="0" applyNumberFormat="1" applyFont="1" applyFill="1" applyBorder="1" applyAlignment="1">
      <alignment horizontal="center" vertical="center"/>
    </xf>
    <xf numFmtId="3" fontId="24" fillId="8" borderId="2" xfId="0" applyNumberFormat="1" applyFont="1" applyFill="1" applyBorder="1" applyAlignment="1">
      <alignment horizontal="center" vertical="center"/>
    </xf>
    <xf numFmtId="3" fontId="24" fillId="8" borderId="1" xfId="0" applyNumberFormat="1" applyFont="1" applyFill="1" applyBorder="1" applyAlignment="1">
      <alignment horizontal="center" vertical="center"/>
    </xf>
    <xf numFmtId="3" fontId="25" fillId="9" borderId="18" xfId="0" quotePrefix="1" applyNumberFormat="1" applyFont="1" applyFill="1" applyBorder="1" applyAlignment="1">
      <alignment horizontal="center" vertical="center"/>
    </xf>
    <xf numFmtId="3" fontId="25" fillId="9" borderId="2" xfId="0" applyNumberFormat="1" applyFont="1" applyFill="1" applyBorder="1" applyAlignment="1">
      <alignment horizontal="center" vertical="center"/>
    </xf>
    <xf numFmtId="3" fontId="25" fillId="9" borderId="11" xfId="0" applyNumberFormat="1" applyFont="1" applyFill="1" applyBorder="1" applyAlignment="1">
      <alignment horizontal="center" vertical="center"/>
    </xf>
    <xf numFmtId="3" fontId="25" fillId="9" borderId="3" xfId="0" applyNumberFormat="1" applyFont="1" applyFill="1" applyBorder="1" applyAlignment="1">
      <alignment horizontal="center" vertical="center"/>
    </xf>
    <xf numFmtId="3" fontId="24" fillId="9" borderId="11" xfId="0" applyNumberFormat="1" applyFont="1" applyFill="1" applyBorder="1" applyAlignment="1">
      <alignment horizontal="center" vertical="center"/>
    </xf>
    <xf numFmtId="3" fontId="24" fillId="9" borderId="2" xfId="0" applyNumberFormat="1" applyFont="1" applyFill="1" applyBorder="1" applyAlignment="1">
      <alignment horizontal="center" vertical="center"/>
    </xf>
    <xf numFmtId="3" fontId="26" fillId="0" borderId="34" xfId="0" applyNumberFormat="1" applyFont="1" applyFill="1" applyBorder="1" applyAlignment="1">
      <alignment vertical="center"/>
    </xf>
    <xf numFmtId="3" fontId="26" fillId="0" borderId="19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28" fillId="0" borderId="0" xfId="3" applyFont="1" applyBorder="1" applyAlignment="1">
      <alignment horizontal="center" vertical="center" wrapText="1"/>
    </xf>
    <xf numFmtId="0" fontId="29" fillId="0" borderId="0" xfId="3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35" xfId="3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3" applyFont="1" applyBorder="1" applyAlignment="1">
      <alignment vertical="center" wrapText="1"/>
    </xf>
    <xf numFmtId="0" fontId="29" fillId="0" borderId="0" xfId="3" applyFont="1" applyBorder="1" applyAlignment="1">
      <alignment vertical="center"/>
    </xf>
    <xf numFmtId="0" fontId="25" fillId="0" borderId="16" xfId="3" applyFont="1" applyBorder="1" applyAlignment="1">
      <alignment horizontal="left" vertical="center" wrapText="1"/>
    </xf>
    <xf numFmtId="3" fontId="30" fillId="0" borderId="16" xfId="4" applyNumberFormat="1" applyFont="1" applyBorder="1" applyAlignment="1">
      <alignment horizontal="right" vertical="center"/>
    </xf>
    <xf numFmtId="0" fontId="28" fillId="0" borderId="0" xfId="3" applyFont="1" applyBorder="1" applyAlignment="1">
      <alignment horizontal="left" vertical="center" wrapText="1"/>
    </xf>
    <xf numFmtId="164" fontId="28" fillId="0" borderId="0" xfId="3" applyNumberFormat="1" applyFont="1" applyBorder="1" applyAlignment="1">
      <alignment horizontal="right" vertical="center"/>
    </xf>
    <xf numFmtId="3" fontId="33" fillId="0" borderId="43" xfId="0" applyNumberFormat="1" applyFont="1" applyBorder="1" applyAlignment="1">
      <alignment vertical="center"/>
    </xf>
    <xf numFmtId="0" fontId="25" fillId="0" borderId="16" xfId="3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165" fontId="4" fillId="0" borderId="16" xfId="5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65" fontId="20" fillId="0" borderId="35" xfId="5" applyNumberFormat="1" applyFont="1" applyBorder="1" applyAlignment="1">
      <alignment horizontal="center" vertical="center"/>
    </xf>
    <xf numFmtId="10" fontId="4" fillId="0" borderId="16" xfId="5" applyNumberFormat="1" applyFont="1" applyBorder="1" applyAlignment="1">
      <alignment vertical="center"/>
    </xf>
    <xf numFmtId="3" fontId="20" fillId="0" borderId="3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2" fillId="5" borderId="9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vertical="center"/>
    </xf>
    <xf numFmtId="0" fontId="6" fillId="16" borderId="44" xfId="0" applyFont="1" applyFill="1" applyBorder="1" applyAlignment="1">
      <alignment horizontal="center" vertical="center" wrapText="1"/>
    </xf>
    <xf numFmtId="3" fontId="1" fillId="13" borderId="32" xfId="0" quotePrefix="1" applyNumberFormat="1" applyFont="1" applyFill="1" applyBorder="1" applyAlignment="1">
      <alignment horizontal="center" vertical="center" wrapText="1"/>
    </xf>
    <xf numFmtId="3" fontId="1" fillId="13" borderId="5" xfId="0" quotePrefix="1" applyNumberFormat="1" applyFont="1" applyFill="1" applyBorder="1" applyAlignment="1">
      <alignment horizontal="center" vertical="center" wrapText="1"/>
    </xf>
    <xf numFmtId="3" fontId="1" fillId="13" borderId="8" xfId="0" quotePrefix="1" applyNumberFormat="1" applyFont="1" applyFill="1" applyBorder="1" applyAlignment="1">
      <alignment horizontal="center" vertical="center" wrapText="1"/>
    </xf>
    <xf numFmtId="3" fontId="4" fillId="0" borderId="33" xfId="0" applyNumberFormat="1" applyFont="1" applyBorder="1"/>
    <xf numFmtId="3" fontId="4" fillId="0" borderId="0" xfId="0" applyNumberFormat="1" applyFont="1" applyBorder="1"/>
    <xf numFmtId="3" fontId="4" fillId="0" borderId="34" xfId="0" applyNumberFormat="1" applyFont="1" applyBorder="1"/>
    <xf numFmtId="3" fontId="4" fillId="0" borderId="45" xfId="0" applyNumberFormat="1" applyFont="1" applyBorder="1"/>
    <xf numFmtId="3" fontId="4" fillId="0" borderId="41" xfId="0" applyNumberFormat="1" applyFont="1" applyBorder="1"/>
    <xf numFmtId="3" fontId="24" fillId="9" borderId="1" xfId="0" applyNumberFormat="1" applyFont="1" applyFill="1" applyBorder="1" applyAlignment="1">
      <alignment horizontal="center" vertical="center"/>
    </xf>
    <xf numFmtId="0" fontId="6" fillId="17" borderId="29" xfId="0" applyFont="1" applyFill="1" applyBorder="1" applyAlignment="1">
      <alignment horizontal="center" vertical="center" wrapText="1"/>
    </xf>
    <xf numFmtId="0" fontId="6" fillId="17" borderId="27" xfId="0" applyFont="1" applyFill="1" applyBorder="1" applyAlignment="1">
      <alignment horizontal="center" vertical="center" wrapText="1"/>
    </xf>
    <xf numFmtId="0" fontId="6" fillId="17" borderId="46" xfId="0" applyFont="1" applyFill="1" applyBorder="1" applyAlignment="1">
      <alignment horizontal="center" vertical="center" wrapText="1"/>
    </xf>
    <xf numFmtId="3" fontId="1" fillId="12" borderId="33" xfId="0" quotePrefix="1" applyNumberFormat="1" applyFont="1" applyFill="1" applyBorder="1" applyAlignment="1">
      <alignment horizontal="center" vertical="center" wrapText="1"/>
    </xf>
    <xf numFmtId="3" fontId="1" fillId="12" borderId="34" xfId="0" quotePrefix="1" applyNumberFormat="1" applyFont="1" applyFill="1" applyBorder="1" applyAlignment="1">
      <alignment horizontal="center" vertical="center" wrapText="1"/>
    </xf>
    <xf numFmtId="166" fontId="1" fillId="7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vertical="center"/>
    </xf>
    <xf numFmtId="9" fontId="40" fillId="18" borderId="0" xfId="0" applyNumberFormat="1" applyFont="1" applyFill="1" applyAlignment="1">
      <alignment vertical="center"/>
    </xf>
    <xf numFmtId="167" fontId="4" fillId="0" borderId="0" xfId="0" applyNumberFormat="1" applyFont="1" applyAlignment="1">
      <alignment vertical="center"/>
    </xf>
    <xf numFmtId="3" fontId="20" fillId="0" borderId="3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7" fillId="5" borderId="0" xfId="0" applyFont="1" applyFill="1" applyAlignment="1">
      <alignment horizontal="center" vertical="center" wrapText="1"/>
    </xf>
    <xf numFmtId="0" fontId="37" fillId="5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3" fontId="11" fillId="4" borderId="7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3" fontId="12" fillId="5" borderId="8" xfId="0" applyNumberFormat="1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/>
    </xf>
    <xf numFmtId="3" fontId="12" fillId="5" borderId="9" xfId="0" applyNumberFormat="1" applyFont="1" applyFill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1" fillId="14" borderId="8" xfId="0" applyNumberFormat="1" applyFont="1" applyFill="1" applyBorder="1" applyAlignment="1">
      <alignment horizontal="center" vertical="center" wrapText="1"/>
    </xf>
    <xf numFmtId="3" fontId="17" fillId="14" borderId="15" xfId="0" applyNumberFormat="1" applyFont="1" applyFill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3" fontId="33" fillId="0" borderId="43" xfId="0" applyNumberFormat="1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37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0" borderId="30" xfId="0" applyFont="1" applyFill="1" applyBorder="1" applyAlignment="1">
      <alignment horizontal="center" vertical="center" wrapText="1"/>
    </xf>
    <xf numFmtId="3" fontId="23" fillId="11" borderId="8" xfId="0" applyNumberFormat="1" applyFont="1" applyFill="1" applyBorder="1" applyAlignment="1">
      <alignment horizontal="center" vertical="center" wrapText="1"/>
    </xf>
    <xf numFmtId="3" fontId="23" fillId="11" borderId="1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41" fillId="19" borderId="0" xfId="0" applyFont="1" applyFill="1" applyAlignment="1">
      <alignment horizontal="center" vertical="center" wrapText="1"/>
    </xf>
    <xf numFmtId="0" fontId="41" fillId="19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 wrapText="1"/>
    </xf>
    <xf numFmtId="0" fontId="39" fillId="4" borderId="0" xfId="0" applyFont="1" applyFill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6" fillId="20" borderId="47" xfId="0" applyFont="1" applyFill="1" applyBorder="1" applyAlignment="1">
      <alignment horizontal="center" vertical="center" wrapText="1"/>
    </xf>
    <xf numFmtId="0" fontId="6" fillId="20" borderId="48" xfId="0" applyFont="1" applyFill="1" applyBorder="1" applyAlignment="1">
      <alignment horizontal="center" vertical="center" wrapText="1"/>
    </xf>
    <xf numFmtId="0" fontId="6" fillId="20" borderId="22" xfId="0" applyFont="1" applyFill="1" applyBorder="1" applyAlignment="1">
      <alignment horizontal="center" vertical="center" wrapText="1"/>
    </xf>
    <xf numFmtId="0" fontId="6" fillId="20" borderId="27" xfId="0" applyFont="1" applyFill="1" applyBorder="1" applyAlignment="1">
      <alignment horizontal="center" vertical="center" wrapText="1"/>
    </xf>
    <xf numFmtId="3" fontId="6" fillId="20" borderId="22" xfId="0" applyNumberFormat="1" applyFont="1" applyFill="1" applyBorder="1" applyAlignment="1">
      <alignment horizontal="center" vertical="center" wrapText="1"/>
    </xf>
    <xf numFmtId="3" fontId="6" fillId="20" borderId="23" xfId="0" applyNumberFormat="1" applyFont="1" applyFill="1" applyBorder="1" applyAlignment="1">
      <alignment horizontal="center" vertical="center" wrapText="1"/>
    </xf>
    <xf numFmtId="3" fontId="6" fillId="20" borderId="27" xfId="0" applyNumberFormat="1" applyFont="1" applyFill="1" applyBorder="1" applyAlignment="1">
      <alignment horizontal="center" vertical="center" wrapText="1"/>
    </xf>
    <xf numFmtId="3" fontId="6" fillId="20" borderId="46" xfId="0" applyNumberFormat="1" applyFont="1" applyFill="1" applyBorder="1" applyAlignment="1">
      <alignment horizontal="center" vertical="center" wrapText="1"/>
    </xf>
    <xf numFmtId="0" fontId="40" fillId="21" borderId="22" xfId="0" applyFont="1" applyFill="1" applyBorder="1" applyAlignment="1">
      <alignment horizontal="center" vertical="center" wrapText="1"/>
    </xf>
    <xf numFmtId="0" fontId="40" fillId="21" borderId="23" xfId="0" applyFont="1" applyFill="1" applyBorder="1" applyAlignment="1">
      <alignment horizontal="center" vertical="center" wrapText="1"/>
    </xf>
    <xf numFmtId="0" fontId="43" fillId="21" borderId="49" xfId="0" applyFont="1" applyFill="1" applyBorder="1" applyAlignment="1">
      <alignment horizontal="center" vertical="center" wrapText="1"/>
    </xf>
    <xf numFmtId="0" fontId="43" fillId="21" borderId="5" xfId="0" applyFont="1" applyFill="1" applyBorder="1" applyAlignment="1">
      <alignment horizontal="center" vertical="center" wrapText="1"/>
    </xf>
    <xf numFmtId="0" fontId="43" fillId="21" borderId="8" xfId="0" applyFont="1" applyFill="1" applyBorder="1" applyAlignment="1">
      <alignment horizontal="center" vertical="center" wrapText="1"/>
    </xf>
    <xf numFmtId="0" fontId="6" fillId="20" borderId="50" xfId="0" applyFont="1" applyFill="1" applyBorder="1" applyAlignment="1">
      <alignment horizontal="center" vertical="center" wrapText="1"/>
    </xf>
    <xf numFmtId="0" fontId="6" fillId="20" borderId="51" xfId="0" applyFont="1" applyFill="1" applyBorder="1" applyAlignment="1">
      <alignment horizontal="center" vertical="center" wrapText="1"/>
    </xf>
    <xf numFmtId="0" fontId="6" fillId="20" borderId="52" xfId="0" applyFont="1" applyFill="1" applyBorder="1" applyAlignment="1">
      <alignment horizontal="center" vertical="center" wrapText="1"/>
    </xf>
    <xf numFmtId="0" fontId="6" fillId="20" borderId="53" xfId="0" applyFont="1" applyFill="1" applyBorder="1" applyAlignment="1">
      <alignment horizontal="center" vertical="center" wrapText="1"/>
    </xf>
    <xf numFmtId="3" fontId="6" fillId="20" borderId="52" xfId="0" applyNumberFormat="1" applyFont="1" applyFill="1" applyBorder="1" applyAlignment="1">
      <alignment horizontal="center" vertical="center" wrapText="1"/>
    </xf>
    <xf numFmtId="3" fontId="6" fillId="20" borderId="10" xfId="0" applyNumberFormat="1" applyFont="1" applyFill="1" applyBorder="1" applyAlignment="1">
      <alignment horizontal="center" vertical="center" wrapText="1"/>
    </xf>
    <xf numFmtId="3" fontId="6" fillId="20" borderId="53" xfId="0" applyNumberFormat="1" applyFont="1" applyFill="1" applyBorder="1" applyAlignment="1">
      <alignment horizontal="center" vertical="center" wrapText="1"/>
    </xf>
    <xf numFmtId="3" fontId="6" fillId="20" borderId="54" xfId="0" applyNumberFormat="1" applyFont="1" applyFill="1" applyBorder="1" applyAlignment="1">
      <alignment horizontal="center" vertical="center" wrapText="1"/>
    </xf>
    <xf numFmtId="0" fontId="40" fillId="21" borderId="52" xfId="0" applyFont="1" applyFill="1" applyBorder="1" applyAlignment="1">
      <alignment horizontal="center" vertical="center" wrapText="1"/>
    </xf>
    <xf numFmtId="0" fontId="40" fillId="21" borderId="10" xfId="0" applyFont="1" applyFill="1" applyBorder="1" applyAlignment="1">
      <alignment horizontal="center" vertical="center" wrapText="1"/>
    </xf>
    <xf numFmtId="0" fontId="43" fillId="21" borderId="55" xfId="0" applyFont="1" applyFill="1" applyBorder="1" applyAlignment="1">
      <alignment horizontal="center" vertical="center" wrapText="1"/>
    </xf>
    <xf numFmtId="0" fontId="43" fillId="21" borderId="16" xfId="0" applyFont="1" applyFill="1" applyBorder="1" applyAlignment="1">
      <alignment horizontal="center" vertical="center" wrapText="1"/>
    </xf>
    <xf numFmtId="0" fontId="43" fillId="21" borderId="41" xfId="0" applyFont="1" applyFill="1" applyBorder="1" applyAlignment="1">
      <alignment horizontal="center" vertical="center" wrapText="1"/>
    </xf>
    <xf numFmtId="0" fontId="6" fillId="20" borderId="24" xfId="0" applyFont="1" applyFill="1" applyBorder="1" applyAlignment="1">
      <alignment horizontal="center" vertical="center" wrapText="1"/>
    </xf>
    <xf numFmtId="0" fontId="6" fillId="20" borderId="28" xfId="0" applyFont="1" applyFill="1" applyBorder="1" applyAlignment="1">
      <alignment horizontal="center" vertical="center" wrapText="1"/>
    </xf>
    <xf numFmtId="3" fontId="6" fillId="22" borderId="25" xfId="0" applyNumberFormat="1" applyFont="1" applyFill="1" applyBorder="1" applyAlignment="1">
      <alignment horizontal="center" vertical="center"/>
    </xf>
    <xf numFmtId="3" fontId="6" fillId="20" borderId="25" xfId="0" applyNumberFormat="1" applyFont="1" applyFill="1" applyBorder="1" applyAlignment="1">
      <alignment horizontal="center" vertical="center"/>
    </xf>
    <xf numFmtId="3" fontId="6" fillId="20" borderId="28" xfId="0" applyNumberFormat="1" applyFont="1" applyFill="1" applyBorder="1" applyAlignment="1">
      <alignment horizontal="center" vertical="center"/>
    </xf>
    <xf numFmtId="3" fontId="6" fillId="20" borderId="24" xfId="0" applyNumberFormat="1" applyFont="1" applyFill="1" applyBorder="1" applyAlignment="1">
      <alignment horizontal="center" vertical="center"/>
    </xf>
    <xf numFmtId="3" fontId="6" fillId="20" borderId="26" xfId="0" applyNumberFormat="1" applyFont="1" applyFill="1" applyBorder="1" applyAlignment="1">
      <alignment horizontal="center" vertical="center"/>
    </xf>
    <xf numFmtId="0" fontId="40" fillId="21" borderId="24" xfId="0" applyFont="1" applyFill="1" applyBorder="1" applyAlignment="1">
      <alignment horizontal="center" vertical="center" wrapText="1"/>
    </xf>
    <xf numFmtId="0" fontId="40" fillId="21" borderId="25" xfId="0" applyFont="1" applyFill="1" applyBorder="1" applyAlignment="1">
      <alignment horizontal="center" vertical="center" wrapText="1"/>
    </xf>
    <xf numFmtId="0" fontId="43" fillId="21" borderId="25" xfId="0" quotePrefix="1" applyFont="1" applyFill="1" applyBorder="1" applyAlignment="1">
      <alignment horizontal="center" vertical="center" wrapText="1"/>
    </xf>
    <xf numFmtId="0" fontId="43" fillId="21" borderId="26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6" fillId="6" borderId="2" xfId="0" applyNumberFormat="1" applyFont="1" applyFill="1" applyBorder="1" applyAlignment="1" applyProtection="1">
      <alignment vertical="center"/>
    </xf>
    <xf numFmtId="0" fontId="6" fillId="6" borderId="3" xfId="0" applyNumberFormat="1" applyFont="1" applyFill="1" applyBorder="1" applyAlignment="1" applyProtection="1">
      <alignment horizontal="center" vertical="center"/>
    </xf>
    <xf numFmtId="3" fontId="6" fillId="6" borderId="32" xfId="0" applyNumberFormat="1" applyFont="1" applyFill="1" applyBorder="1" applyAlignment="1" applyProtection="1">
      <alignment horizontal="center" vertical="center"/>
    </xf>
    <xf numFmtId="0" fontId="4" fillId="7" borderId="32" xfId="0" applyFont="1" applyFill="1" applyBorder="1" applyAlignment="1">
      <alignment vertical="center"/>
    </xf>
    <xf numFmtId="0" fontId="6" fillId="7" borderId="5" xfId="0" applyNumberFormat="1" applyFont="1" applyFill="1" applyBorder="1" applyAlignment="1" applyProtection="1">
      <alignment vertical="center"/>
    </xf>
    <xf numFmtId="0" fontId="6" fillId="7" borderId="8" xfId="0" applyNumberFormat="1" applyFont="1" applyFill="1" applyBorder="1" applyAlignment="1" applyProtection="1">
      <alignment horizontal="center" vertical="center"/>
    </xf>
    <xf numFmtId="3" fontId="6" fillId="7" borderId="1" xfId="0" applyNumberFormat="1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4" fillId="0" borderId="58" xfId="0" applyNumberFormat="1" applyFont="1" applyFill="1" applyBorder="1" applyAlignment="1" applyProtection="1">
      <alignment vertical="center"/>
    </xf>
    <xf numFmtId="0" fontId="4" fillId="0" borderId="59" xfId="0" applyNumberFormat="1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>
      <alignment vertical="center"/>
    </xf>
    <xf numFmtId="0" fontId="4" fillId="0" borderId="64" xfId="0" applyFont="1" applyFill="1" applyBorder="1" applyAlignment="1">
      <alignment vertical="center"/>
    </xf>
    <xf numFmtId="0" fontId="4" fillId="0" borderId="65" xfId="0" applyNumberFormat="1" applyFont="1" applyFill="1" applyBorder="1" applyAlignment="1" applyProtection="1">
      <alignment vertical="center"/>
    </xf>
    <xf numFmtId="0" fontId="4" fillId="0" borderId="66" xfId="0" applyNumberFormat="1" applyFont="1" applyFill="1" applyBorder="1" applyAlignment="1" applyProtection="1">
      <alignment horizontal="center" vertical="center"/>
    </xf>
    <xf numFmtId="3" fontId="6" fillId="23" borderId="69" xfId="0" applyNumberFormat="1" applyFont="1" applyFill="1" applyBorder="1" applyAlignment="1" applyProtection="1">
      <alignment horizontal="center" vertical="center"/>
    </xf>
    <xf numFmtId="0" fontId="4" fillId="0" borderId="70" xfId="0" applyFont="1" applyFill="1" applyBorder="1" applyAlignment="1">
      <alignment vertical="center"/>
    </xf>
    <xf numFmtId="0" fontId="4" fillId="0" borderId="71" xfId="0" applyFont="1" applyFill="1" applyBorder="1" applyAlignment="1">
      <alignment vertical="center"/>
    </xf>
    <xf numFmtId="0" fontId="4" fillId="0" borderId="72" xfId="0" applyNumberFormat="1" applyFont="1" applyFill="1" applyBorder="1" applyAlignment="1" applyProtection="1">
      <alignment vertical="center"/>
    </xf>
    <xf numFmtId="0" fontId="4" fillId="0" borderId="73" xfId="0" applyNumberFormat="1" applyFont="1" applyFill="1" applyBorder="1" applyAlignment="1" applyProtection="1">
      <alignment horizontal="center" vertical="center"/>
    </xf>
    <xf numFmtId="0" fontId="26" fillId="0" borderId="58" xfId="0" applyNumberFormat="1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/>
    </xf>
    <xf numFmtId="0" fontId="26" fillId="0" borderId="65" xfId="0" applyNumberFormat="1" applyFont="1" applyFill="1" applyBorder="1" applyAlignment="1">
      <alignment vertical="center"/>
    </xf>
    <xf numFmtId="0" fontId="4" fillId="0" borderId="65" xfId="0" applyFont="1" applyFill="1" applyBorder="1" applyAlignment="1">
      <alignment vertical="center"/>
    </xf>
    <xf numFmtId="0" fontId="4" fillId="0" borderId="66" xfId="0" applyFont="1" applyFill="1" applyBorder="1" applyAlignment="1">
      <alignment horizontal="center" vertical="center"/>
    </xf>
    <xf numFmtId="0" fontId="4" fillId="15" borderId="65" xfId="0" applyFont="1" applyFill="1" applyBorder="1" applyAlignment="1">
      <alignment vertical="center"/>
    </xf>
    <xf numFmtId="0" fontId="4" fillId="0" borderId="65" xfId="0" applyNumberFormat="1" applyFont="1" applyFill="1" applyBorder="1" applyAlignment="1">
      <alignment vertical="center"/>
    </xf>
    <xf numFmtId="0" fontId="4" fillId="0" borderId="72" xfId="0" applyNumberFormat="1" applyFont="1" applyFill="1" applyBorder="1" applyAlignment="1">
      <alignment vertical="center"/>
    </xf>
    <xf numFmtId="0" fontId="4" fillId="0" borderId="72" xfId="0" applyFont="1" applyFill="1" applyBorder="1" applyAlignment="1">
      <alignment vertical="center"/>
    </xf>
    <xf numFmtId="0" fontId="4" fillId="15" borderId="72" xfId="0" applyFont="1" applyFill="1" applyBorder="1" applyAlignment="1">
      <alignment vertical="center"/>
    </xf>
    <xf numFmtId="0" fontId="4" fillId="0" borderId="73" xfId="0" applyFont="1" applyFill="1" applyBorder="1" applyAlignment="1">
      <alignment horizontal="center" vertical="center"/>
    </xf>
    <xf numFmtId="0" fontId="26" fillId="0" borderId="72" xfId="0" applyNumberFormat="1" applyFont="1" applyFill="1" applyBorder="1" applyAlignment="1">
      <alignment vertical="center"/>
    </xf>
    <xf numFmtId="0" fontId="44" fillId="15" borderId="72" xfId="0" applyFont="1" applyFill="1" applyBorder="1" applyAlignment="1">
      <alignment vertical="center"/>
    </xf>
    <xf numFmtId="3" fontId="6" fillId="23" borderId="76" xfId="0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6" fillId="24" borderId="77" xfId="0" applyFont="1" applyFill="1" applyBorder="1" applyAlignment="1">
      <alignment horizontal="center" vertical="center" wrapText="1"/>
    </xf>
    <xf numFmtId="0" fontId="6" fillId="24" borderId="78" xfId="0" applyFont="1" applyFill="1" applyBorder="1" applyAlignment="1">
      <alignment horizontal="center" vertical="center" wrapText="1"/>
    </xf>
    <xf numFmtId="0" fontId="6" fillId="24" borderId="5" xfId="0" applyFont="1" applyFill="1" applyBorder="1" applyAlignment="1">
      <alignment horizontal="center" vertical="center" wrapText="1"/>
    </xf>
    <xf numFmtId="0" fontId="6" fillId="24" borderId="22" xfId="0" applyFont="1" applyFill="1" applyBorder="1" applyAlignment="1">
      <alignment horizontal="center" vertical="center" wrapText="1"/>
    </xf>
    <xf numFmtId="0" fontId="6" fillId="24" borderId="27" xfId="0" applyFont="1" applyFill="1" applyBorder="1" applyAlignment="1">
      <alignment horizontal="center" vertical="center" wrapText="1"/>
    </xf>
    <xf numFmtId="3" fontId="6" fillId="24" borderId="22" xfId="0" applyNumberFormat="1" applyFont="1" applyFill="1" applyBorder="1" applyAlignment="1">
      <alignment horizontal="center" vertical="center" wrapText="1"/>
    </xf>
    <xf numFmtId="3" fontId="6" fillId="24" borderId="23" xfId="0" applyNumberFormat="1" applyFont="1" applyFill="1" applyBorder="1" applyAlignment="1">
      <alignment horizontal="center" vertical="center" wrapText="1"/>
    </xf>
    <xf numFmtId="3" fontId="6" fillId="24" borderId="27" xfId="0" applyNumberFormat="1" applyFont="1" applyFill="1" applyBorder="1" applyAlignment="1">
      <alignment horizontal="center" vertical="center" wrapText="1"/>
    </xf>
    <xf numFmtId="3" fontId="6" fillId="24" borderId="46" xfId="0" applyNumberFormat="1" applyFont="1" applyFill="1" applyBorder="1" applyAlignment="1">
      <alignment horizontal="center" vertical="center" wrapText="1"/>
    </xf>
    <xf numFmtId="0" fontId="40" fillId="21" borderId="79" xfId="0" applyFont="1" applyFill="1" applyBorder="1" applyAlignment="1">
      <alignment horizontal="center" vertical="center" wrapText="1"/>
    </xf>
    <xf numFmtId="0" fontId="6" fillId="24" borderId="8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 wrapText="1"/>
    </xf>
    <xf numFmtId="0" fontId="6" fillId="24" borderId="0" xfId="0" applyFont="1" applyFill="1" applyBorder="1" applyAlignment="1">
      <alignment horizontal="center" vertical="center" wrapText="1"/>
    </xf>
    <xf numFmtId="0" fontId="6" fillId="24" borderId="52" xfId="0" applyFont="1" applyFill="1" applyBorder="1" applyAlignment="1">
      <alignment horizontal="center" vertical="center" wrapText="1"/>
    </xf>
    <xf numFmtId="0" fontId="6" fillId="24" borderId="53" xfId="0" applyFont="1" applyFill="1" applyBorder="1" applyAlignment="1">
      <alignment horizontal="center" vertical="center" wrapText="1"/>
    </xf>
    <xf numFmtId="3" fontId="6" fillId="24" borderId="52" xfId="0" applyNumberFormat="1" applyFont="1" applyFill="1" applyBorder="1" applyAlignment="1">
      <alignment horizontal="center" vertical="center" wrapText="1"/>
    </xf>
    <xf numFmtId="3" fontId="6" fillId="24" borderId="10" xfId="0" applyNumberFormat="1" applyFont="1" applyFill="1" applyBorder="1" applyAlignment="1">
      <alignment horizontal="center" vertical="center" wrapText="1"/>
    </xf>
    <xf numFmtId="3" fontId="6" fillId="24" borderId="53" xfId="0" applyNumberFormat="1" applyFont="1" applyFill="1" applyBorder="1" applyAlignment="1">
      <alignment horizontal="center" vertical="center" wrapText="1"/>
    </xf>
    <xf numFmtId="3" fontId="6" fillId="24" borderId="54" xfId="0" applyNumberFormat="1" applyFont="1" applyFill="1" applyBorder="1" applyAlignment="1">
      <alignment horizontal="center" vertical="center" wrapText="1"/>
    </xf>
    <xf numFmtId="0" fontId="40" fillId="21" borderId="81" xfId="0" applyFont="1" applyFill="1" applyBorder="1" applyAlignment="1">
      <alignment horizontal="center" vertical="center" wrapText="1"/>
    </xf>
    <xf numFmtId="0" fontId="6" fillId="24" borderId="82" xfId="0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horizontal="center" vertical="center" wrapText="1"/>
    </xf>
    <xf numFmtId="0" fontId="6" fillId="24" borderId="28" xfId="0" applyFont="1" applyFill="1" applyBorder="1" applyAlignment="1">
      <alignment horizontal="center" vertical="center" wrapText="1"/>
    </xf>
    <xf numFmtId="3" fontId="6" fillId="24" borderId="24" xfId="0" applyNumberFormat="1" applyFont="1" applyFill="1" applyBorder="1" applyAlignment="1">
      <alignment horizontal="center" vertical="center"/>
    </xf>
    <xf numFmtId="3" fontId="6" fillId="24" borderId="25" xfId="0" applyNumberFormat="1" applyFont="1" applyFill="1" applyBorder="1" applyAlignment="1">
      <alignment horizontal="center" vertical="center"/>
    </xf>
    <xf numFmtId="3" fontId="6" fillId="24" borderId="28" xfId="0" applyNumberFormat="1" applyFont="1" applyFill="1" applyBorder="1" applyAlignment="1">
      <alignment horizontal="center" vertical="center"/>
    </xf>
    <xf numFmtId="3" fontId="6" fillId="24" borderId="26" xfId="0" applyNumberFormat="1" applyFont="1" applyFill="1" applyBorder="1" applyAlignment="1">
      <alignment horizontal="center" vertical="center"/>
    </xf>
    <xf numFmtId="0" fontId="40" fillId="21" borderId="83" xfId="0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 applyProtection="1">
      <alignment vertical="center"/>
    </xf>
    <xf numFmtId="0" fontId="6" fillId="7" borderId="2" xfId="0" applyNumberFormat="1" applyFont="1" applyFill="1" applyBorder="1" applyAlignment="1" applyProtection="1">
      <alignment vertical="center"/>
    </xf>
    <xf numFmtId="0" fontId="6" fillId="7" borderId="3" xfId="0" applyNumberFormat="1" applyFont="1" applyFill="1" applyBorder="1" applyAlignment="1" applyProtection="1">
      <alignment horizontal="center" vertical="center"/>
    </xf>
    <xf numFmtId="3" fontId="6" fillId="7" borderId="40" xfId="0" applyNumberFormat="1" applyFont="1" applyFill="1" applyBorder="1" applyAlignment="1" applyProtection="1">
      <alignment horizontal="center" vertical="center"/>
    </xf>
    <xf numFmtId="3" fontId="6" fillId="7" borderId="11" xfId="0" applyNumberFormat="1" applyFont="1" applyFill="1" applyBorder="1" applyAlignment="1" applyProtection="1">
      <alignment horizontal="center" vertical="center"/>
    </xf>
    <xf numFmtId="49" fontId="4" fillId="0" borderId="60" xfId="0" applyNumberFormat="1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3" fontId="4" fillId="0" borderId="62" xfId="0" applyNumberFormat="1" applyFont="1" applyFill="1" applyBorder="1" applyAlignment="1" applyProtection="1">
      <alignment vertical="center"/>
    </xf>
    <xf numFmtId="3" fontId="4" fillId="0" borderId="67" xfId="0" applyNumberFormat="1" applyFont="1" applyFill="1" applyBorder="1" applyAlignment="1">
      <alignment horizontal="center" vertical="center"/>
    </xf>
    <xf numFmtId="3" fontId="6" fillId="0" borderId="68" xfId="0" applyNumberFormat="1" applyFont="1" applyFill="1" applyBorder="1" applyAlignment="1" applyProtection="1">
      <alignment horizontal="center" vertical="center"/>
    </xf>
    <xf numFmtId="3" fontId="6" fillId="23" borderId="84" xfId="0" applyNumberFormat="1" applyFont="1" applyFill="1" applyBorder="1" applyAlignment="1" applyProtection="1">
      <alignment horizontal="center" vertical="center"/>
    </xf>
    <xf numFmtId="3" fontId="6" fillId="23" borderId="85" xfId="0" applyNumberFormat="1" applyFont="1" applyFill="1" applyBorder="1" applyAlignment="1" applyProtection="1">
      <alignment horizontal="center" vertical="center"/>
    </xf>
    <xf numFmtId="3" fontId="6" fillId="23" borderId="86" xfId="0" applyNumberFormat="1" applyFont="1" applyFill="1" applyBorder="1" applyAlignment="1" applyProtection="1">
      <alignment horizontal="center" vertical="center"/>
    </xf>
    <xf numFmtId="3" fontId="6" fillId="23" borderId="87" xfId="0" applyNumberFormat="1" applyFont="1" applyFill="1" applyBorder="1" applyAlignment="1" applyProtection="1">
      <alignment horizontal="center" vertical="center"/>
    </xf>
    <xf numFmtId="49" fontId="4" fillId="0" borderId="88" xfId="0" applyNumberFormat="1" applyFont="1" applyFill="1" applyBorder="1" applyAlignment="1">
      <alignment vertical="center"/>
    </xf>
    <xf numFmtId="0" fontId="4" fillId="0" borderId="88" xfId="0" applyFont="1" applyFill="1" applyBorder="1" applyAlignment="1">
      <alignment vertical="center"/>
    </xf>
    <xf numFmtId="3" fontId="4" fillId="0" borderId="35" xfId="0" applyNumberFormat="1" applyFont="1" applyFill="1" applyBorder="1" applyAlignment="1" applyProtection="1">
      <alignment vertical="center"/>
    </xf>
    <xf numFmtId="3" fontId="4" fillId="0" borderId="74" xfId="0" applyNumberFormat="1" applyFont="1" applyFill="1" applyBorder="1" applyAlignment="1">
      <alignment horizontal="center" vertical="center"/>
    </xf>
    <xf numFmtId="3" fontId="6" fillId="0" borderId="75" xfId="0" applyNumberFormat="1" applyFont="1" applyFill="1" applyBorder="1" applyAlignment="1" applyProtection="1">
      <alignment horizontal="center" vertical="center"/>
    </xf>
    <xf numFmtId="3" fontId="6" fillId="23" borderId="89" xfId="0" applyNumberFormat="1" applyFont="1" applyFill="1" applyBorder="1" applyAlignment="1" applyProtection="1">
      <alignment horizontal="center" vertical="center"/>
    </xf>
    <xf numFmtId="3" fontId="6" fillId="23" borderId="90" xfId="0" applyNumberFormat="1" applyFont="1" applyFill="1" applyBorder="1" applyAlignment="1" applyProtection="1">
      <alignment horizontal="center" vertical="center"/>
    </xf>
    <xf numFmtId="3" fontId="6" fillId="23" borderId="91" xfId="0" applyNumberFormat="1" applyFont="1" applyFill="1" applyBorder="1" applyAlignment="1" applyProtection="1">
      <alignment horizontal="center" vertical="center"/>
    </xf>
    <xf numFmtId="3" fontId="6" fillId="23" borderId="92" xfId="0" applyNumberFormat="1" applyFont="1" applyFill="1" applyBorder="1" applyAlignment="1" applyProtection="1">
      <alignment horizontal="center" vertical="center"/>
    </xf>
    <xf numFmtId="3" fontId="6" fillId="20" borderId="60" xfId="0" applyNumberFormat="1" applyFont="1" applyFill="1" applyBorder="1" applyAlignment="1" applyProtection="1">
      <alignment horizontal="center" vertical="center"/>
    </xf>
    <xf numFmtId="3" fontId="6" fillId="20" borderId="61" xfId="0" applyNumberFormat="1" applyFont="1" applyFill="1" applyBorder="1" applyAlignment="1" applyProtection="1">
      <alignment horizontal="center" vertical="center"/>
    </xf>
    <xf numFmtId="3" fontId="6" fillId="20" borderId="62" xfId="0" applyNumberFormat="1" applyFont="1" applyFill="1" applyBorder="1" applyAlignment="1" applyProtection="1">
      <alignment horizontal="center" vertical="center"/>
    </xf>
    <xf numFmtId="3" fontId="6" fillId="20" borderId="67" xfId="0" applyNumberFormat="1" applyFont="1" applyFill="1" applyBorder="1" applyAlignment="1" applyProtection="1">
      <alignment horizontal="center" vertical="center"/>
    </xf>
    <xf numFmtId="3" fontId="6" fillId="20" borderId="68" xfId="0" applyNumberFormat="1" applyFont="1" applyFill="1" applyBorder="1" applyAlignment="1" applyProtection="1">
      <alignment horizontal="center" vertical="center"/>
    </xf>
    <xf numFmtId="3" fontId="6" fillId="20" borderId="69" xfId="0" applyNumberFormat="1" applyFont="1" applyFill="1" applyBorder="1" applyAlignment="1" applyProtection="1">
      <alignment horizontal="center" vertical="center"/>
    </xf>
    <xf numFmtId="3" fontId="6" fillId="0" borderId="67" xfId="0" applyNumberFormat="1" applyFont="1" applyFill="1" applyBorder="1" applyAlignment="1" applyProtection="1">
      <alignment horizontal="center" vertical="center"/>
    </xf>
    <xf numFmtId="3" fontId="6" fillId="0" borderId="69" xfId="0" applyNumberFormat="1" applyFont="1" applyFill="1" applyBorder="1" applyAlignment="1" applyProtection="1">
      <alignment horizontal="center" vertical="center"/>
    </xf>
    <xf numFmtId="3" fontId="6" fillId="0" borderId="74" xfId="0" applyNumberFormat="1" applyFont="1" applyFill="1" applyBorder="1" applyAlignment="1" applyProtection="1">
      <alignment horizontal="center" vertical="center"/>
    </xf>
    <xf numFmtId="3" fontId="6" fillId="0" borderId="76" xfId="0" applyNumberFormat="1" applyFont="1" applyFill="1" applyBorder="1" applyAlignment="1" applyProtection="1">
      <alignment horizontal="center" vertical="center"/>
    </xf>
  </cellXfs>
  <cellStyles count="6">
    <cellStyle name="Normal" xfId="0" builtinId="0"/>
    <cellStyle name="Normal 2" xfId="1"/>
    <cellStyle name="Normal 3" xfId="2"/>
    <cellStyle name="Normal_Hoja6" xfId="3"/>
    <cellStyle name="Normal_piramide total" xfId="4"/>
    <cellStyle name="Porcentaje" xfId="5" builtinId="5"/>
  </cellStyles>
  <dxfs count="0"/>
  <tableStyles count="0" defaultTableStyle="TableStyleMedium2" defaultPivotStyle="PivotStyleLight16"/>
  <colors>
    <mruColors>
      <color rgb="FFCC9B00"/>
      <color rgb="FFFF33CC"/>
      <color rgb="FFFFA3E0"/>
      <color rgb="FF67603B"/>
      <color rgb="FF554F31"/>
      <color rgb="FFFFFCF7"/>
      <color rgb="FFFFFFFF"/>
      <color rgb="FFFFFBF7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03197049348424"/>
          <c:y val="2.8938266278359041E-2"/>
          <c:w val="0.84118485189351333"/>
          <c:h val="0.79020170423902492"/>
        </c:manualLayout>
      </c:layout>
      <c:bar3DChart>
        <c:barDir val="col"/>
        <c:grouping val="clustered"/>
        <c:varyColors val="0"/>
        <c:ser>
          <c:idx val="0"/>
          <c:order val="0"/>
          <c:tx>
            <c:v>Poblacion INEI</c:v>
          </c:tx>
          <c:spPr>
            <a:gradFill flip="none" rotWithShape="1">
              <a:gsLst>
                <a:gs pos="0">
                  <a:schemeClr val="bg1">
                    <a:lumMod val="65000"/>
                    <a:shade val="30000"/>
                    <a:satMod val="115000"/>
                  </a:schemeClr>
                </a:gs>
                <a:gs pos="50000">
                  <a:schemeClr val="bg1">
                    <a:lumMod val="65000"/>
                    <a:shade val="67500"/>
                    <a:satMod val="115000"/>
                  </a:schemeClr>
                </a:gs>
                <a:gs pos="100000">
                  <a:schemeClr val="bg1">
                    <a:lumMod val="6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63-4C2B-968B-5065F055A58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63-4C2B-968B-5065F055A58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763-4C2B-968B-5065F055A5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763-4C2B-968B-5065F055A5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763-4C2B-968B-5065F055A58D}"/>
              </c:ext>
            </c:extLst>
          </c:dPt>
          <c:cat>
            <c:strRef>
              <c:f>PN_Distrito!$E$50:$E$54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PN_Distrito!$F$50:$F$54</c:f>
              <c:numCache>
                <c:formatCode>#,##0</c:formatCode>
                <c:ptCount val="5"/>
                <c:pt idx="0">
                  <c:v>315354</c:v>
                </c:pt>
                <c:pt idx="1">
                  <c:v>162676</c:v>
                </c:pt>
                <c:pt idx="2">
                  <c:v>378503</c:v>
                </c:pt>
                <c:pt idx="3">
                  <c:v>606632</c:v>
                </c:pt>
                <c:pt idx="4">
                  <c:v>166639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63-4C2B-968B-5065F055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651712"/>
        <c:axId val="159653248"/>
        <c:axId val="0"/>
      </c:bar3DChart>
      <c:catAx>
        <c:axId val="159651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9653248"/>
        <c:crosses val="autoZero"/>
        <c:auto val="1"/>
        <c:lblAlgn val="ctr"/>
        <c:lblOffset val="100"/>
        <c:noMultiLvlLbl val="0"/>
      </c:catAx>
      <c:valAx>
        <c:axId val="15965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/>
            </a:pPr>
            <a:endParaRPr lang="es-PE"/>
          </a:p>
        </c:txPr>
        <c:crossAx val="159651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8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75014347696334"/>
          <c:y val="6.9011086728912985E-2"/>
          <c:w val="0.82369211786851992"/>
          <c:h val="0.79020170423902492"/>
        </c:manualLayout>
      </c:layout>
      <c:bar3DChart>
        <c:barDir val="col"/>
        <c:grouping val="clustered"/>
        <c:varyColors val="0"/>
        <c:ser>
          <c:idx val="0"/>
          <c:order val="0"/>
          <c:tx>
            <c:v>Poblacion INEI</c:v>
          </c:tx>
          <c:spPr>
            <a:solidFill>
              <a:srgbClr val="67603B">
                <a:alpha val="98824"/>
              </a:srgb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strRef>
              <c:f>PN_Distrito!$E$30:$E$36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PN_Distrito!$F$30:$F$36</c:f>
              <c:numCache>
                <c:formatCode>#,##0</c:formatCode>
                <c:ptCount val="7"/>
                <c:pt idx="0">
                  <c:v>668491</c:v>
                </c:pt>
                <c:pt idx="1">
                  <c:v>245246</c:v>
                </c:pt>
                <c:pt idx="2">
                  <c:v>206448</c:v>
                </c:pt>
                <c:pt idx="3">
                  <c:v>230652</c:v>
                </c:pt>
                <c:pt idx="4">
                  <c:v>184035</c:v>
                </c:pt>
                <c:pt idx="5">
                  <c:v>48418</c:v>
                </c:pt>
                <c:pt idx="6">
                  <c:v>46514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9-4A9A-B785-A74020EC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687808"/>
        <c:axId val="159689344"/>
        <c:axId val="0"/>
      </c:bar3DChart>
      <c:catAx>
        <c:axId val="15968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9689344"/>
        <c:crosses val="autoZero"/>
        <c:auto val="1"/>
        <c:lblAlgn val="ctr"/>
        <c:lblOffset val="100"/>
        <c:noMultiLvlLbl val="0"/>
      </c:catAx>
      <c:valAx>
        <c:axId val="159689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/>
            </a:pPr>
            <a:endParaRPr lang="es-PE"/>
          </a:p>
        </c:txPr>
        <c:crossAx val="159687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8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Poblacion</a:t>
            </a:r>
            <a:r>
              <a:rPr lang="es-PE" sz="1400" baseline="0"/>
              <a:t> por etapa de vida segun distrito de residencia</a:t>
            </a:r>
            <a:endParaRPr lang="es-PE" sz="1400"/>
          </a:p>
        </c:rich>
      </c:tx>
      <c:layout>
        <c:manualLayout>
          <c:xMode val="edge"/>
          <c:yMode val="edge"/>
          <c:x val="0.14014780575636238"/>
          <c:y val="8.10536722100145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93913090215258"/>
          <c:y val="0.17011155410524084"/>
          <c:w val="0.84506086909784739"/>
          <c:h val="0.451335247561528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PN_Distrito!$AZ$6</c:f>
              <c:strCache>
                <c:ptCount val="1"/>
                <c:pt idx="0">
                  <c:v>Niño (0-11a)</c:v>
                </c:pt>
              </c:strCache>
            </c:strRef>
          </c:tx>
          <c:invertIfNegative val="0"/>
          <c:cat>
            <c:strRef>
              <c:f>PN_Distrito!$E$9:$E$15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PN_Distrito!$AZ$9:$AZ$15</c:f>
              <c:numCache>
                <c:formatCode>#,##0</c:formatCode>
                <c:ptCount val="7"/>
                <c:pt idx="0">
                  <c:v>135668</c:v>
                </c:pt>
                <c:pt idx="1">
                  <c:v>8245</c:v>
                </c:pt>
                <c:pt idx="2">
                  <c:v>8039</c:v>
                </c:pt>
                <c:pt idx="3">
                  <c:v>42305</c:v>
                </c:pt>
                <c:pt idx="4">
                  <c:v>27100</c:v>
                </c:pt>
                <c:pt idx="5">
                  <c:v>45680</c:v>
                </c:pt>
                <c:pt idx="6">
                  <c:v>48317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2-4003-95C4-EA7D91CCAB9F}"/>
            </c:ext>
          </c:extLst>
        </c:ser>
        <c:ser>
          <c:idx val="1"/>
          <c:order val="1"/>
          <c:tx>
            <c:strRef>
              <c:f>PN_Distrito!$BA$6</c:f>
              <c:strCache>
                <c:ptCount val="1"/>
                <c:pt idx="0">
                  <c:v>Adolescente
 (12-17a)</c:v>
                </c:pt>
              </c:strCache>
            </c:strRef>
          </c:tx>
          <c:invertIfNegative val="0"/>
          <c:cat>
            <c:strRef>
              <c:f>PN_Distrito!$E$9:$E$15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PN_Distrito!$BA$9:$BA$15</c:f>
              <c:numCache>
                <c:formatCode>#,##0</c:formatCode>
                <c:ptCount val="7"/>
                <c:pt idx="0">
                  <c:v>69951</c:v>
                </c:pt>
                <c:pt idx="1">
                  <c:v>4299</c:v>
                </c:pt>
                <c:pt idx="2">
                  <c:v>5512</c:v>
                </c:pt>
                <c:pt idx="3">
                  <c:v>20574</c:v>
                </c:pt>
                <c:pt idx="4">
                  <c:v>14931</c:v>
                </c:pt>
                <c:pt idx="5">
                  <c:v>25082</c:v>
                </c:pt>
                <c:pt idx="6">
                  <c:v>22327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2-4003-95C4-EA7D91CCAB9F}"/>
            </c:ext>
          </c:extLst>
        </c:ser>
        <c:ser>
          <c:idx val="2"/>
          <c:order val="2"/>
          <c:tx>
            <c:strRef>
              <c:f>PN_Distrito!$BB$6</c:f>
              <c:strCache>
                <c:ptCount val="1"/>
                <c:pt idx="0">
                  <c:v>Joven (18-29a)</c:v>
                </c:pt>
              </c:strCache>
            </c:strRef>
          </c:tx>
          <c:invertIfNegative val="0"/>
          <c:cat>
            <c:strRef>
              <c:f>PN_Distrito!$E$9:$E$15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PN_Distrito!$BB$9:$BB$15</c:f>
              <c:numCache>
                <c:formatCode>#,##0</c:formatCode>
                <c:ptCount val="7"/>
                <c:pt idx="0">
                  <c:v>161720</c:v>
                </c:pt>
                <c:pt idx="1">
                  <c:v>9135</c:v>
                </c:pt>
                <c:pt idx="2">
                  <c:v>11182</c:v>
                </c:pt>
                <c:pt idx="3">
                  <c:v>46371</c:v>
                </c:pt>
                <c:pt idx="4">
                  <c:v>35582</c:v>
                </c:pt>
                <c:pt idx="5">
                  <c:v>51933</c:v>
                </c:pt>
                <c:pt idx="6">
                  <c:v>62580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2-4003-95C4-EA7D91CCAB9F}"/>
            </c:ext>
          </c:extLst>
        </c:ser>
        <c:ser>
          <c:idx val="3"/>
          <c:order val="3"/>
          <c:tx>
            <c:strRef>
              <c:f>PN_Distrito!$BC$6</c:f>
              <c:strCache>
                <c:ptCount val="1"/>
                <c:pt idx="0">
                  <c:v>Adulto (30-59a)</c:v>
                </c:pt>
              </c:strCache>
            </c:strRef>
          </c:tx>
          <c:invertIfNegative val="0"/>
          <c:cat>
            <c:strRef>
              <c:f>PN_Distrito!$E$9:$E$15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PN_Distrito!$BC$9:$BC$15</c:f>
              <c:numCache>
                <c:formatCode>#,##0</c:formatCode>
                <c:ptCount val="7"/>
                <c:pt idx="0">
                  <c:v>243758</c:v>
                </c:pt>
                <c:pt idx="1">
                  <c:v>18014</c:v>
                </c:pt>
                <c:pt idx="2">
                  <c:v>18202</c:v>
                </c:pt>
                <c:pt idx="3">
                  <c:v>75521</c:v>
                </c:pt>
                <c:pt idx="4">
                  <c:v>77921</c:v>
                </c:pt>
                <c:pt idx="5">
                  <c:v>84312</c:v>
                </c:pt>
                <c:pt idx="6">
                  <c:v>88904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2-4003-95C4-EA7D91CCAB9F}"/>
            </c:ext>
          </c:extLst>
        </c:ser>
        <c:ser>
          <c:idx val="4"/>
          <c:order val="4"/>
          <c:tx>
            <c:strRef>
              <c:f>PN_Distrito!$BD$6</c:f>
              <c:strCache>
                <c:ptCount val="1"/>
                <c:pt idx="0">
                  <c:v>Adulto Mayor
 (60 a +)</c:v>
                </c:pt>
              </c:strCache>
            </c:strRef>
          </c:tx>
          <c:invertIfNegative val="0"/>
          <c:cat>
            <c:strRef>
              <c:f>PN_Distrito!$E$9:$E$15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PN_Distrito!$BD$9:$BD$15</c:f>
              <c:numCache>
                <c:formatCode>#,##0</c:formatCode>
                <c:ptCount val="7"/>
                <c:pt idx="0">
                  <c:v>57394</c:v>
                </c:pt>
                <c:pt idx="1">
                  <c:v>6821</c:v>
                </c:pt>
                <c:pt idx="2">
                  <c:v>5483</c:v>
                </c:pt>
                <c:pt idx="3">
                  <c:v>21677</c:v>
                </c:pt>
                <c:pt idx="4">
                  <c:v>28501</c:v>
                </c:pt>
                <c:pt idx="5">
                  <c:v>23645</c:v>
                </c:pt>
                <c:pt idx="6">
                  <c:v>23118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32-4003-95C4-EA7D91CCA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0326400"/>
        <c:axId val="160327936"/>
      </c:barChart>
      <c:catAx>
        <c:axId val="16032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60327936"/>
        <c:crosses val="autoZero"/>
        <c:auto val="1"/>
        <c:lblAlgn val="ctr"/>
        <c:lblOffset val="100"/>
        <c:noMultiLvlLbl val="0"/>
      </c:catAx>
      <c:valAx>
        <c:axId val="16032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/>
            </a:pPr>
            <a:endParaRPr lang="es-PE"/>
          </a:p>
        </c:txPr>
        <c:crossAx val="1603264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'PN_Pob x Genero'!$E$70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Genero'!$H$71:$H$87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'PN_Pob x Genero'!$I$71:$I$87</c:f>
              <c:numCache>
                <c:formatCode>###0.0</c:formatCode>
                <c:ptCount val="17"/>
                <c:pt idx="0">
                  <c:v>-4.2021003752598469</c:v>
                </c:pt>
                <c:pt idx="1">
                  <c:v>-4.0582794004677858</c:v>
                </c:pt>
                <c:pt idx="2">
                  <c:v>-3.9921364777605159</c:v>
                </c:pt>
                <c:pt idx="3">
                  <c:v>-4.4583275044115735</c:v>
                </c:pt>
                <c:pt idx="4">
                  <c:v>-4.906479552142466</c:v>
                </c:pt>
                <c:pt idx="5">
                  <c:v>-4.6512341361292524</c:v>
                </c:pt>
                <c:pt idx="6">
                  <c:v>-3.8043838400200274</c:v>
                </c:pt>
                <c:pt idx="7">
                  <c:v>-3.5563785584033418</c:v>
                </c:pt>
                <c:pt idx="8">
                  <c:v>-3.2267070150766597</c:v>
                </c:pt>
                <c:pt idx="9">
                  <c:v>-2.6246714328839538</c:v>
                </c:pt>
                <c:pt idx="10">
                  <c:v>-2.4054426176399124</c:v>
                </c:pt>
                <c:pt idx="11">
                  <c:v>-2.1093947493072784</c:v>
                </c:pt>
                <c:pt idx="12">
                  <c:v>-1.5704955933351497</c:v>
                </c:pt>
                <c:pt idx="13">
                  <c:v>-1.2216192867363191</c:v>
                </c:pt>
                <c:pt idx="14">
                  <c:v>-0.856360642138564</c:v>
                </c:pt>
                <c:pt idx="15">
                  <c:v>-0.60712821909873826</c:v>
                </c:pt>
                <c:pt idx="16">
                  <c:v>-0.56350334150609516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6-4FBF-8393-D499ABD7D614}"/>
            </c:ext>
          </c:extLst>
        </c:ser>
        <c:ser>
          <c:idx val="1"/>
          <c:order val="1"/>
          <c:tx>
            <c:strRef>
              <c:f>'PN_Pob x Genero'!$F$70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Genero'!$H$71:$H$87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'PN_Pob x Genero'!$J$71:$J$87</c:f>
              <c:numCache>
                <c:formatCode>###0.0</c:formatCode>
                <c:ptCount val="17"/>
                <c:pt idx="0">
                  <c:v>4.0453330584536547</c:v>
                </c:pt>
                <c:pt idx="1">
                  <c:v>3.9400443243482042</c:v>
                </c:pt>
                <c:pt idx="2">
                  <c:v>3.894271949265065</c:v>
                </c:pt>
                <c:pt idx="3">
                  <c:v>4.4643404973849616</c:v>
                </c:pt>
                <c:pt idx="4">
                  <c:v>5.0623265128813033</c:v>
                </c:pt>
                <c:pt idx="5">
                  <c:v>4.8794824408333763</c:v>
                </c:pt>
                <c:pt idx="6">
                  <c:v>4.0382156381994401</c:v>
                </c:pt>
                <c:pt idx="7">
                  <c:v>3.849297216106967</c:v>
                </c:pt>
                <c:pt idx="8">
                  <c:v>3.5904317328954898</c:v>
                </c:pt>
                <c:pt idx="9">
                  <c:v>2.9420102049080752</c:v>
                </c:pt>
                <c:pt idx="10">
                  <c:v>2.6924709965124642</c:v>
                </c:pt>
                <c:pt idx="11">
                  <c:v>2.3817587881733018</c:v>
                </c:pt>
                <c:pt idx="12">
                  <c:v>1.8000937536047277</c:v>
                </c:pt>
                <c:pt idx="13">
                  <c:v>1.3250673087070592</c:v>
                </c:pt>
                <c:pt idx="14">
                  <c:v>0.90182623186591759</c:v>
                </c:pt>
                <c:pt idx="15">
                  <c:v>0.65259380882609197</c:v>
                </c:pt>
                <c:pt idx="16">
                  <c:v>0.72579279471641989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6-4FBF-8393-D499ABD7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0264960"/>
        <c:axId val="160266496"/>
      </c:barChart>
      <c:catAx>
        <c:axId val="160264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60266496"/>
        <c:crosses val="autoZero"/>
        <c:auto val="1"/>
        <c:lblAlgn val="ctr"/>
        <c:lblOffset val="100"/>
        <c:tickLblSkip val="1"/>
        <c:noMultiLvlLbl val="0"/>
      </c:catAx>
      <c:valAx>
        <c:axId val="1602664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60264960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'PN_Pob x Genero'!$F$47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Genero'!$I$49:$I$53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'PN_Pob x Genero'!$J$49:$J$53</c:f>
              <c:numCache>
                <c:formatCode>###0.0</c:formatCode>
                <c:ptCount val="5"/>
                <c:pt idx="0">
                  <c:v>-9.8391585736689802</c:v>
                </c:pt>
                <c:pt idx="1">
                  <c:v>-5.020603704494528</c:v>
                </c:pt>
                <c:pt idx="2">
                  <c:v>-11.408795168007932</c:v>
                </c:pt>
                <c:pt idx="3">
                  <c:v>-17.726978213331172</c:v>
                </c:pt>
                <c:pt idx="4">
                  <c:v>-4.8191070828148668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1-475F-9EB8-54F41CAB676A}"/>
            </c:ext>
          </c:extLst>
        </c:ser>
        <c:ser>
          <c:idx val="1"/>
          <c:order val="1"/>
          <c:tx>
            <c:strRef>
              <c:f>'PN_Pob x Genero'!$G$47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Genero'!$I$49:$I$53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'PN_Pob x Genero'!$K$49:$K$53</c:f>
              <c:numCache>
                <c:formatCode>###0.0</c:formatCode>
                <c:ptCount val="5"/>
                <c:pt idx="0">
                  <c:v>9.5100392439827122</c:v>
                </c:pt>
                <c:pt idx="1">
                  <c:v>4.960719203045274</c:v>
                </c:pt>
                <c:pt idx="2">
                  <c:v>11.815040336138578</c:v>
                </c:pt>
                <c:pt idx="3">
                  <c:v>19.494184576795735</c:v>
                </c:pt>
                <c:pt idx="4">
                  <c:v>5.4053738977202164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1-475F-9EB8-54F41CAB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0291840"/>
        <c:axId val="160297728"/>
      </c:barChart>
      <c:catAx>
        <c:axId val="160291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60297728"/>
        <c:crosses val="autoZero"/>
        <c:auto val="1"/>
        <c:lblAlgn val="ctr"/>
        <c:lblOffset val="100"/>
        <c:tickLblSkip val="1"/>
        <c:noMultiLvlLbl val="0"/>
      </c:catAx>
      <c:valAx>
        <c:axId val="1602977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60291840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3783161446996"/>
          <c:y val="2.7499108907682836E-2"/>
          <c:w val="0.77913096639745805"/>
          <c:h val="0.89116263244872174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B8-4DD9-86BF-8154C414F507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B8-4DD9-86BF-8154C414F50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Ref>
              <c:f>('PN_Pob x Genero'!$F$28,'PN_Pob x Genero'!$H$28)</c:f>
              <c:numCache>
                <c:formatCode>#,##0</c:formatCode>
                <c:ptCount val="2"/>
                <c:pt idx="0">
                  <c:v>795583</c:v>
                </c:pt>
                <c:pt idx="1">
                  <c:v>834221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8-4DD9-86BF-8154C414F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4896292802114"/>
          <c:y val="3.7595442314434256E-2"/>
          <c:w val="0.83164886004482297"/>
          <c:h val="0.75639648065917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'PN_Pob x Genero'!$F$27:$G$27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Genero'!$D$29:$D$35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Genero'!$F$29:$F$35</c:f>
              <c:numCache>
                <c:formatCode>#,##0</c:formatCode>
                <c:ptCount val="7"/>
                <c:pt idx="0">
                  <c:v>327308</c:v>
                </c:pt>
                <c:pt idx="1">
                  <c:v>120267</c:v>
                </c:pt>
                <c:pt idx="2">
                  <c:v>101463</c:v>
                </c:pt>
                <c:pt idx="3">
                  <c:v>114006</c:v>
                </c:pt>
                <c:pt idx="4">
                  <c:v>86122</c:v>
                </c:pt>
                <c:pt idx="5">
                  <c:v>24031</c:v>
                </c:pt>
                <c:pt idx="6">
                  <c:v>22386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B-4180-9400-C37EE6BAB5A9}"/>
            </c:ext>
          </c:extLst>
        </c:ser>
        <c:ser>
          <c:idx val="2"/>
          <c:order val="1"/>
          <c:tx>
            <c:strRef>
              <c:f>'PN_Pob x Genero'!$H$27:$I$27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Genero'!$D$29:$D$35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Genero'!$H$29:$H$35</c:f>
              <c:numCache>
                <c:formatCode>#,##0</c:formatCode>
                <c:ptCount val="7"/>
                <c:pt idx="0">
                  <c:v>341183</c:v>
                </c:pt>
                <c:pt idx="1">
                  <c:v>124979</c:v>
                </c:pt>
                <c:pt idx="2">
                  <c:v>104985</c:v>
                </c:pt>
                <c:pt idx="3">
                  <c:v>116646</c:v>
                </c:pt>
                <c:pt idx="4">
                  <c:v>97913</c:v>
                </c:pt>
                <c:pt idx="5">
                  <c:v>24387</c:v>
                </c:pt>
                <c:pt idx="6">
                  <c:v>24128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B-4180-9400-C37EE6BA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95488"/>
        <c:axId val="160497024"/>
      </c:barChart>
      <c:catAx>
        <c:axId val="16049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0497024"/>
        <c:crosses val="autoZero"/>
        <c:auto val="1"/>
        <c:lblAlgn val="ctr"/>
        <c:lblOffset val="100"/>
        <c:noMultiLvlLbl val="0"/>
      </c:catAx>
      <c:valAx>
        <c:axId val="160497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60495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900" b="1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4896292802114"/>
          <c:y val="3.7595442314434256E-2"/>
          <c:w val="0.83164886004482297"/>
          <c:h val="0.756396480659170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'PN_Pob x Genero'!$F$27:$G$27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Genero'!$D$29:$D$35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Genero'!$F$29:$F$35</c:f>
              <c:numCache>
                <c:formatCode>#,##0</c:formatCode>
                <c:ptCount val="7"/>
                <c:pt idx="0">
                  <c:v>327308</c:v>
                </c:pt>
                <c:pt idx="1">
                  <c:v>120267</c:v>
                </c:pt>
                <c:pt idx="2">
                  <c:v>101463</c:v>
                </c:pt>
                <c:pt idx="3">
                  <c:v>114006</c:v>
                </c:pt>
                <c:pt idx="4">
                  <c:v>86122</c:v>
                </c:pt>
                <c:pt idx="5">
                  <c:v>24031</c:v>
                </c:pt>
                <c:pt idx="6">
                  <c:v>22386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5-44AA-A54F-76813320D1A7}"/>
            </c:ext>
          </c:extLst>
        </c:ser>
        <c:ser>
          <c:idx val="2"/>
          <c:order val="1"/>
          <c:tx>
            <c:strRef>
              <c:f>'PN_Pob x Genero'!$H$27:$I$27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Genero'!$D$29:$D$35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Genero'!$H$29:$H$35</c:f>
              <c:numCache>
                <c:formatCode>#,##0</c:formatCode>
                <c:ptCount val="7"/>
                <c:pt idx="0">
                  <c:v>341183</c:v>
                </c:pt>
                <c:pt idx="1">
                  <c:v>124979</c:v>
                </c:pt>
                <c:pt idx="2">
                  <c:v>104985</c:v>
                </c:pt>
                <c:pt idx="3">
                  <c:v>116646</c:v>
                </c:pt>
                <c:pt idx="4">
                  <c:v>97913</c:v>
                </c:pt>
                <c:pt idx="5">
                  <c:v>24387</c:v>
                </c:pt>
                <c:pt idx="6">
                  <c:v>24128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5-44AA-A54F-76813320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532352"/>
        <c:axId val="160533888"/>
      </c:barChart>
      <c:catAx>
        <c:axId val="16053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0533888"/>
        <c:crosses val="autoZero"/>
        <c:auto val="1"/>
        <c:lblAlgn val="ctr"/>
        <c:lblOffset val="100"/>
        <c:noMultiLvlLbl val="0"/>
      </c:catAx>
      <c:valAx>
        <c:axId val="160533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6053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900" b="1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4.xml"/><Relationship Id="rId7" Type="http://schemas.openxmlformats.org/officeDocument/2006/relationships/chart" Target="../charts/chart7.xml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43</xdr:row>
      <xdr:rowOff>104775</xdr:rowOff>
    </xdr:from>
    <xdr:to>
      <xdr:col>16</xdr:col>
      <xdr:colOff>390525</xdr:colOff>
      <xdr:row>53</xdr:row>
      <xdr:rowOff>285750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25</xdr:row>
      <xdr:rowOff>152399</xdr:rowOff>
    </xdr:from>
    <xdr:to>
      <xdr:col>16</xdr:col>
      <xdr:colOff>333375</xdr:colOff>
      <xdr:row>35</xdr:row>
      <xdr:rowOff>333374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47625</xdr:colOff>
      <xdr:row>16</xdr:row>
      <xdr:rowOff>123824</xdr:rowOff>
    </xdr:from>
    <xdr:to>
      <xdr:col>56</xdr:col>
      <xdr:colOff>161925</xdr:colOff>
      <xdr:row>31</xdr:row>
      <xdr:rowOff>152400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966355</xdr:colOff>
      <xdr:row>3</xdr:row>
      <xdr:rowOff>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65228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373674</xdr:colOff>
      <xdr:row>72</xdr:row>
      <xdr:rowOff>18241</xdr:rowOff>
    </xdr:from>
    <xdr:to>
      <xdr:col>8</xdr:col>
      <xdr:colOff>373674</xdr:colOff>
      <xdr:row>79</xdr:row>
      <xdr:rowOff>93610</xdr:rowOff>
    </xdr:to>
    <xdr:pic>
      <xdr:nvPicPr>
        <xdr:cNvPr id="3" name="3 Imagen" descr="Resultado de imagen para poblacion femenina masculinaç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688874" y="15848791"/>
          <a:ext cx="0" cy="1742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586628</xdr:colOff>
      <xdr:row>68</xdr:row>
      <xdr:rowOff>135029</xdr:rowOff>
    </xdr:from>
    <xdr:to>
      <xdr:col>13</xdr:col>
      <xdr:colOff>257736</xdr:colOff>
      <xdr:row>91</xdr:row>
      <xdr:rowOff>112058</xdr:rowOff>
    </xdr:to>
    <xdr:grpSp>
      <xdr:nvGrpSpPr>
        <xdr:cNvPr id="4" name="5 Grupo"/>
        <xdr:cNvGrpSpPr/>
      </xdr:nvGrpSpPr>
      <xdr:grpSpPr>
        <a:xfrm>
          <a:off x="6088716" y="15845676"/>
          <a:ext cx="5374902" cy="5154147"/>
          <a:chOff x="7044829" y="10172336"/>
          <a:chExt cx="5405719" cy="5881966"/>
        </a:xfrm>
      </xdr:grpSpPr>
      <xdr:graphicFrame macro="">
        <xdr:nvGraphicFramePr>
          <xdr:cNvPr id="5" name="2 Gráfico"/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6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5070" y="10315872"/>
            <a:ext cx="1132521" cy="11121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373674</xdr:colOff>
      <xdr:row>50</xdr:row>
      <xdr:rowOff>18241</xdr:rowOff>
    </xdr:from>
    <xdr:to>
      <xdr:col>9</xdr:col>
      <xdr:colOff>373674</xdr:colOff>
      <xdr:row>55</xdr:row>
      <xdr:rowOff>149638</xdr:rowOff>
    </xdr:to>
    <xdr:pic>
      <xdr:nvPicPr>
        <xdr:cNvPr id="7" name="6 Imagen" descr="Resultado de imagen para poblacion femenina masculinaç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593749" y="10838641"/>
          <a:ext cx="0" cy="17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593913</xdr:colOff>
      <xdr:row>46</xdr:row>
      <xdr:rowOff>11205</xdr:rowOff>
    </xdr:from>
    <xdr:to>
      <xdr:col>14</xdr:col>
      <xdr:colOff>78441</xdr:colOff>
      <xdr:row>63</xdr:row>
      <xdr:rowOff>78442</xdr:rowOff>
    </xdr:to>
    <xdr:grpSp>
      <xdr:nvGrpSpPr>
        <xdr:cNvPr id="8" name="7 Grupo"/>
        <xdr:cNvGrpSpPr/>
      </xdr:nvGrpSpPr>
      <xdr:grpSpPr>
        <a:xfrm>
          <a:off x="7003678" y="10331823"/>
          <a:ext cx="5266763" cy="4459943"/>
          <a:chOff x="14703672" y="10483535"/>
          <a:chExt cx="12290150" cy="6455436"/>
        </a:xfrm>
      </xdr:grpSpPr>
      <xdr:graphicFrame macro="">
        <xdr:nvGraphicFramePr>
          <xdr:cNvPr id="9" name="8 Gráfico"/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10" name="9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56614" y="10583813"/>
            <a:ext cx="1890795" cy="11335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302560</xdr:colOff>
      <xdr:row>24</xdr:row>
      <xdr:rowOff>11206</xdr:rowOff>
    </xdr:from>
    <xdr:to>
      <xdr:col>14</xdr:col>
      <xdr:colOff>694765</xdr:colOff>
      <xdr:row>34</xdr:row>
      <xdr:rowOff>206189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324970</xdr:colOff>
      <xdr:row>24</xdr:row>
      <xdr:rowOff>44824</xdr:rowOff>
    </xdr:from>
    <xdr:to>
      <xdr:col>24</xdr:col>
      <xdr:colOff>515471</xdr:colOff>
      <xdr:row>34</xdr:row>
      <xdr:rowOff>228600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201706</xdr:colOff>
      <xdr:row>24</xdr:row>
      <xdr:rowOff>33618</xdr:rowOff>
    </xdr:from>
    <xdr:to>
      <xdr:col>33</xdr:col>
      <xdr:colOff>134471</xdr:colOff>
      <xdr:row>34</xdr:row>
      <xdr:rowOff>217394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112059</xdr:rowOff>
    </xdr:from>
    <xdr:to>
      <xdr:col>3</xdr:col>
      <xdr:colOff>30104</xdr:colOff>
      <xdr:row>2</xdr:row>
      <xdr:rowOff>169209</xdr:rowOff>
    </xdr:to>
    <xdr:pic>
      <xdr:nvPicPr>
        <xdr:cNvPr id="1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9"/>
          <a:ext cx="265228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47625</xdr:rowOff>
    </xdr:from>
    <xdr:to>
      <xdr:col>4</xdr:col>
      <xdr:colOff>1290205</xdr:colOff>
      <xdr:row>2</xdr:row>
      <xdr:rowOff>257175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7625"/>
          <a:ext cx="265228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4:BP59"/>
  <sheetViews>
    <sheetView showGridLines="0" zoomScaleNormal="100" workbookViewId="0">
      <pane xSplit="6" ySplit="8" topLeftCell="G9" activePane="bottomRight" state="frozen"/>
      <selection activeCell="A17" sqref="A17:XFD17"/>
      <selection pane="topRight" activeCell="A17" sqref="A17:XFD17"/>
      <selection pane="bottomLeft" activeCell="A17" sqref="A17:XFD17"/>
      <selection pane="bottomRight" activeCell="C71" sqref="C71"/>
    </sheetView>
  </sheetViews>
  <sheetFormatPr baseColWidth="10" defaultColWidth="17.28515625" defaultRowHeight="12.75" x14ac:dyDescent="0.25"/>
  <cols>
    <col min="1" max="1" width="9.7109375" style="22" customWidth="1"/>
    <col min="2" max="2" width="15.5703125" style="22" customWidth="1"/>
    <col min="3" max="3" width="17.28515625" style="22"/>
    <col min="4" max="4" width="21" style="22" customWidth="1"/>
    <col min="5" max="5" width="23.7109375" style="22" customWidth="1"/>
    <col min="6" max="42" width="10.7109375" style="22" customWidth="1"/>
    <col min="43" max="43" width="11.5703125" style="22" customWidth="1"/>
    <col min="44" max="49" width="12.42578125" style="22" customWidth="1"/>
    <col min="50" max="50" width="17.28515625" style="22"/>
    <col min="51" max="51" width="13.42578125" style="22" customWidth="1"/>
    <col min="52" max="56" width="13.7109375" style="22" customWidth="1"/>
    <col min="57" max="57" width="7" style="22" customWidth="1"/>
    <col min="58" max="58" width="9.140625" style="22" customWidth="1"/>
    <col min="59" max="60" width="9.7109375" style="22" customWidth="1"/>
    <col min="61" max="61" width="7.28515625" style="22" customWidth="1"/>
    <col min="62" max="68" width="7.5703125" style="22" customWidth="1"/>
    <col min="69" max="16384" width="17.28515625" style="22"/>
  </cols>
  <sheetData>
    <row r="4" spans="1:68" ht="23.25" x14ac:dyDescent="0.25">
      <c r="A4" s="67" t="s">
        <v>100</v>
      </c>
      <c r="B4" s="21"/>
      <c r="BG4" s="135"/>
    </row>
    <row r="5" spans="1:68" ht="13.5" thickBot="1" x14ac:dyDescent="0.3">
      <c r="BG5" s="134">
        <v>0.12</v>
      </c>
    </row>
    <row r="6" spans="1:68" ht="15.75" customHeight="1" thickBot="1" x14ac:dyDescent="0.3">
      <c r="A6" s="23" t="s">
        <v>0</v>
      </c>
      <c r="B6" s="23"/>
      <c r="D6" s="24"/>
      <c r="H6" s="1" t="s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3"/>
      <c r="AB6" s="4" t="s">
        <v>2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"/>
      <c r="AO6" s="140" t="s">
        <v>3</v>
      </c>
      <c r="AP6" s="141"/>
      <c r="AQ6" s="142"/>
      <c r="AR6" s="143" t="s">
        <v>4</v>
      </c>
      <c r="AS6" s="145" t="s">
        <v>5</v>
      </c>
      <c r="AT6" s="147" t="s">
        <v>6</v>
      </c>
      <c r="AU6" s="148"/>
      <c r="AV6" s="149"/>
      <c r="AW6" s="145" t="s">
        <v>7</v>
      </c>
      <c r="AY6" s="151" t="s">
        <v>13</v>
      </c>
      <c r="AZ6" s="151" t="s">
        <v>57</v>
      </c>
      <c r="BA6" s="151" t="s">
        <v>60</v>
      </c>
      <c r="BB6" s="151" t="s">
        <v>58</v>
      </c>
      <c r="BC6" s="151" t="s">
        <v>59</v>
      </c>
      <c r="BD6" s="151" t="s">
        <v>61</v>
      </c>
      <c r="BF6" s="138" t="s">
        <v>96</v>
      </c>
      <c r="BG6" s="179" t="s">
        <v>104</v>
      </c>
      <c r="BH6" s="179" t="s">
        <v>103</v>
      </c>
      <c r="BJ6" s="177" t="s">
        <v>101</v>
      </c>
      <c r="BK6" s="177" t="s">
        <v>102</v>
      </c>
      <c r="BL6" s="177" t="s">
        <v>105</v>
      </c>
      <c r="BM6" s="177" t="s">
        <v>108</v>
      </c>
      <c r="BN6" s="177" t="s">
        <v>106</v>
      </c>
      <c r="BO6" s="177" t="s">
        <v>107</v>
      </c>
      <c r="BP6" s="177" t="s">
        <v>109</v>
      </c>
    </row>
    <row r="7" spans="1:68" ht="32.25" customHeight="1" thickBot="1" x14ac:dyDescent="0.3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52</v>
      </c>
      <c r="H7" s="25" t="s">
        <v>14</v>
      </c>
      <c r="I7" s="26">
        <v>1</v>
      </c>
      <c r="J7" s="27">
        <v>2</v>
      </c>
      <c r="K7" s="27">
        <v>3</v>
      </c>
      <c r="L7" s="28">
        <v>4</v>
      </c>
      <c r="M7" s="27">
        <v>5</v>
      </c>
      <c r="N7" s="27">
        <v>6</v>
      </c>
      <c r="O7" s="26">
        <v>7</v>
      </c>
      <c r="P7" s="27">
        <v>8</v>
      </c>
      <c r="Q7" s="28">
        <v>9</v>
      </c>
      <c r="R7" s="27">
        <v>10</v>
      </c>
      <c r="S7" s="26">
        <v>11</v>
      </c>
      <c r="T7" s="27">
        <v>12</v>
      </c>
      <c r="U7" s="27">
        <v>13</v>
      </c>
      <c r="V7" s="28">
        <v>14</v>
      </c>
      <c r="W7" s="27">
        <v>15</v>
      </c>
      <c r="X7" s="26">
        <v>16</v>
      </c>
      <c r="Y7" s="27">
        <v>17</v>
      </c>
      <c r="Z7" s="27">
        <v>18</v>
      </c>
      <c r="AA7" s="28">
        <v>19</v>
      </c>
      <c r="AB7" s="29" t="s">
        <v>15</v>
      </c>
      <c r="AC7" s="30" t="s">
        <v>16</v>
      </c>
      <c r="AD7" s="29" t="s">
        <v>17</v>
      </c>
      <c r="AE7" s="30" t="s">
        <v>18</v>
      </c>
      <c r="AF7" s="29" t="s">
        <v>19</v>
      </c>
      <c r="AG7" s="30" t="s">
        <v>20</v>
      </c>
      <c r="AH7" s="29" t="s">
        <v>21</v>
      </c>
      <c r="AI7" s="30" t="s">
        <v>22</v>
      </c>
      <c r="AJ7" s="29" t="s">
        <v>23</v>
      </c>
      <c r="AK7" s="30" t="s">
        <v>24</v>
      </c>
      <c r="AL7" s="29" t="s">
        <v>25</v>
      </c>
      <c r="AM7" s="30" t="s">
        <v>26</v>
      </c>
      <c r="AN7" s="29" t="s">
        <v>27</v>
      </c>
      <c r="AO7" s="7" t="s">
        <v>28</v>
      </c>
      <c r="AP7" s="8" t="s">
        <v>29</v>
      </c>
      <c r="AQ7" s="9" t="s">
        <v>30</v>
      </c>
      <c r="AR7" s="144"/>
      <c r="AS7" s="146"/>
      <c r="AT7" s="10" t="s">
        <v>31</v>
      </c>
      <c r="AU7" s="11" t="s">
        <v>32</v>
      </c>
      <c r="AV7" s="115" t="s">
        <v>33</v>
      </c>
      <c r="AW7" s="150"/>
      <c r="AY7" s="152"/>
      <c r="AZ7" s="152"/>
      <c r="BA7" s="152"/>
      <c r="BB7" s="152"/>
      <c r="BC7" s="152"/>
      <c r="BD7" s="152"/>
      <c r="BF7" s="139"/>
      <c r="BG7" s="180"/>
      <c r="BH7" s="180"/>
      <c r="BJ7" s="178"/>
      <c r="BK7" s="178"/>
      <c r="BL7" s="178"/>
      <c r="BM7" s="178"/>
      <c r="BN7" s="178"/>
      <c r="BO7" s="178"/>
      <c r="BP7" s="178"/>
    </row>
    <row r="8" spans="1:68" ht="27" customHeight="1" x14ac:dyDescent="0.25">
      <c r="A8" s="12" t="s">
        <v>34</v>
      </c>
      <c r="B8" s="12" t="s">
        <v>56</v>
      </c>
      <c r="C8" s="12" t="s">
        <v>35</v>
      </c>
      <c r="D8" s="12" t="s">
        <v>35</v>
      </c>
      <c r="E8" s="12" t="s">
        <v>56</v>
      </c>
      <c r="F8" s="18">
        <f>+SUM(F9:F15)</f>
        <v>1629804</v>
      </c>
      <c r="G8" s="18">
        <f t="shared" ref="G8:AW8" si="0">+SUM(G9:G15)</f>
        <v>161788</v>
      </c>
      <c r="H8" s="18">
        <f t="shared" si="0"/>
        <v>25082</v>
      </c>
      <c r="I8" s="18">
        <f t="shared" si="0"/>
        <v>26395</v>
      </c>
      <c r="J8" s="18">
        <f t="shared" si="0"/>
        <v>27335</v>
      </c>
      <c r="K8" s="18">
        <f t="shared" si="0"/>
        <v>27852</v>
      </c>
      <c r="L8" s="18">
        <f t="shared" si="0"/>
        <v>27753</v>
      </c>
      <c r="M8" s="18">
        <f t="shared" si="0"/>
        <v>27371</v>
      </c>
      <c r="N8" s="18">
        <f t="shared" si="0"/>
        <v>26048</v>
      </c>
      <c r="O8" s="18">
        <f t="shared" si="0"/>
        <v>25827</v>
      </c>
      <c r="P8" s="18">
        <f t="shared" si="0"/>
        <v>25633</v>
      </c>
      <c r="Q8" s="18">
        <f t="shared" si="0"/>
        <v>25478</v>
      </c>
      <c r="R8" s="18">
        <f t="shared" si="0"/>
        <v>25357</v>
      </c>
      <c r="S8" s="18">
        <f t="shared" si="0"/>
        <v>25223</v>
      </c>
      <c r="T8" s="18">
        <f t="shared" si="0"/>
        <v>25362</v>
      </c>
      <c r="U8" s="18">
        <f t="shared" si="0"/>
        <v>25893</v>
      </c>
      <c r="V8" s="18">
        <f t="shared" si="0"/>
        <v>26698</v>
      </c>
      <c r="W8" s="18">
        <f t="shared" si="0"/>
        <v>27464</v>
      </c>
      <c r="X8" s="18">
        <f t="shared" si="0"/>
        <v>28222</v>
      </c>
      <c r="Y8" s="18">
        <f t="shared" si="0"/>
        <v>29037</v>
      </c>
      <c r="Z8" s="18">
        <f t="shared" si="0"/>
        <v>29913</v>
      </c>
      <c r="AA8" s="18">
        <f t="shared" si="0"/>
        <v>30786</v>
      </c>
      <c r="AB8" s="18">
        <f t="shared" si="0"/>
        <v>162472</v>
      </c>
      <c r="AC8" s="18">
        <f t="shared" si="0"/>
        <v>155332</v>
      </c>
      <c r="AD8" s="18">
        <f t="shared" si="0"/>
        <v>127819</v>
      </c>
      <c r="AE8" s="18">
        <f t="shared" si="0"/>
        <v>120698</v>
      </c>
      <c r="AF8" s="18">
        <f t="shared" si="0"/>
        <v>111106</v>
      </c>
      <c r="AG8" s="18">
        <f t="shared" si="0"/>
        <v>90726</v>
      </c>
      <c r="AH8" s="18">
        <f t="shared" si="0"/>
        <v>83086</v>
      </c>
      <c r="AI8" s="18">
        <f t="shared" si="0"/>
        <v>73197</v>
      </c>
      <c r="AJ8" s="18">
        <f t="shared" si="0"/>
        <v>54934</v>
      </c>
      <c r="AK8" s="18">
        <f t="shared" si="0"/>
        <v>41506</v>
      </c>
      <c r="AL8" s="18">
        <f t="shared" si="0"/>
        <v>28655</v>
      </c>
      <c r="AM8" s="18">
        <f t="shared" si="0"/>
        <v>20531</v>
      </c>
      <c r="AN8" s="18">
        <f t="shared" si="0"/>
        <v>21013</v>
      </c>
      <c r="AO8" s="18">
        <f t="shared" si="0"/>
        <v>1768</v>
      </c>
      <c r="AP8" s="18">
        <f t="shared" si="0"/>
        <v>11893</v>
      </c>
      <c r="AQ8" s="18">
        <f t="shared" si="0"/>
        <v>13189</v>
      </c>
      <c r="AR8" s="18">
        <f t="shared" si="0"/>
        <v>25639</v>
      </c>
      <c r="AS8" s="18">
        <f t="shared" si="0"/>
        <v>833250</v>
      </c>
      <c r="AT8" s="18">
        <f t="shared" si="0"/>
        <v>63469</v>
      </c>
      <c r="AU8" s="18">
        <f t="shared" si="0"/>
        <v>72760</v>
      </c>
      <c r="AV8" s="18">
        <f t="shared" si="0"/>
        <v>397049</v>
      </c>
      <c r="AW8" s="18">
        <f t="shared" si="0"/>
        <v>34900</v>
      </c>
      <c r="AY8" s="18">
        <f>+SUM(AY9:AY15)</f>
        <v>1629804</v>
      </c>
      <c r="AZ8" s="18">
        <f t="shared" ref="AZ8:BD8" si="1">+SUM(AZ9:AZ15)</f>
        <v>315354</v>
      </c>
      <c r="BA8" s="18">
        <f t="shared" si="1"/>
        <v>162676</v>
      </c>
      <c r="BB8" s="18">
        <f t="shared" si="1"/>
        <v>378503</v>
      </c>
      <c r="BC8" s="18">
        <f t="shared" si="1"/>
        <v>606632</v>
      </c>
      <c r="BD8" s="18">
        <f t="shared" si="1"/>
        <v>166639</v>
      </c>
      <c r="BF8" s="18">
        <f t="shared" ref="BF8:BG8" si="2">+SUM(BF9:BF15)</f>
        <v>133634</v>
      </c>
      <c r="BG8" s="132">
        <f t="shared" si="2"/>
        <v>38750.639999999999</v>
      </c>
      <c r="BH8" s="18">
        <f t="shared" ref="BH8" si="3">+SUM(BH9:BH15)</f>
        <v>38751</v>
      </c>
      <c r="BJ8" s="18">
        <f t="shared" ref="BJ8:BK8" si="4">+SUM(BJ9:BJ15)</f>
        <v>3342</v>
      </c>
      <c r="BK8" s="18">
        <f t="shared" si="4"/>
        <v>3330</v>
      </c>
      <c r="BL8" s="18">
        <f t="shared" ref="BL8:BN8" si="5">+SUM(BL9:BL15)</f>
        <v>12215</v>
      </c>
      <c r="BM8" s="18">
        <f t="shared" ref="BM8" si="6">+SUM(BM9:BM15)</f>
        <v>20940</v>
      </c>
      <c r="BN8" s="18">
        <f t="shared" si="5"/>
        <v>83320</v>
      </c>
      <c r="BO8" s="18">
        <f t="shared" ref="BO8:BP8" si="7">+SUM(BO9:BO15)</f>
        <v>49992</v>
      </c>
      <c r="BP8" s="18">
        <f t="shared" si="7"/>
        <v>38751</v>
      </c>
    </row>
    <row r="9" spans="1:68" ht="13.5" customHeight="1" x14ac:dyDescent="0.2">
      <c r="A9" s="22" t="s">
        <v>36</v>
      </c>
      <c r="B9" s="22" t="s">
        <v>37</v>
      </c>
      <c r="C9" s="22" t="s">
        <v>35</v>
      </c>
      <c r="D9" s="22" t="s">
        <v>35</v>
      </c>
      <c r="E9" s="22" t="s">
        <v>89</v>
      </c>
      <c r="F9" s="31">
        <f t="shared" ref="F9:F10" si="8">SUM(H9:AN9)</f>
        <v>668491</v>
      </c>
      <c r="G9" s="31">
        <f t="shared" ref="G9" si="9">SUM(H9:M9)</f>
        <v>68602</v>
      </c>
      <c r="H9" s="32">
        <v>10743</v>
      </c>
      <c r="I9" s="32">
        <v>11301</v>
      </c>
      <c r="J9" s="32">
        <v>11791</v>
      </c>
      <c r="K9" s="32">
        <v>11714</v>
      </c>
      <c r="L9" s="32">
        <v>11634</v>
      </c>
      <c r="M9" s="32">
        <v>11419</v>
      </c>
      <c r="N9" s="32">
        <v>11417</v>
      </c>
      <c r="O9" s="32">
        <v>11308</v>
      </c>
      <c r="P9" s="32">
        <v>11207</v>
      </c>
      <c r="Q9" s="32">
        <v>11120</v>
      </c>
      <c r="R9" s="32">
        <v>11046</v>
      </c>
      <c r="S9" s="32">
        <v>10968</v>
      </c>
      <c r="T9" s="32">
        <v>10999</v>
      </c>
      <c r="U9" s="32">
        <v>11192</v>
      </c>
      <c r="V9" s="32">
        <v>11497</v>
      </c>
      <c r="W9" s="32">
        <v>11790</v>
      </c>
      <c r="X9" s="32">
        <v>12073</v>
      </c>
      <c r="Y9" s="32">
        <v>12400</v>
      </c>
      <c r="Z9" s="32">
        <v>12779</v>
      </c>
      <c r="AA9" s="32">
        <v>13177</v>
      </c>
      <c r="AB9" s="32">
        <v>69705</v>
      </c>
      <c r="AC9" s="32">
        <v>66059</v>
      </c>
      <c r="AD9" s="32">
        <v>53235</v>
      </c>
      <c r="AE9" s="32">
        <v>49866</v>
      </c>
      <c r="AF9" s="32">
        <v>45504</v>
      </c>
      <c r="AG9" s="32">
        <v>36265</v>
      </c>
      <c r="AH9" s="32">
        <v>31838</v>
      </c>
      <c r="AI9" s="32">
        <v>27050</v>
      </c>
      <c r="AJ9" s="32">
        <v>19371</v>
      </c>
      <c r="AK9" s="32">
        <v>14537</v>
      </c>
      <c r="AL9" s="32">
        <v>9724</v>
      </c>
      <c r="AM9" s="32">
        <v>6827</v>
      </c>
      <c r="AN9" s="32">
        <v>6935</v>
      </c>
      <c r="AO9" s="19">
        <v>726</v>
      </c>
      <c r="AP9" s="19">
        <v>5047</v>
      </c>
      <c r="AQ9" s="19">
        <v>5696</v>
      </c>
      <c r="AR9" s="32">
        <v>11181</v>
      </c>
      <c r="AS9" s="32">
        <v>341893</v>
      </c>
      <c r="AT9" s="32">
        <v>27420</v>
      </c>
      <c r="AU9" s="32">
        <v>31021</v>
      </c>
      <c r="AV9" s="32">
        <v>165665</v>
      </c>
      <c r="AW9" s="32">
        <v>15219</v>
      </c>
      <c r="AY9" s="31">
        <v>668491</v>
      </c>
      <c r="AZ9" s="32">
        <f>SUM(H9:S9)</f>
        <v>135668</v>
      </c>
      <c r="BA9" s="32">
        <v>69951</v>
      </c>
      <c r="BB9" s="32">
        <v>161720</v>
      </c>
      <c r="BC9" s="32">
        <v>243758</v>
      </c>
      <c r="BD9" s="32">
        <v>57394</v>
      </c>
      <c r="BF9" s="94">
        <v>48936</v>
      </c>
      <c r="BG9" s="133">
        <f>$BG$5*SUM(AH9:AN9)</f>
        <v>13953.84</v>
      </c>
      <c r="BH9" s="94">
        <v>13954</v>
      </c>
      <c r="BJ9" s="94">
        <v>1406</v>
      </c>
      <c r="BK9" s="94">
        <v>1396</v>
      </c>
      <c r="BL9" s="94">
        <v>5327</v>
      </c>
      <c r="BM9" s="94">
        <v>9131</v>
      </c>
      <c r="BN9" s="94">
        <v>28697</v>
      </c>
      <c r="BO9" s="94">
        <v>17218</v>
      </c>
      <c r="BP9" s="94">
        <v>13954</v>
      </c>
    </row>
    <row r="10" spans="1:68" ht="13.5" customHeight="1" x14ac:dyDescent="0.2">
      <c r="A10" s="22" t="s">
        <v>39</v>
      </c>
      <c r="B10" s="22" t="s">
        <v>37</v>
      </c>
      <c r="C10" s="22" t="s">
        <v>35</v>
      </c>
      <c r="D10" s="22" t="s">
        <v>35</v>
      </c>
      <c r="E10" s="22" t="s">
        <v>90</v>
      </c>
      <c r="F10" s="31">
        <f t="shared" si="8"/>
        <v>46514</v>
      </c>
      <c r="G10" s="31">
        <f>SUM(H10:M10)</f>
        <v>4256</v>
      </c>
      <c r="H10" s="32">
        <v>580</v>
      </c>
      <c r="I10" s="32">
        <v>713</v>
      </c>
      <c r="J10" s="32">
        <v>738</v>
      </c>
      <c r="K10" s="32">
        <v>731</v>
      </c>
      <c r="L10" s="32">
        <v>766</v>
      </c>
      <c r="M10" s="32">
        <v>728</v>
      </c>
      <c r="N10" s="32">
        <v>650</v>
      </c>
      <c r="O10" s="32">
        <v>655</v>
      </c>
      <c r="P10" s="32">
        <v>661</v>
      </c>
      <c r="Q10" s="32">
        <v>664</v>
      </c>
      <c r="R10" s="32">
        <v>675</v>
      </c>
      <c r="S10" s="32">
        <v>684</v>
      </c>
      <c r="T10" s="32">
        <v>693</v>
      </c>
      <c r="U10" s="32">
        <v>703</v>
      </c>
      <c r="V10" s="32">
        <v>715</v>
      </c>
      <c r="W10" s="32">
        <v>720</v>
      </c>
      <c r="X10" s="32">
        <v>730</v>
      </c>
      <c r="Y10" s="32">
        <v>738</v>
      </c>
      <c r="Z10" s="32">
        <v>745</v>
      </c>
      <c r="AA10" s="32">
        <v>750</v>
      </c>
      <c r="AB10" s="32">
        <v>3810</v>
      </c>
      <c r="AC10" s="32">
        <v>3830</v>
      </c>
      <c r="AD10" s="32">
        <v>3533</v>
      </c>
      <c r="AE10" s="32">
        <v>3486</v>
      </c>
      <c r="AF10" s="32">
        <v>3189</v>
      </c>
      <c r="AG10" s="32">
        <v>2750</v>
      </c>
      <c r="AH10" s="32">
        <v>2558</v>
      </c>
      <c r="AI10" s="32">
        <v>2498</v>
      </c>
      <c r="AJ10" s="32">
        <v>1965</v>
      </c>
      <c r="AK10" s="32">
        <v>1652</v>
      </c>
      <c r="AL10" s="32">
        <v>1208</v>
      </c>
      <c r="AM10" s="32">
        <v>995</v>
      </c>
      <c r="AN10" s="32">
        <v>1001</v>
      </c>
      <c r="AO10" s="19">
        <v>52</v>
      </c>
      <c r="AP10" s="19">
        <v>274</v>
      </c>
      <c r="AQ10" s="19">
        <v>306</v>
      </c>
      <c r="AR10" s="32">
        <v>648</v>
      </c>
      <c r="AS10" s="32">
        <v>23913</v>
      </c>
      <c r="AT10" s="32">
        <v>1675</v>
      </c>
      <c r="AU10" s="32">
        <v>1906</v>
      </c>
      <c r="AV10" s="32">
        <v>10692</v>
      </c>
      <c r="AW10" s="32">
        <v>881</v>
      </c>
      <c r="AY10" s="31">
        <v>46514</v>
      </c>
      <c r="AZ10" s="32">
        <f t="shared" ref="AZ10:AZ15" si="10">SUM(H10:S10)</f>
        <v>8245</v>
      </c>
      <c r="BA10" s="32">
        <v>4299</v>
      </c>
      <c r="BB10" s="32">
        <v>9135</v>
      </c>
      <c r="BC10" s="32">
        <v>18014</v>
      </c>
      <c r="BD10" s="32">
        <v>6821</v>
      </c>
      <c r="BF10" s="94">
        <v>4625</v>
      </c>
      <c r="BG10" s="133">
        <f>$BG$5*SUM(AH10:AN10)</f>
        <v>1425.24</v>
      </c>
      <c r="BH10" s="94">
        <v>1425</v>
      </c>
      <c r="BJ10" s="94">
        <v>88</v>
      </c>
      <c r="BK10" s="94">
        <v>92</v>
      </c>
      <c r="BL10" s="94">
        <v>308</v>
      </c>
      <c r="BM10" s="94">
        <v>529</v>
      </c>
      <c r="BN10" s="94">
        <v>3411</v>
      </c>
      <c r="BO10" s="94">
        <v>2046</v>
      </c>
      <c r="BP10" s="94">
        <v>1425</v>
      </c>
    </row>
    <row r="11" spans="1:68" ht="13.5" customHeight="1" x14ac:dyDescent="0.2">
      <c r="A11" s="22" t="s">
        <v>41</v>
      </c>
      <c r="B11" s="22" t="s">
        <v>37</v>
      </c>
      <c r="C11" s="22" t="s">
        <v>35</v>
      </c>
      <c r="D11" s="22" t="s">
        <v>35</v>
      </c>
      <c r="E11" s="22" t="s">
        <v>91</v>
      </c>
      <c r="F11" s="31">
        <f>SUM(H11:AN11)</f>
        <v>48418</v>
      </c>
      <c r="G11" s="31">
        <f t="shared" ref="G11:G15" si="11">SUM(H11:M11)</f>
        <v>3395</v>
      </c>
      <c r="H11" s="32">
        <v>585</v>
      </c>
      <c r="I11" s="32">
        <v>571</v>
      </c>
      <c r="J11" s="32">
        <v>540</v>
      </c>
      <c r="K11" s="32">
        <v>592</v>
      </c>
      <c r="L11" s="32">
        <v>566</v>
      </c>
      <c r="M11" s="32">
        <v>541</v>
      </c>
      <c r="N11" s="32">
        <v>747</v>
      </c>
      <c r="O11" s="32">
        <v>748</v>
      </c>
      <c r="P11" s="32">
        <v>759</v>
      </c>
      <c r="Q11" s="32">
        <v>775</v>
      </c>
      <c r="R11" s="32">
        <v>795</v>
      </c>
      <c r="S11" s="32">
        <v>820</v>
      </c>
      <c r="T11" s="32">
        <v>848</v>
      </c>
      <c r="U11" s="32">
        <v>876</v>
      </c>
      <c r="V11" s="32">
        <v>906</v>
      </c>
      <c r="W11" s="32">
        <v>934</v>
      </c>
      <c r="X11" s="32">
        <v>963</v>
      </c>
      <c r="Y11" s="32">
        <v>985</v>
      </c>
      <c r="Z11" s="32">
        <v>994</v>
      </c>
      <c r="AA11" s="32">
        <v>993</v>
      </c>
      <c r="AB11" s="32">
        <v>4840</v>
      </c>
      <c r="AC11" s="32">
        <v>4355</v>
      </c>
      <c r="AD11" s="32">
        <v>3822</v>
      </c>
      <c r="AE11" s="32">
        <v>3460</v>
      </c>
      <c r="AF11" s="32">
        <v>3315</v>
      </c>
      <c r="AG11" s="32">
        <v>2632</v>
      </c>
      <c r="AH11" s="32">
        <v>2591</v>
      </c>
      <c r="AI11" s="32">
        <v>2382</v>
      </c>
      <c r="AJ11" s="32">
        <v>1832</v>
      </c>
      <c r="AK11" s="32">
        <v>1455</v>
      </c>
      <c r="AL11" s="32">
        <v>928</v>
      </c>
      <c r="AM11" s="32">
        <v>643</v>
      </c>
      <c r="AN11" s="32">
        <v>625</v>
      </c>
      <c r="AO11" s="19">
        <v>37</v>
      </c>
      <c r="AP11" s="19">
        <v>275</v>
      </c>
      <c r="AQ11" s="19">
        <v>310</v>
      </c>
      <c r="AR11" s="32">
        <v>933</v>
      </c>
      <c r="AS11" s="32">
        <v>25195</v>
      </c>
      <c r="AT11" s="32">
        <v>2092</v>
      </c>
      <c r="AU11" s="32">
        <v>2461</v>
      </c>
      <c r="AV11" s="32">
        <v>11465</v>
      </c>
      <c r="AW11" s="32">
        <v>1271</v>
      </c>
      <c r="AY11" s="31">
        <v>48418</v>
      </c>
      <c r="AZ11" s="32">
        <f t="shared" si="10"/>
        <v>8039</v>
      </c>
      <c r="BA11" s="32">
        <v>5512</v>
      </c>
      <c r="BB11" s="32">
        <v>11182</v>
      </c>
      <c r="BC11" s="32">
        <v>18202</v>
      </c>
      <c r="BD11" s="32">
        <v>5483</v>
      </c>
      <c r="BF11" s="94">
        <v>4141</v>
      </c>
      <c r="BG11" s="133">
        <f>$BG$5*SUM(AH11:AN11)</f>
        <v>1254.72</v>
      </c>
      <c r="BH11" s="94">
        <v>1255</v>
      </c>
      <c r="BJ11" s="94">
        <v>71</v>
      </c>
      <c r="BK11" s="94">
        <v>68</v>
      </c>
      <c r="BL11" s="94">
        <v>445</v>
      </c>
      <c r="BM11" s="94">
        <v>763</v>
      </c>
      <c r="BN11" s="94">
        <v>2742</v>
      </c>
      <c r="BO11" s="94">
        <v>1645</v>
      </c>
      <c r="BP11" s="94">
        <v>1255</v>
      </c>
    </row>
    <row r="12" spans="1:68" ht="13.5" customHeight="1" x14ac:dyDescent="0.2">
      <c r="A12" s="22" t="s">
        <v>43</v>
      </c>
      <c r="B12" s="22" t="s">
        <v>37</v>
      </c>
      <c r="C12" s="22" t="s">
        <v>35</v>
      </c>
      <c r="D12" s="22" t="s">
        <v>35</v>
      </c>
      <c r="E12" s="22" t="s">
        <v>92</v>
      </c>
      <c r="F12" s="31">
        <f t="shared" ref="F12:F15" si="12">SUM(H12:AN12)</f>
        <v>206448</v>
      </c>
      <c r="G12" s="31">
        <f t="shared" si="11"/>
        <v>23037</v>
      </c>
      <c r="H12" s="32">
        <v>3636</v>
      </c>
      <c r="I12" s="32">
        <v>3710</v>
      </c>
      <c r="J12" s="32">
        <v>3916</v>
      </c>
      <c r="K12" s="32">
        <v>4064</v>
      </c>
      <c r="L12" s="32">
        <v>3903</v>
      </c>
      <c r="M12" s="32">
        <v>3808</v>
      </c>
      <c r="N12" s="32">
        <v>3265</v>
      </c>
      <c r="O12" s="32">
        <v>3240</v>
      </c>
      <c r="P12" s="32">
        <v>3215</v>
      </c>
      <c r="Q12" s="32">
        <v>3198</v>
      </c>
      <c r="R12" s="32">
        <v>3184</v>
      </c>
      <c r="S12" s="32">
        <v>3166</v>
      </c>
      <c r="T12" s="32">
        <v>3186</v>
      </c>
      <c r="U12" s="32">
        <v>3262</v>
      </c>
      <c r="V12" s="32">
        <v>3371</v>
      </c>
      <c r="W12" s="32">
        <v>3480</v>
      </c>
      <c r="X12" s="32">
        <v>3588</v>
      </c>
      <c r="Y12" s="32">
        <v>3687</v>
      </c>
      <c r="Z12" s="32">
        <v>3776</v>
      </c>
      <c r="AA12" s="32">
        <v>3850</v>
      </c>
      <c r="AB12" s="32">
        <v>19908</v>
      </c>
      <c r="AC12" s="32">
        <v>18837</v>
      </c>
      <c r="AD12" s="32">
        <v>15182</v>
      </c>
      <c r="AE12" s="32">
        <v>14842</v>
      </c>
      <c r="AF12" s="32">
        <v>14420</v>
      </c>
      <c r="AG12" s="32">
        <v>11933</v>
      </c>
      <c r="AH12" s="32">
        <v>10585</v>
      </c>
      <c r="AI12" s="32">
        <v>8559</v>
      </c>
      <c r="AJ12" s="32">
        <v>6514</v>
      </c>
      <c r="AK12" s="32">
        <v>5281</v>
      </c>
      <c r="AL12" s="32">
        <v>4054</v>
      </c>
      <c r="AM12" s="32">
        <v>3024</v>
      </c>
      <c r="AN12" s="32">
        <v>2804</v>
      </c>
      <c r="AO12" s="19">
        <v>243</v>
      </c>
      <c r="AP12" s="19">
        <v>1724</v>
      </c>
      <c r="AQ12" s="19">
        <v>1912</v>
      </c>
      <c r="AR12" s="32">
        <v>3229</v>
      </c>
      <c r="AS12" s="32">
        <v>103553</v>
      </c>
      <c r="AT12" s="32">
        <v>7999</v>
      </c>
      <c r="AU12" s="32">
        <v>9123</v>
      </c>
      <c r="AV12" s="32">
        <v>48904</v>
      </c>
      <c r="AW12" s="32">
        <v>4397</v>
      </c>
      <c r="AY12" s="31">
        <v>206448</v>
      </c>
      <c r="AZ12" s="32">
        <f t="shared" si="10"/>
        <v>42305</v>
      </c>
      <c r="BA12" s="32">
        <v>20574</v>
      </c>
      <c r="BB12" s="32">
        <v>46371</v>
      </c>
      <c r="BC12" s="32">
        <v>75521</v>
      </c>
      <c r="BD12" s="32">
        <v>21677</v>
      </c>
      <c r="BF12" s="94">
        <v>16027</v>
      </c>
      <c r="BG12" s="133">
        <f>$BG$5*SUM(AH12:AN12)</f>
        <v>4898.5199999999995</v>
      </c>
      <c r="BH12" s="94">
        <v>4899</v>
      </c>
      <c r="BJ12" s="94">
        <v>488</v>
      </c>
      <c r="BK12" s="94">
        <v>468</v>
      </c>
      <c r="BL12" s="94">
        <v>1539</v>
      </c>
      <c r="BM12" s="94">
        <v>2638</v>
      </c>
      <c r="BN12" s="94">
        <v>10839</v>
      </c>
      <c r="BO12" s="94">
        <v>6503</v>
      </c>
      <c r="BP12" s="94">
        <v>4899</v>
      </c>
    </row>
    <row r="13" spans="1:68" ht="13.5" customHeight="1" x14ac:dyDescent="0.2">
      <c r="A13" s="22" t="s">
        <v>45</v>
      </c>
      <c r="B13" s="22" t="s">
        <v>37</v>
      </c>
      <c r="C13" s="22" t="s">
        <v>35</v>
      </c>
      <c r="D13" s="22" t="s">
        <v>35</v>
      </c>
      <c r="E13" s="22" t="s">
        <v>93</v>
      </c>
      <c r="F13" s="31">
        <f t="shared" si="12"/>
        <v>184035</v>
      </c>
      <c r="G13" s="31">
        <f t="shared" si="11"/>
        <v>13910</v>
      </c>
      <c r="H13" s="32">
        <v>2168</v>
      </c>
      <c r="I13" s="32">
        <v>2253</v>
      </c>
      <c r="J13" s="32">
        <v>2237</v>
      </c>
      <c r="K13" s="32">
        <v>2545</v>
      </c>
      <c r="L13" s="32">
        <v>2460</v>
      </c>
      <c r="M13" s="32">
        <v>2247</v>
      </c>
      <c r="N13" s="32">
        <v>2240</v>
      </c>
      <c r="O13" s="32">
        <v>2232</v>
      </c>
      <c r="P13" s="32">
        <v>2218</v>
      </c>
      <c r="Q13" s="32">
        <v>2199</v>
      </c>
      <c r="R13" s="32">
        <v>2173</v>
      </c>
      <c r="S13" s="32">
        <v>2128</v>
      </c>
      <c r="T13" s="32">
        <v>2144</v>
      </c>
      <c r="U13" s="32">
        <v>2249</v>
      </c>
      <c r="V13" s="32">
        <v>2413</v>
      </c>
      <c r="W13" s="32">
        <v>2564</v>
      </c>
      <c r="X13" s="32">
        <v>2720</v>
      </c>
      <c r="Y13" s="32">
        <v>2841</v>
      </c>
      <c r="Z13" s="32">
        <v>2908</v>
      </c>
      <c r="AA13" s="32">
        <v>2934</v>
      </c>
      <c r="AB13" s="32">
        <v>14996</v>
      </c>
      <c r="AC13" s="32">
        <v>14744</v>
      </c>
      <c r="AD13" s="32">
        <v>12972</v>
      </c>
      <c r="AE13" s="32">
        <v>13671</v>
      </c>
      <c r="AF13" s="32">
        <v>13704</v>
      </c>
      <c r="AG13" s="32">
        <v>12489</v>
      </c>
      <c r="AH13" s="32">
        <v>12989</v>
      </c>
      <c r="AI13" s="32">
        <v>12096</v>
      </c>
      <c r="AJ13" s="32">
        <v>9559</v>
      </c>
      <c r="AK13" s="32">
        <v>6723</v>
      </c>
      <c r="AL13" s="32">
        <v>4841</v>
      </c>
      <c r="AM13" s="32">
        <v>3343</v>
      </c>
      <c r="AN13" s="32">
        <v>4035</v>
      </c>
      <c r="AO13" s="19">
        <v>197</v>
      </c>
      <c r="AP13" s="19">
        <v>1042</v>
      </c>
      <c r="AQ13" s="19">
        <v>1126</v>
      </c>
      <c r="AR13" s="32">
        <v>1715</v>
      </c>
      <c r="AS13" s="32">
        <v>97056</v>
      </c>
      <c r="AT13" s="32">
        <v>5526</v>
      </c>
      <c r="AU13" s="32">
        <v>7058</v>
      </c>
      <c r="AV13" s="32">
        <v>44372</v>
      </c>
      <c r="AW13" s="32">
        <v>2335</v>
      </c>
      <c r="AY13" s="31">
        <v>184035</v>
      </c>
      <c r="AZ13" s="32">
        <f t="shared" si="10"/>
        <v>27100</v>
      </c>
      <c r="BA13" s="32">
        <v>14931</v>
      </c>
      <c r="BB13" s="32">
        <v>35582</v>
      </c>
      <c r="BC13" s="32">
        <v>77921</v>
      </c>
      <c r="BD13" s="32">
        <v>28501</v>
      </c>
      <c r="BF13" s="94">
        <v>22912</v>
      </c>
      <c r="BG13" s="133">
        <f>$BG$5*SUM(AH13:AN13)</f>
        <v>6430.32</v>
      </c>
      <c r="BH13" s="94">
        <v>6430</v>
      </c>
      <c r="BJ13" s="94">
        <v>305</v>
      </c>
      <c r="BK13" s="94">
        <v>295</v>
      </c>
      <c r="BL13" s="94">
        <v>817</v>
      </c>
      <c r="BM13" s="94">
        <v>1401</v>
      </c>
      <c r="BN13" s="94">
        <v>14250</v>
      </c>
      <c r="BO13" s="94">
        <v>8550</v>
      </c>
      <c r="BP13" s="94">
        <v>6430</v>
      </c>
    </row>
    <row r="14" spans="1:68" ht="13.5" customHeight="1" x14ac:dyDescent="0.2">
      <c r="A14" s="22" t="s">
        <v>47</v>
      </c>
      <c r="B14" s="22" t="s">
        <v>37</v>
      </c>
      <c r="C14" s="22" t="s">
        <v>35</v>
      </c>
      <c r="D14" s="22" t="s">
        <v>35</v>
      </c>
      <c r="E14" s="22" t="s">
        <v>94</v>
      </c>
      <c r="F14" s="31">
        <f t="shared" si="12"/>
        <v>230652</v>
      </c>
      <c r="G14" s="31">
        <f t="shared" si="11"/>
        <v>21680</v>
      </c>
      <c r="H14" s="32">
        <v>3345</v>
      </c>
      <c r="I14" s="32">
        <v>3381</v>
      </c>
      <c r="J14" s="32">
        <v>3604</v>
      </c>
      <c r="K14" s="32">
        <v>3678</v>
      </c>
      <c r="L14" s="32">
        <v>3819</v>
      </c>
      <c r="M14" s="32">
        <v>3853</v>
      </c>
      <c r="N14" s="32">
        <v>3941</v>
      </c>
      <c r="O14" s="32">
        <v>3957</v>
      </c>
      <c r="P14" s="32">
        <v>3979</v>
      </c>
      <c r="Q14" s="32">
        <v>4008</v>
      </c>
      <c r="R14" s="32">
        <v>4039</v>
      </c>
      <c r="S14" s="32">
        <v>4076</v>
      </c>
      <c r="T14" s="32">
        <v>4112</v>
      </c>
      <c r="U14" s="32">
        <v>4141</v>
      </c>
      <c r="V14" s="32">
        <v>4170</v>
      </c>
      <c r="W14" s="32">
        <v>4195</v>
      </c>
      <c r="X14" s="32">
        <v>4215</v>
      </c>
      <c r="Y14" s="32">
        <v>4249</v>
      </c>
      <c r="Z14" s="32">
        <v>4299</v>
      </c>
      <c r="AA14" s="32">
        <v>4360</v>
      </c>
      <c r="AB14" s="32">
        <v>22210</v>
      </c>
      <c r="AC14" s="32">
        <v>21064</v>
      </c>
      <c r="AD14" s="32">
        <v>17897</v>
      </c>
      <c r="AE14" s="32">
        <v>17441</v>
      </c>
      <c r="AF14" s="32">
        <v>15790</v>
      </c>
      <c r="AG14" s="32">
        <v>12558</v>
      </c>
      <c r="AH14" s="32">
        <v>11111</v>
      </c>
      <c r="AI14" s="32">
        <v>9515</v>
      </c>
      <c r="AJ14" s="32">
        <v>7359</v>
      </c>
      <c r="AK14" s="32">
        <v>5742</v>
      </c>
      <c r="AL14" s="32">
        <v>4172</v>
      </c>
      <c r="AM14" s="32">
        <v>3212</v>
      </c>
      <c r="AN14" s="32">
        <v>3160</v>
      </c>
      <c r="AO14" s="19">
        <v>227</v>
      </c>
      <c r="AP14" s="19">
        <v>1633</v>
      </c>
      <c r="AQ14" s="19">
        <v>1712</v>
      </c>
      <c r="AR14" s="32">
        <v>3887</v>
      </c>
      <c r="AS14" s="32">
        <v>117815</v>
      </c>
      <c r="AT14" s="32">
        <v>10175</v>
      </c>
      <c r="AU14" s="32">
        <v>10691</v>
      </c>
      <c r="AV14" s="32">
        <v>54686</v>
      </c>
      <c r="AW14" s="32">
        <v>5291</v>
      </c>
      <c r="AY14" s="31">
        <v>230652</v>
      </c>
      <c r="AZ14" s="32">
        <f t="shared" si="10"/>
        <v>45680</v>
      </c>
      <c r="BA14" s="32">
        <v>25082</v>
      </c>
      <c r="BB14" s="32">
        <v>51933</v>
      </c>
      <c r="BC14" s="32">
        <v>84312</v>
      </c>
      <c r="BD14" s="32">
        <v>23645</v>
      </c>
      <c r="BF14" s="94">
        <v>17220</v>
      </c>
      <c r="BG14" s="133">
        <f>$BG$5*SUM(AH14:AN14)</f>
        <v>5312.5199999999995</v>
      </c>
      <c r="BH14" s="94">
        <v>5313</v>
      </c>
      <c r="BJ14" s="94">
        <v>441</v>
      </c>
      <c r="BK14" s="94">
        <v>458</v>
      </c>
      <c r="BL14" s="94">
        <v>1852</v>
      </c>
      <c r="BM14" s="94">
        <v>3175</v>
      </c>
      <c r="BN14" s="94">
        <v>11822</v>
      </c>
      <c r="BO14" s="94">
        <v>7094</v>
      </c>
      <c r="BP14" s="94">
        <v>5313</v>
      </c>
    </row>
    <row r="15" spans="1:68" ht="13.5" customHeight="1" x14ac:dyDescent="0.2">
      <c r="A15" s="33" t="s">
        <v>49</v>
      </c>
      <c r="B15" s="33" t="s">
        <v>37</v>
      </c>
      <c r="C15" s="33" t="s">
        <v>35</v>
      </c>
      <c r="D15" s="33" t="s">
        <v>35</v>
      </c>
      <c r="E15" s="33" t="s">
        <v>95</v>
      </c>
      <c r="F15" s="34">
        <f t="shared" si="12"/>
        <v>245246</v>
      </c>
      <c r="G15" s="34">
        <f t="shared" si="11"/>
        <v>26908</v>
      </c>
      <c r="H15" s="35">
        <v>4025</v>
      </c>
      <c r="I15" s="35">
        <v>4466</v>
      </c>
      <c r="J15" s="35">
        <v>4509</v>
      </c>
      <c r="K15" s="35">
        <v>4528</v>
      </c>
      <c r="L15" s="35">
        <v>4605</v>
      </c>
      <c r="M15" s="35">
        <v>4775</v>
      </c>
      <c r="N15" s="35">
        <v>3788</v>
      </c>
      <c r="O15" s="35">
        <v>3687</v>
      </c>
      <c r="P15" s="35">
        <v>3594</v>
      </c>
      <c r="Q15" s="35">
        <v>3514</v>
      </c>
      <c r="R15" s="35">
        <v>3445</v>
      </c>
      <c r="S15" s="35">
        <v>3381</v>
      </c>
      <c r="T15" s="35">
        <v>3380</v>
      </c>
      <c r="U15" s="35">
        <v>3470</v>
      </c>
      <c r="V15" s="35">
        <v>3626</v>
      </c>
      <c r="W15" s="35">
        <v>3781</v>
      </c>
      <c r="X15" s="35">
        <v>3933</v>
      </c>
      <c r="Y15" s="35">
        <v>4137</v>
      </c>
      <c r="Z15" s="35">
        <v>4412</v>
      </c>
      <c r="AA15" s="35">
        <v>4722</v>
      </c>
      <c r="AB15" s="35">
        <v>27003</v>
      </c>
      <c r="AC15" s="35">
        <v>26443</v>
      </c>
      <c r="AD15" s="35">
        <v>21178</v>
      </c>
      <c r="AE15" s="35">
        <v>17932</v>
      </c>
      <c r="AF15" s="35">
        <v>15184</v>
      </c>
      <c r="AG15" s="35">
        <v>12099</v>
      </c>
      <c r="AH15" s="35">
        <v>11414</v>
      </c>
      <c r="AI15" s="35">
        <v>11097</v>
      </c>
      <c r="AJ15" s="35">
        <v>8334</v>
      </c>
      <c r="AK15" s="35">
        <v>6116</v>
      </c>
      <c r="AL15" s="35">
        <v>3728</v>
      </c>
      <c r="AM15" s="35">
        <v>2487</v>
      </c>
      <c r="AN15" s="35">
        <v>2453</v>
      </c>
      <c r="AO15" s="20">
        <v>286</v>
      </c>
      <c r="AP15" s="20">
        <v>1898</v>
      </c>
      <c r="AQ15" s="20">
        <v>2127</v>
      </c>
      <c r="AR15" s="35">
        <v>4046</v>
      </c>
      <c r="AS15" s="35">
        <v>123825</v>
      </c>
      <c r="AT15" s="35">
        <v>8582</v>
      </c>
      <c r="AU15" s="35">
        <v>10500</v>
      </c>
      <c r="AV15" s="35">
        <v>61265</v>
      </c>
      <c r="AW15" s="35">
        <v>5506</v>
      </c>
      <c r="AY15" s="34">
        <v>245246</v>
      </c>
      <c r="AZ15" s="35">
        <f t="shared" si="10"/>
        <v>48317</v>
      </c>
      <c r="BA15" s="35">
        <v>22327</v>
      </c>
      <c r="BB15" s="35">
        <v>62580</v>
      </c>
      <c r="BC15" s="35">
        <v>88904</v>
      </c>
      <c r="BD15" s="35">
        <v>23118</v>
      </c>
      <c r="BF15" s="94">
        <v>19773</v>
      </c>
      <c r="BG15" s="133">
        <f>$BG$5*SUM(AH15:AN15)</f>
        <v>5475.48</v>
      </c>
      <c r="BH15" s="94">
        <v>5475</v>
      </c>
      <c r="BJ15" s="94">
        <v>543</v>
      </c>
      <c r="BK15" s="94">
        <v>553</v>
      </c>
      <c r="BL15" s="94">
        <v>1927</v>
      </c>
      <c r="BM15" s="94">
        <v>3303</v>
      </c>
      <c r="BN15" s="94">
        <v>11559</v>
      </c>
      <c r="BO15" s="94">
        <v>6936</v>
      </c>
      <c r="BP15" s="94">
        <v>5475</v>
      </c>
    </row>
    <row r="16" spans="1:68" ht="10.5" customHeight="1" x14ac:dyDescent="0.25"/>
    <row r="17" spans="1:43" x14ac:dyDescent="0.25">
      <c r="A17" s="13" t="s">
        <v>55</v>
      </c>
      <c r="B17" s="13"/>
    </row>
    <row r="18" spans="1:43" x14ac:dyDescent="0.25">
      <c r="A18" s="14" t="s">
        <v>99</v>
      </c>
      <c r="B18" s="14"/>
    </row>
    <row r="19" spans="1:43" x14ac:dyDescent="0.25">
      <c r="A19" s="15" t="s">
        <v>54</v>
      </c>
      <c r="B19" s="15"/>
    </row>
    <row r="20" spans="1:43" x14ac:dyDescent="0.25">
      <c r="A20" s="15"/>
      <c r="B20" s="15"/>
    </row>
    <row r="21" spans="1:43" ht="13.5" customHeight="1" x14ac:dyDescent="0.25">
      <c r="A21" s="15"/>
      <c r="B21" s="15"/>
    </row>
    <row r="23" spans="1:43" s="68" customFormat="1" ht="15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</row>
    <row r="24" spans="1:43" s="68" customFormat="1" ht="15" x14ac:dyDescent="0.25">
      <c r="A24" s="22"/>
      <c r="B24" s="108" t="s">
        <v>88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</row>
    <row r="25" spans="1:43" s="68" customFormat="1" ht="15.75" customHeight="1" x14ac:dyDescent="0.25">
      <c r="A25" s="22"/>
      <c r="B25" s="57" t="s">
        <v>13</v>
      </c>
      <c r="C25" s="22"/>
      <c r="D25" s="22"/>
      <c r="E25" s="22"/>
      <c r="F25" s="22"/>
      <c r="G25" s="22"/>
      <c r="H25" s="22"/>
      <c r="J25" s="22"/>
      <c r="K25" s="110" t="str">
        <f>+CONCATENATE("Poblacion ",$B$25," por distrito, 2019")</f>
        <v>Poblacion Total por distrito, 2019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</row>
    <row r="26" spans="1:43" s="68" customFormat="1" ht="15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</row>
    <row r="27" spans="1:43" s="68" customFormat="1" ht="1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</row>
    <row r="28" spans="1:43" s="68" customFormat="1" ht="16.5" customHeight="1" x14ac:dyDescent="0.25">
      <c r="A28" s="22"/>
      <c r="B28" s="22"/>
      <c r="C28" s="22"/>
      <c r="D28" s="22"/>
      <c r="E28" s="22"/>
      <c r="F28" s="137" t="str">
        <f>+B25</f>
        <v>Total</v>
      </c>
      <c r="G28" s="137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</row>
    <row r="29" spans="1:43" s="68" customFormat="1" ht="22.5" customHeight="1" thickBot="1" x14ac:dyDescent="0.3">
      <c r="A29" s="22"/>
      <c r="B29" s="22"/>
      <c r="C29" s="22"/>
      <c r="D29" s="22"/>
      <c r="E29" s="59" t="s">
        <v>56</v>
      </c>
      <c r="F29" s="136">
        <f>+SUM(F30:F36)</f>
        <v>1629804</v>
      </c>
      <c r="G29" s="136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</row>
    <row r="30" spans="1:43" s="68" customFormat="1" ht="26.25" customHeight="1" x14ac:dyDescent="0.25">
      <c r="A30" s="22"/>
      <c r="B30" s="22"/>
      <c r="C30" s="22"/>
      <c r="D30" s="22"/>
      <c r="E30" s="58" t="s">
        <v>89</v>
      </c>
      <c r="F30" s="34">
        <f>+INDEX($AY$8:$BD$15,MATCH($E30,$E$8:$E$15,0),MATCH($B$25,$AY$6:$BD$6,0))</f>
        <v>668491</v>
      </c>
      <c r="G30" s="109">
        <f t="shared" ref="G30:G36" si="13">+IFERROR(F30/$F$29,0)</f>
        <v>0.41016649854829168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</row>
    <row r="31" spans="1:43" s="68" customFormat="1" ht="26.25" customHeight="1" x14ac:dyDescent="0.25">
      <c r="A31" s="22"/>
      <c r="B31" s="22"/>
      <c r="C31" s="22"/>
      <c r="D31" s="22"/>
      <c r="E31" s="58" t="s">
        <v>95</v>
      </c>
      <c r="F31" s="34">
        <f>+INDEX($AY$8:$BD$15,MATCH($E31,$E$8:$E$15,0),MATCH($B$25,$AY$6:$BD$6,0))</f>
        <v>245246</v>
      </c>
      <c r="G31" s="109">
        <f t="shared" si="13"/>
        <v>0.15047576272975155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</row>
    <row r="32" spans="1:43" s="68" customFormat="1" ht="26.25" customHeight="1" x14ac:dyDescent="0.25">
      <c r="A32" s="22"/>
      <c r="B32" s="22"/>
      <c r="C32" s="22"/>
      <c r="D32" s="22"/>
      <c r="E32" s="58" t="s">
        <v>92</v>
      </c>
      <c r="F32" s="34">
        <f>+INDEX($AY$8:$BD$15,MATCH($E32,$E$8:$E$15,0),MATCH($B$25,$AY$6:$BD$6,0))</f>
        <v>206448</v>
      </c>
      <c r="G32" s="109">
        <f t="shared" si="13"/>
        <v>0.12667044626224994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</row>
    <row r="33" spans="1:43" s="68" customFormat="1" ht="26.25" customHeight="1" x14ac:dyDescent="0.25">
      <c r="A33" s="22"/>
      <c r="B33" s="22"/>
      <c r="C33" s="22"/>
      <c r="D33" s="22"/>
      <c r="E33" s="58" t="s">
        <v>94</v>
      </c>
      <c r="F33" s="34">
        <f>+INDEX($AY$8:$BD$15,MATCH($E33,$E$8:$E$15,0),MATCH($B$25,$AY$6:$BD$6,0))</f>
        <v>230652</v>
      </c>
      <c r="G33" s="109">
        <f t="shared" si="13"/>
        <v>0.14152131176509569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</row>
    <row r="34" spans="1:43" s="68" customFormat="1" ht="26.25" customHeight="1" x14ac:dyDescent="0.25">
      <c r="A34" s="22"/>
      <c r="B34" s="22"/>
      <c r="C34" s="22"/>
      <c r="D34" s="22"/>
      <c r="E34" s="58" t="s">
        <v>93</v>
      </c>
      <c r="F34" s="34">
        <f>+INDEX($AY$8:$BD$15,MATCH($E34,$E$8:$E$15,0),MATCH($B$25,$AY$6:$BD$6,0))</f>
        <v>184035</v>
      </c>
      <c r="G34" s="109">
        <f t="shared" si="13"/>
        <v>0.11291848590382647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</row>
    <row r="35" spans="1:43" s="68" customFormat="1" ht="26.25" customHeight="1" x14ac:dyDescent="0.25">
      <c r="A35" s="22"/>
      <c r="B35" s="22"/>
      <c r="C35" s="22"/>
      <c r="D35" s="22"/>
      <c r="E35" s="58" t="s">
        <v>91</v>
      </c>
      <c r="F35" s="34">
        <f>+INDEX($AY$8:$BD$15,MATCH($E35,$E$8:$E$15,0),MATCH($B$25,$AY$6:$BD$6,0))</f>
        <v>48418</v>
      </c>
      <c r="G35" s="109">
        <f t="shared" si="13"/>
        <v>2.9707866712807184E-2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</row>
    <row r="36" spans="1:43" s="68" customFormat="1" ht="26.25" customHeight="1" x14ac:dyDescent="0.25">
      <c r="A36" s="22"/>
      <c r="B36" s="22"/>
      <c r="C36" s="22"/>
      <c r="D36" s="22"/>
      <c r="E36" s="58" t="s">
        <v>90</v>
      </c>
      <c r="F36" s="34">
        <f>+INDEX($AY$8:$BD$15,MATCH($E36,$E$8:$E$15,0),MATCH($B$25,$AY$6:$BD$6,0))</f>
        <v>46514</v>
      </c>
      <c r="G36" s="109">
        <f t="shared" si="13"/>
        <v>2.8539628077977476E-2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</row>
    <row r="37" spans="1:43" s="68" customFormat="1" ht="12" customHeight="1" x14ac:dyDescent="0.25">
      <c r="A37" s="22"/>
      <c r="B37" s="22"/>
      <c r="C37" s="22"/>
      <c r="D37" s="56"/>
      <c r="E37" s="60" t="str">
        <f>+A17</f>
        <v xml:space="preserve">NOTA: POBLACION DE 0 A 5 AÑOS ES INFORMACION DE NIÑOS REGISTRADOS EN PADRON NOMINAL AL 31 DE DICIEMBRE 2018, RENIEC </v>
      </c>
      <c r="F37" s="56"/>
      <c r="G37" s="56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</row>
    <row r="38" spans="1:43" s="68" customFormat="1" ht="12" customHeight="1" x14ac:dyDescent="0.25">
      <c r="A38" s="22"/>
      <c r="B38" s="22"/>
      <c r="C38" s="22"/>
      <c r="D38" s="22"/>
      <c r="E38" s="61" t="str">
        <f>+A18</f>
        <v>Fuente: OGTI MINSA - ftp://ftp.minsa.gob.pe/oei/Poblacion/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</row>
    <row r="39" spans="1:43" s="68" customFormat="1" ht="12" customHeight="1" x14ac:dyDescent="0.25">
      <c r="A39" s="22"/>
      <c r="B39" s="22"/>
      <c r="C39" s="22"/>
      <c r="D39" s="22"/>
      <c r="E39" s="62" t="s">
        <v>62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</row>
    <row r="40" spans="1:43" s="68" customFormat="1" ht="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</row>
    <row r="41" spans="1:43" s="68" customFormat="1" ht="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</row>
    <row r="43" spans="1:43" s="68" customFormat="1" ht="18.75" x14ac:dyDescent="0.25">
      <c r="A43" s="22"/>
      <c r="B43" s="22"/>
      <c r="C43" s="22"/>
      <c r="D43" s="22"/>
      <c r="E43" s="22"/>
      <c r="F43" s="22"/>
      <c r="G43" s="22"/>
      <c r="H43" s="22"/>
      <c r="I43" s="110" t="str">
        <f>+CONCATENATE("Poblacion Padron Nominal / INEI 2019 por Etapa de vida, ",$B$45)</f>
        <v>Poblacion Padron Nominal / INEI 2019 por Etapa de vida, DIRIS Lima Este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</row>
    <row r="44" spans="1:43" s="68" customFormat="1" ht="15" x14ac:dyDescent="0.25">
      <c r="A44" s="22"/>
      <c r="B44" s="108" t="s">
        <v>87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</row>
    <row r="45" spans="1:43" s="68" customFormat="1" ht="15.75" customHeight="1" x14ac:dyDescent="0.25">
      <c r="A45" s="22"/>
      <c r="B45" s="57" t="s">
        <v>56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</row>
    <row r="46" spans="1:43" s="68" customFormat="1" ht="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</row>
    <row r="47" spans="1:43" s="68" customFormat="1" ht="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</row>
    <row r="48" spans="1:43" s="68" customFormat="1" ht="16.5" customHeight="1" x14ac:dyDescent="0.25">
      <c r="A48" s="22"/>
      <c r="B48" s="22"/>
      <c r="C48" s="22"/>
      <c r="D48" s="22"/>
      <c r="E48" s="22"/>
      <c r="F48" s="137" t="s">
        <v>13</v>
      </c>
      <c r="G48" s="137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</row>
    <row r="49" spans="1:43" s="68" customFormat="1" ht="22.5" customHeight="1" thickBot="1" x14ac:dyDescent="0.3">
      <c r="A49" s="22"/>
      <c r="B49" s="22"/>
      <c r="C49" s="22"/>
      <c r="D49" s="22"/>
      <c r="E49" s="59" t="s">
        <v>13</v>
      </c>
      <c r="F49" s="113">
        <f>+SUM(F50:F54)</f>
        <v>1629804</v>
      </c>
      <c r="G49" s="113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</row>
    <row r="50" spans="1:43" s="68" customFormat="1" ht="26.25" customHeight="1" x14ac:dyDescent="0.25">
      <c r="A50" s="22"/>
      <c r="B50" s="22"/>
      <c r="C50" s="22"/>
      <c r="D50" s="22"/>
      <c r="E50" s="58" t="s">
        <v>57</v>
      </c>
      <c r="F50" s="34">
        <f>+INDEX($AY$8:$BD$15,MATCH($B$45,$E$8:$E$15,0),MATCH($E50,$AY$6:$BD$6,0))</f>
        <v>315354</v>
      </c>
      <c r="G50" s="109">
        <f>+IFERROR(F50/$F$49,0)</f>
        <v>0.19349197817651692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</row>
    <row r="51" spans="1:43" s="68" customFormat="1" ht="26.25" customHeight="1" x14ac:dyDescent="0.25">
      <c r="A51" s="22"/>
      <c r="B51" s="22"/>
      <c r="C51" s="22"/>
      <c r="D51" s="22"/>
      <c r="E51" s="58" t="s">
        <v>60</v>
      </c>
      <c r="F51" s="34">
        <f>+INDEX($AY$8:$BD$15,MATCH($B$45,$E$8:$E$15,0),MATCH($E51,$AY$6:$BD$6,0))</f>
        <v>162676</v>
      </c>
      <c r="G51" s="109">
        <f t="shared" ref="G51:G54" si="14">+IFERROR(F51/$F$49,0)</f>
        <v>9.9813229075398024E-2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</row>
    <row r="52" spans="1:43" s="68" customFormat="1" ht="26.25" customHeight="1" x14ac:dyDescent="0.25">
      <c r="A52" s="22"/>
      <c r="B52" s="22"/>
      <c r="C52" s="22"/>
      <c r="D52" s="22"/>
      <c r="E52" s="58" t="s">
        <v>58</v>
      </c>
      <c r="F52" s="34">
        <f>+INDEX($AY$8:$BD$15,MATCH($B$45,$E$8:$E$15,0),MATCH($E52,$AY$6:$BD$6,0))</f>
        <v>378503</v>
      </c>
      <c r="G52" s="109">
        <f t="shared" si="14"/>
        <v>0.23223835504146512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</row>
    <row r="53" spans="1:43" s="68" customFormat="1" ht="26.25" customHeight="1" x14ac:dyDescent="0.25">
      <c r="A53" s="22"/>
      <c r="B53" s="22"/>
      <c r="C53" s="22"/>
      <c r="D53" s="22"/>
      <c r="E53" s="58" t="s">
        <v>59</v>
      </c>
      <c r="F53" s="34">
        <f>+INDEX($AY$8:$BD$15,MATCH($B$45,$E$8:$E$15,0),MATCH($E53,$AY$6:$BD$6,0))</f>
        <v>606632</v>
      </c>
      <c r="G53" s="109">
        <f t="shared" si="14"/>
        <v>0.3722116279012691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</row>
    <row r="54" spans="1:43" s="68" customFormat="1" ht="26.25" customHeight="1" x14ac:dyDescent="0.25">
      <c r="A54" s="22"/>
      <c r="B54" s="22"/>
      <c r="C54" s="22"/>
      <c r="D54" s="22"/>
      <c r="E54" s="58" t="s">
        <v>61</v>
      </c>
      <c r="F54" s="34">
        <f>+INDEX($AY$8:$BD$15,MATCH($B$45,$E$8:$E$15,0),MATCH($E54,$AY$6:$BD$6,0))</f>
        <v>166639</v>
      </c>
      <c r="G54" s="109">
        <f t="shared" si="14"/>
        <v>0.10224480980535083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</row>
    <row r="55" spans="1:43" s="68" customFormat="1" ht="12" customHeight="1" x14ac:dyDescent="0.25">
      <c r="A55" s="22"/>
      <c r="B55" s="22"/>
      <c r="C55" s="22"/>
      <c r="D55" s="56"/>
      <c r="E55" s="60" t="str">
        <f>+A17</f>
        <v xml:space="preserve">NOTA: POBLACION DE 0 A 5 AÑOS ES INFORMACION DE NIÑOS REGISTRADOS EN PADRON NOMINAL AL 31 DE DICIEMBRE 2018, RENIEC </v>
      </c>
      <c r="F55" s="56"/>
      <c r="G55" s="56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</row>
    <row r="56" spans="1:43" s="68" customFormat="1" ht="12" customHeight="1" x14ac:dyDescent="0.25">
      <c r="A56" s="22"/>
      <c r="B56" s="22"/>
      <c r="C56" s="22"/>
      <c r="D56" s="22"/>
      <c r="E56" s="61" t="str">
        <f>+A18</f>
        <v>Fuente: OGTI MINSA - ftp://ftp.minsa.gob.pe/oei/Poblacion/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</row>
    <row r="57" spans="1:43" s="68" customFormat="1" ht="12" customHeight="1" x14ac:dyDescent="0.25">
      <c r="A57" s="22"/>
      <c r="B57" s="22"/>
      <c r="C57" s="22"/>
      <c r="D57" s="22"/>
      <c r="E57" s="62" t="s">
        <v>62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</row>
    <row r="58" spans="1:43" s="68" customFormat="1" ht="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</row>
    <row r="59" spans="1:43" s="68" customFormat="1" ht="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</row>
  </sheetData>
  <mergeCells count="24">
    <mergeCell ref="BF6:BF7"/>
    <mergeCell ref="AO6:AQ6"/>
    <mergeCell ref="AR6:AR7"/>
    <mergeCell ref="AS6:AS7"/>
    <mergeCell ref="AT6:AV6"/>
    <mergeCell ref="AW6:AW7"/>
    <mergeCell ref="AY6:AY7"/>
    <mergeCell ref="AZ6:AZ7"/>
    <mergeCell ref="BA6:BA7"/>
    <mergeCell ref="BB6:BB7"/>
    <mergeCell ref="BC6:BC7"/>
    <mergeCell ref="BD6:BD7"/>
    <mergeCell ref="F28:G28"/>
    <mergeCell ref="F29:G29"/>
    <mergeCell ref="F48:G48"/>
    <mergeCell ref="BN6:BN7"/>
    <mergeCell ref="BO6:BO7"/>
    <mergeCell ref="BM6:BM7"/>
    <mergeCell ref="BP6:BP7"/>
    <mergeCell ref="BG6:BG7"/>
    <mergeCell ref="BH6:BH7"/>
    <mergeCell ref="BJ6:BJ7"/>
    <mergeCell ref="BK6:BK7"/>
    <mergeCell ref="BL6:BL7"/>
  </mergeCells>
  <dataValidations disablePrompts="1" count="2">
    <dataValidation type="list" allowBlank="1" showInputMessage="1" showErrorMessage="1" sqref="B25">
      <formula1>$E$49:$E$54</formula1>
    </dataValidation>
    <dataValidation type="list" allowBlank="1" showInputMessage="1" showErrorMessage="1" sqref="B45">
      <formula1>$E$8:$E$15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4:DX134"/>
  <sheetViews>
    <sheetView showGridLines="0" zoomScale="85" zoomScaleNormal="85" workbookViewId="0">
      <selection activeCell="B45" sqref="B45"/>
    </sheetView>
  </sheetViews>
  <sheetFormatPr baseColWidth="10" defaultRowHeight="15" x14ac:dyDescent="0.25"/>
  <cols>
    <col min="1" max="1" width="9.7109375" style="22" customWidth="1"/>
    <col min="2" max="3" width="14.85546875" style="22" customWidth="1"/>
    <col min="4" max="4" width="16" style="22" customWidth="1"/>
    <col min="5" max="6" width="13.5703125" style="22" customWidth="1"/>
    <col min="7" max="7" width="13.5703125" style="22" bestFit="1" customWidth="1"/>
    <col min="8" max="9" width="13.5703125" style="22" customWidth="1"/>
    <col min="10" max="10" width="12.42578125" style="22" bestFit="1" customWidth="1"/>
    <col min="11" max="13" width="10.7109375" style="22" customWidth="1"/>
    <col min="14" max="14" width="14.7109375" style="22" customWidth="1"/>
    <col min="15" max="18" width="10.7109375" style="22" customWidth="1"/>
    <col min="19" max="19" width="11.7109375" style="22" customWidth="1"/>
    <col min="20" max="29" width="10.7109375" style="22" customWidth="1"/>
    <col min="30" max="30" width="11.85546875" style="22" customWidth="1"/>
    <col min="31" max="31" width="12.140625" style="22" customWidth="1"/>
    <col min="32" max="34" width="11.85546875" style="22" customWidth="1"/>
    <col min="35" max="35" width="12.42578125" style="22" customWidth="1"/>
    <col min="36" max="37" width="11.85546875" style="22" customWidth="1"/>
    <col min="38" max="38" width="11.42578125" style="22" customWidth="1"/>
    <col min="39" max="42" width="10.7109375" style="22" customWidth="1"/>
    <col min="43" max="55" width="11.42578125" style="68" customWidth="1"/>
    <col min="56" max="65" width="11.42578125" style="68"/>
    <col min="66" max="68" width="11.85546875" style="68" bestFit="1" customWidth="1"/>
    <col min="69" max="69" width="11.42578125" style="68" bestFit="1" customWidth="1"/>
    <col min="70" max="70" width="10.85546875" style="68" bestFit="1" customWidth="1"/>
    <col min="71" max="71" width="9.5703125" style="68" bestFit="1" customWidth="1"/>
    <col min="72" max="74" width="10" style="68" bestFit="1" customWidth="1"/>
    <col min="75" max="77" width="10.42578125" style="68" bestFit="1" customWidth="1"/>
    <col min="78" max="78" width="10" style="68" bestFit="1" customWidth="1"/>
    <col min="79" max="91" width="11.42578125" style="68"/>
    <col min="92" max="92" width="6.7109375" style="68" customWidth="1"/>
    <col min="93" max="109" width="7.42578125" style="68" customWidth="1"/>
    <col min="110" max="126" width="7.5703125" style="68" customWidth="1"/>
    <col min="127" max="16384" width="11.42578125" style="68"/>
  </cols>
  <sheetData>
    <row r="4" spans="1:128" ht="23.25" x14ac:dyDescent="0.25">
      <c r="A4" s="67" t="s">
        <v>100</v>
      </c>
    </row>
    <row r="5" spans="1:128" ht="15.75" thickBot="1" x14ac:dyDescent="0.3"/>
    <row r="6" spans="1:128" ht="15.75" customHeight="1" thickBot="1" x14ac:dyDescent="0.3">
      <c r="A6" s="23" t="s">
        <v>0</v>
      </c>
      <c r="B6" s="156" t="s">
        <v>10</v>
      </c>
      <c r="C6" s="156" t="s">
        <v>11</v>
      </c>
      <c r="D6" s="156" t="s">
        <v>12</v>
      </c>
      <c r="E6" s="172" t="s">
        <v>51</v>
      </c>
      <c r="F6" s="158" t="s">
        <v>82</v>
      </c>
      <c r="G6" s="162" t="s">
        <v>84</v>
      </c>
      <c r="H6" s="164" t="s">
        <v>53</v>
      </c>
      <c r="I6" s="165"/>
      <c r="J6" s="166" t="s">
        <v>63</v>
      </c>
      <c r="K6" s="167"/>
      <c r="L6" s="167"/>
      <c r="M6" s="167"/>
      <c r="N6" s="168"/>
      <c r="O6" s="169" t="s">
        <v>64</v>
      </c>
      <c r="P6" s="170"/>
      <c r="Q6" s="170"/>
      <c r="R6" s="170"/>
      <c r="S6" s="171"/>
      <c r="T6" s="69" t="s">
        <v>63</v>
      </c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1"/>
      <c r="AN6" s="72" t="s">
        <v>2</v>
      </c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3" t="s">
        <v>64</v>
      </c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5"/>
      <c r="BX6" s="76" t="s">
        <v>2</v>
      </c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7"/>
      <c r="CO6" s="160" t="s">
        <v>63</v>
      </c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74" t="s">
        <v>64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75"/>
      <c r="DS6" s="175"/>
      <c r="DT6" s="175"/>
      <c r="DU6" s="175"/>
      <c r="DV6" s="176"/>
      <c r="DX6" s="138" t="s">
        <v>96</v>
      </c>
    </row>
    <row r="7" spans="1:128" ht="33.75" customHeight="1" thickBot="1" x14ac:dyDescent="0.3">
      <c r="A7" s="6" t="s">
        <v>8</v>
      </c>
      <c r="B7" s="157"/>
      <c r="C7" s="157"/>
      <c r="D7" s="157"/>
      <c r="E7" s="173"/>
      <c r="F7" s="159"/>
      <c r="G7" s="163"/>
      <c r="H7" s="50" t="s">
        <v>83</v>
      </c>
      <c r="I7" s="48" t="s">
        <v>85</v>
      </c>
      <c r="J7" s="38" t="s">
        <v>57</v>
      </c>
      <c r="K7" s="39" t="s">
        <v>60</v>
      </c>
      <c r="L7" s="39" t="s">
        <v>58</v>
      </c>
      <c r="M7" s="39" t="s">
        <v>59</v>
      </c>
      <c r="N7" s="40" t="s">
        <v>61</v>
      </c>
      <c r="O7" s="41" t="s">
        <v>57</v>
      </c>
      <c r="P7" s="42" t="s">
        <v>60</v>
      </c>
      <c r="Q7" s="42" t="s">
        <v>58</v>
      </c>
      <c r="R7" s="42" t="s">
        <v>59</v>
      </c>
      <c r="S7" s="43" t="s">
        <v>61</v>
      </c>
      <c r="T7" s="78" t="s">
        <v>14</v>
      </c>
      <c r="U7" s="79">
        <v>1</v>
      </c>
      <c r="V7" s="80">
        <v>2</v>
      </c>
      <c r="W7" s="80">
        <v>3</v>
      </c>
      <c r="X7" s="81">
        <v>4</v>
      </c>
      <c r="Y7" s="80">
        <v>5</v>
      </c>
      <c r="Z7" s="80">
        <v>6</v>
      </c>
      <c r="AA7" s="79">
        <v>7</v>
      </c>
      <c r="AB7" s="80">
        <v>8</v>
      </c>
      <c r="AC7" s="81">
        <v>9</v>
      </c>
      <c r="AD7" s="80">
        <v>10</v>
      </c>
      <c r="AE7" s="79">
        <v>11</v>
      </c>
      <c r="AF7" s="80">
        <v>12</v>
      </c>
      <c r="AG7" s="80">
        <v>13</v>
      </c>
      <c r="AH7" s="81">
        <v>14</v>
      </c>
      <c r="AI7" s="80">
        <v>15</v>
      </c>
      <c r="AJ7" s="79">
        <v>16</v>
      </c>
      <c r="AK7" s="80">
        <v>17</v>
      </c>
      <c r="AL7" s="80">
        <v>18</v>
      </c>
      <c r="AM7" s="81">
        <v>19</v>
      </c>
      <c r="AN7" s="82" t="s">
        <v>15</v>
      </c>
      <c r="AO7" s="83" t="s">
        <v>16</v>
      </c>
      <c r="AP7" s="82" t="s">
        <v>17</v>
      </c>
      <c r="AQ7" s="83" t="s">
        <v>18</v>
      </c>
      <c r="AR7" s="82" t="s">
        <v>19</v>
      </c>
      <c r="AS7" s="83" t="s">
        <v>20</v>
      </c>
      <c r="AT7" s="82" t="s">
        <v>21</v>
      </c>
      <c r="AU7" s="83" t="s">
        <v>22</v>
      </c>
      <c r="AV7" s="82" t="s">
        <v>23</v>
      </c>
      <c r="AW7" s="83" t="s">
        <v>24</v>
      </c>
      <c r="AX7" s="82" t="s">
        <v>25</v>
      </c>
      <c r="AY7" s="83" t="s">
        <v>26</v>
      </c>
      <c r="AZ7" s="84" t="s">
        <v>27</v>
      </c>
      <c r="BA7" s="117" t="s">
        <v>28</v>
      </c>
      <c r="BB7" s="117" t="s">
        <v>97</v>
      </c>
      <c r="BC7" s="117" t="s">
        <v>98</v>
      </c>
      <c r="BD7" s="85" t="s">
        <v>14</v>
      </c>
      <c r="BE7" s="86">
        <v>1</v>
      </c>
      <c r="BF7" s="87">
        <v>2</v>
      </c>
      <c r="BG7" s="87">
        <v>3</v>
      </c>
      <c r="BH7" s="88">
        <v>4</v>
      </c>
      <c r="BI7" s="87">
        <v>5</v>
      </c>
      <c r="BJ7" s="87">
        <v>6</v>
      </c>
      <c r="BK7" s="86">
        <v>7</v>
      </c>
      <c r="BL7" s="87">
        <v>8</v>
      </c>
      <c r="BM7" s="88">
        <v>9</v>
      </c>
      <c r="BN7" s="87">
        <v>10</v>
      </c>
      <c r="BO7" s="86">
        <v>11</v>
      </c>
      <c r="BP7" s="87">
        <v>12</v>
      </c>
      <c r="BQ7" s="87">
        <v>13</v>
      </c>
      <c r="BR7" s="88">
        <v>14</v>
      </c>
      <c r="BS7" s="87">
        <v>15</v>
      </c>
      <c r="BT7" s="86">
        <v>16</v>
      </c>
      <c r="BU7" s="87">
        <v>17</v>
      </c>
      <c r="BV7" s="87">
        <v>18</v>
      </c>
      <c r="BW7" s="88">
        <v>19</v>
      </c>
      <c r="BX7" s="89" t="s">
        <v>15</v>
      </c>
      <c r="BY7" s="90" t="s">
        <v>16</v>
      </c>
      <c r="BZ7" s="89" t="s">
        <v>17</v>
      </c>
      <c r="CA7" s="90" t="s">
        <v>18</v>
      </c>
      <c r="CB7" s="89" t="s">
        <v>19</v>
      </c>
      <c r="CC7" s="90" t="s">
        <v>20</v>
      </c>
      <c r="CD7" s="89" t="s">
        <v>21</v>
      </c>
      <c r="CE7" s="90" t="s">
        <v>22</v>
      </c>
      <c r="CF7" s="89" t="s">
        <v>23</v>
      </c>
      <c r="CG7" s="90" t="s">
        <v>24</v>
      </c>
      <c r="CH7" s="89" t="s">
        <v>25</v>
      </c>
      <c r="CI7" s="90" t="s">
        <v>26</v>
      </c>
      <c r="CJ7" s="126" t="s">
        <v>27</v>
      </c>
      <c r="CK7" s="127" t="s">
        <v>28</v>
      </c>
      <c r="CL7" s="128" t="s">
        <v>97</v>
      </c>
      <c r="CM7" s="129" t="s">
        <v>98</v>
      </c>
      <c r="CO7" s="38" t="s">
        <v>65</v>
      </c>
      <c r="CP7" s="39" t="s">
        <v>66</v>
      </c>
      <c r="CQ7" s="39" t="s">
        <v>67</v>
      </c>
      <c r="CR7" s="39" t="s">
        <v>68</v>
      </c>
      <c r="CS7" s="39" t="s">
        <v>69</v>
      </c>
      <c r="CT7" s="39" t="s">
        <v>70</v>
      </c>
      <c r="CU7" s="39" t="s">
        <v>71</v>
      </c>
      <c r="CV7" s="39" t="s">
        <v>72</v>
      </c>
      <c r="CW7" s="39" t="s">
        <v>73</v>
      </c>
      <c r="CX7" s="39" t="s">
        <v>74</v>
      </c>
      <c r="CY7" s="39" t="s">
        <v>75</v>
      </c>
      <c r="CZ7" s="39" t="s">
        <v>76</v>
      </c>
      <c r="DA7" s="39" t="s">
        <v>77</v>
      </c>
      <c r="DB7" s="39" t="s">
        <v>78</v>
      </c>
      <c r="DC7" s="39" t="s">
        <v>79</v>
      </c>
      <c r="DD7" s="39" t="s">
        <v>80</v>
      </c>
      <c r="DE7" s="63" t="s">
        <v>81</v>
      </c>
      <c r="DF7" s="64" t="s">
        <v>65</v>
      </c>
      <c r="DG7" s="65" t="s">
        <v>66</v>
      </c>
      <c r="DH7" s="65" t="s">
        <v>67</v>
      </c>
      <c r="DI7" s="65" t="s">
        <v>68</v>
      </c>
      <c r="DJ7" s="65" t="s">
        <v>69</v>
      </c>
      <c r="DK7" s="65" t="s">
        <v>70</v>
      </c>
      <c r="DL7" s="65" t="s">
        <v>71</v>
      </c>
      <c r="DM7" s="65" t="s">
        <v>72</v>
      </c>
      <c r="DN7" s="65" t="s">
        <v>73</v>
      </c>
      <c r="DO7" s="65" t="s">
        <v>74</v>
      </c>
      <c r="DP7" s="65" t="s">
        <v>75</v>
      </c>
      <c r="DQ7" s="65" t="s">
        <v>76</v>
      </c>
      <c r="DR7" s="65" t="s">
        <v>77</v>
      </c>
      <c r="DS7" s="65" t="s">
        <v>78</v>
      </c>
      <c r="DT7" s="65" t="s">
        <v>79</v>
      </c>
      <c r="DU7" s="65" t="s">
        <v>80</v>
      </c>
      <c r="DV7" s="66" t="s">
        <v>81</v>
      </c>
      <c r="DX7" s="139"/>
    </row>
    <row r="8" spans="1:128" ht="21.75" customHeight="1" x14ac:dyDescent="0.25">
      <c r="A8" s="12" t="s">
        <v>34</v>
      </c>
      <c r="B8" s="12" t="s">
        <v>35</v>
      </c>
      <c r="C8" s="12" t="s">
        <v>35</v>
      </c>
      <c r="D8" s="12" t="s">
        <v>56</v>
      </c>
      <c r="E8" s="16">
        <f>+SUM(E9:E15)</f>
        <v>1629804</v>
      </c>
      <c r="F8" s="49">
        <f>+SUM(F9:F15)</f>
        <v>795583</v>
      </c>
      <c r="G8" s="47">
        <f>+SUM(G9:G15)</f>
        <v>834221</v>
      </c>
      <c r="H8" s="36">
        <f t="shared" ref="H8:BV8" si="0">+SUM(H9:H15)</f>
        <v>82549</v>
      </c>
      <c r="I8" s="46">
        <f t="shared" si="0"/>
        <v>79239</v>
      </c>
      <c r="J8" s="45">
        <f t="shared" si="0"/>
        <v>160359</v>
      </c>
      <c r="K8" s="44">
        <f t="shared" si="0"/>
        <v>81826</v>
      </c>
      <c r="L8" s="44">
        <f t="shared" si="0"/>
        <v>185941</v>
      </c>
      <c r="M8" s="44">
        <f t="shared" si="0"/>
        <v>288915</v>
      </c>
      <c r="N8" s="46">
        <f t="shared" si="0"/>
        <v>78542</v>
      </c>
      <c r="O8" s="16">
        <f t="shared" si="0"/>
        <v>154995</v>
      </c>
      <c r="P8" s="16">
        <f t="shared" si="0"/>
        <v>80850</v>
      </c>
      <c r="Q8" s="16">
        <f t="shared" si="0"/>
        <v>192562</v>
      </c>
      <c r="R8" s="16">
        <f t="shared" si="0"/>
        <v>317717</v>
      </c>
      <c r="S8" s="16">
        <f t="shared" si="0"/>
        <v>88097</v>
      </c>
      <c r="T8" s="17">
        <f t="shared" si="0"/>
        <v>12870</v>
      </c>
      <c r="U8" s="18">
        <f t="shared" si="0"/>
        <v>13397</v>
      </c>
      <c r="V8" s="18">
        <f t="shared" si="0"/>
        <v>14179</v>
      </c>
      <c r="W8" s="18">
        <f t="shared" si="0"/>
        <v>14060</v>
      </c>
      <c r="X8" s="18">
        <f t="shared" si="0"/>
        <v>13980</v>
      </c>
      <c r="Y8" s="18">
        <f t="shared" si="0"/>
        <v>14063</v>
      </c>
      <c r="Z8" s="18">
        <f t="shared" si="0"/>
        <v>13076</v>
      </c>
      <c r="AA8" s="18">
        <f t="shared" si="0"/>
        <v>13103</v>
      </c>
      <c r="AB8" s="18">
        <f t="shared" si="0"/>
        <v>12927</v>
      </c>
      <c r="AC8" s="18">
        <f t="shared" si="0"/>
        <v>12973</v>
      </c>
      <c r="AD8" s="18">
        <f t="shared" si="0"/>
        <v>12976</v>
      </c>
      <c r="AE8" s="18">
        <f t="shared" si="0"/>
        <v>12755</v>
      </c>
      <c r="AF8" s="18">
        <f t="shared" si="0"/>
        <v>12833</v>
      </c>
      <c r="AG8" s="18">
        <f t="shared" si="0"/>
        <v>13055</v>
      </c>
      <c r="AH8" s="18">
        <f t="shared" si="0"/>
        <v>13445</v>
      </c>
      <c r="AI8" s="18">
        <f t="shared" si="0"/>
        <v>13926</v>
      </c>
      <c r="AJ8" s="18">
        <f t="shared" si="0"/>
        <v>14024</v>
      </c>
      <c r="AK8" s="18">
        <f t="shared" si="0"/>
        <v>14543</v>
      </c>
      <c r="AL8" s="18">
        <f t="shared" si="0"/>
        <v>14870</v>
      </c>
      <c r="AM8" s="18">
        <f t="shared" si="0"/>
        <v>15299</v>
      </c>
      <c r="AN8" s="18">
        <f t="shared" si="0"/>
        <v>79966</v>
      </c>
      <c r="AO8" s="18">
        <f t="shared" si="0"/>
        <v>75806</v>
      </c>
      <c r="AP8" s="18">
        <f t="shared" si="0"/>
        <v>62004</v>
      </c>
      <c r="AQ8" s="18">
        <f t="shared" si="0"/>
        <v>57962</v>
      </c>
      <c r="AR8" s="18">
        <f t="shared" si="0"/>
        <v>52589</v>
      </c>
      <c r="AS8" s="18">
        <f t="shared" si="0"/>
        <v>42777</v>
      </c>
      <c r="AT8" s="18">
        <f t="shared" si="0"/>
        <v>39204</v>
      </c>
      <c r="AU8" s="18">
        <f t="shared" si="0"/>
        <v>34379</v>
      </c>
      <c r="AV8" s="18">
        <f t="shared" si="0"/>
        <v>25596</v>
      </c>
      <c r="AW8" s="18">
        <f t="shared" si="0"/>
        <v>19910</v>
      </c>
      <c r="AX8" s="18">
        <f t="shared" si="0"/>
        <v>13957</v>
      </c>
      <c r="AY8" s="18">
        <f t="shared" si="0"/>
        <v>9895</v>
      </c>
      <c r="AZ8" s="18">
        <f t="shared" si="0"/>
        <v>9184</v>
      </c>
      <c r="BA8" s="118">
        <f t="shared" si="0"/>
        <v>922</v>
      </c>
      <c r="BB8" s="119">
        <f t="shared" si="0"/>
        <v>6126</v>
      </c>
      <c r="BC8" s="120">
        <f t="shared" si="0"/>
        <v>6744</v>
      </c>
      <c r="BD8" s="18">
        <f t="shared" si="0"/>
        <v>12211</v>
      </c>
      <c r="BE8" s="18">
        <f t="shared" si="0"/>
        <v>12999</v>
      </c>
      <c r="BF8" s="18">
        <f t="shared" si="0"/>
        <v>13156</v>
      </c>
      <c r="BG8" s="18">
        <f t="shared" si="0"/>
        <v>13792</v>
      </c>
      <c r="BH8" s="18">
        <f t="shared" si="0"/>
        <v>13773</v>
      </c>
      <c r="BI8" s="18">
        <f t="shared" si="0"/>
        <v>13308</v>
      </c>
      <c r="BJ8" s="18">
        <f t="shared" si="0"/>
        <v>12972</v>
      </c>
      <c r="BK8" s="18">
        <f t="shared" si="0"/>
        <v>12724</v>
      </c>
      <c r="BL8" s="18">
        <f t="shared" si="0"/>
        <v>12706</v>
      </c>
      <c r="BM8" s="18">
        <f t="shared" si="0"/>
        <v>12505</v>
      </c>
      <c r="BN8" s="18">
        <f t="shared" si="0"/>
        <v>12381</v>
      </c>
      <c r="BO8" s="18">
        <f t="shared" si="0"/>
        <v>12468</v>
      </c>
      <c r="BP8" s="18">
        <f t="shared" si="0"/>
        <v>12529</v>
      </c>
      <c r="BQ8" s="18">
        <f t="shared" si="0"/>
        <v>12838</v>
      </c>
      <c r="BR8" s="18">
        <f t="shared" si="0"/>
        <v>13253</v>
      </c>
      <c r="BS8" s="18">
        <f t="shared" si="0"/>
        <v>13538</v>
      </c>
      <c r="BT8" s="18">
        <f t="shared" si="0"/>
        <v>14198</v>
      </c>
      <c r="BU8" s="18">
        <f t="shared" si="0"/>
        <v>14494</v>
      </c>
      <c r="BV8" s="18">
        <f t="shared" si="0"/>
        <v>15043</v>
      </c>
      <c r="BW8" s="18">
        <f t="shared" ref="BW8:CM8" si="1">+SUM(BW9:BW15)</f>
        <v>15487</v>
      </c>
      <c r="BX8" s="18">
        <f t="shared" si="1"/>
        <v>82506</v>
      </c>
      <c r="BY8" s="18">
        <f t="shared" si="1"/>
        <v>79526</v>
      </c>
      <c r="BZ8" s="18">
        <f t="shared" si="1"/>
        <v>65815</v>
      </c>
      <c r="CA8" s="18">
        <f t="shared" si="1"/>
        <v>62736</v>
      </c>
      <c r="CB8" s="18">
        <f t="shared" si="1"/>
        <v>58517</v>
      </c>
      <c r="CC8" s="18">
        <f t="shared" si="1"/>
        <v>47949</v>
      </c>
      <c r="CD8" s="18">
        <f t="shared" si="1"/>
        <v>43882</v>
      </c>
      <c r="CE8" s="18">
        <f t="shared" si="1"/>
        <v>38818</v>
      </c>
      <c r="CF8" s="18">
        <f t="shared" si="1"/>
        <v>29338</v>
      </c>
      <c r="CG8" s="18">
        <f t="shared" si="1"/>
        <v>21596</v>
      </c>
      <c r="CH8" s="18">
        <f t="shared" si="1"/>
        <v>14698</v>
      </c>
      <c r="CI8" s="18">
        <f t="shared" si="1"/>
        <v>10636</v>
      </c>
      <c r="CJ8" s="18">
        <f t="shared" si="1"/>
        <v>11829</v>
      </c>
      <c r="CK8" s="130">
        <f t="shared" si="1"/>
        <v>846</v>
      </c>
      <c r="CL8" s="37">
        <f t="shared" si="1"/>
        <v>5767</v>
      </c>
      <c r="CM8" s="131">
        <f t="shared" si="1"/>
        <v>6445</v>
      </c>
      <c r="CO8" s="18">
        <f t="shared" ref="CO8:DX8" si="2">+SUM(CO9:CO15)</f>
        <v>68486</v>
      </c>
      <c r="CP8" s="18">
        <f t="shared" si="2"/>
        <v>66142</v>
      </c>
      <c r="CQ8" s="18">
        <f t="shared" si="2"/>
        <v>65064</v>
      </c>
      <c r="CR8" s="18">
        <f t="shared" si="2"/>
        <v>72662</v>
      </c>
      <c r="CS8" s="18">
        <f t="shared" si="2"/>
        <v>79966</v>
      </c>
      <c r="CT8" s="18">
        <f t="shared" si="2"/>
        <v>75806</v>
      </c>
      <c r="CU8" s="18">
        <f t="shared" si="2"/>
        <v>62004</v>
      </c>
      <c r="CV8" s="18">
        <f t="shared" si="2"/>
        <v>57962</v>
      </c>
      <c r="CW8" s="18">
        <f t="shared" si="2"/>
        <v>52589</v>
      </c>
      <c r="CX8" s="18">
        <f t="shared" si="2"/>
        <v>42777</v>
      </c>
      <c r="CY8" s="18">
        <f t="shared" si="2"/>
        <v>39204</v>
      </c>
      <c r="CZ8" s="18">
        <f t="shared" si="2"/>
        <v>34379</v>
      </c>
      <c r="DA8" s="18">
        <f t="shared" si="2"/>
        <v>25596</v>
      </c>
      <c r="DB8" s="18">
        <f t="shared" si="2"/>
        <v>19910</v>
      </c>
      <c r="DC8" s="18">
        <f t="shared" si="2"/>
        <v>13957</v>
      </c>
      <c r="DD8" s="18">
        <f t="shared" si="2"/>
        <v>9895</v>
      </c>
      <c r="DE8" s="18">
        <f t="shared" si="2"/>
        <v>9184</v>
      </c>
      <c r="DF8" s="18">
        <f t="shared" si="2"/>
        <v>65931</v>
      </c>
      <c r="DG8" s="18">
        <f t="shared" si="2"/>
        <v>64215</v>
      </c>
      <c r="DH8" s="18">
        <f t="shared" si="2"/>
        <v>63469</v>
      </c>
      <c r="DI8" s="18">
        <f t="shared" si="2"/>
        <v>72760</v>
      </c>
      <c r="DJ8" s="18">
        <f t="shared" si="2"/>
        <v>82506</v>
      </c>
      <c r="DK8" s="18">
        <f t="shared" si="2"/>
        <v>79526</v>
      </c>
      <c r="DL8" s="18">
        <f t="shared" si="2"/>
        <v>65815</v>
      </c>
      <c r="DM8" s="18">
        <f t="shared" si="2"/>
        <v>62736</v>
      </c>
      <c r="DN8" s="18">
        <f t="shared" si="2"/>
        <v>58517</v>
      </c>
      <c r="DO8" s="18">
        <f t="shared" si="2"/>
        <v>47949</v>
      </c>
      <c r="DP8" s="18">
        <f t="shared" si="2"/>
        <v>43882</v>
      </c>
      <c r="DQ8" s="18">
        <f t="shared" si="2"/>
        <v>38818</v>
      </c>
      <c r="DR8" s="18">
        <f t="shared" si="2"/>
        <v>29338</v>
      </c>
      <c r="DS8" s="18">
        <f t="shared" si="2"/>
        <v>21596</v>
      </c>
      <c r="DT8" s="18">
        <f t="shared" si="2"/>
        <v>14698</v>
      </c>
      <c r="DU8" s="18">
        <f t="shared" si="2"/>
        <v>10636</v>
      </c>
      <c r="DV8" s="18">
        <f t="shared" si="2"/>
        <v>11829</v>
      </c>
      <c r="DX8" s="18">
        <f t="shared" si="2"/>
        <v>133634</v>
      </c>
    </row>
    <row r="9" spans="1:128" x14ac:dyDescent="0.2">
      <c r="A9" s="22" t="s">
        <v>36</v>
      </c>
      <c r="B9" s="22" t="s">
        <v>35</v>
      </c>
      <c r="C9" s="22" t="s">
        <v>35</v>
      </c>
      <c r="D9" s="22" t="s">
        <v>38</v>
      </c>
      <c r="E9" s="31">
        <v>668491</v>
      </c>
      <c r="F9" s="51">
        <v>327308</v>
      </c>
      <c r="G9" s="91">
        <v>341183</v>
      </c>
      <c r="H9" s="52">
        <v>35007</v>
      </c>
      <c r="I9" s="53">
        <v>33595</v>
      </c>
      <c r="J9" s="54">
        <v>69020</v>
      </c>
      <c r="K9" s="55">
        <v>35253</v>
      </c>
      <c r="L9" s="55">
        <v>79573</v>
      </c>
      <c r="M9" s="55">
        <v>116110</v>
      </c>
      <c r="N9" s="53">
        <v>27352</v>
      </c>
      <c r="O9" s="31">
        <v>66648</v>
      </c>
      <c r="P9" s="31">
        <v>34698</v>
      </c>
      <c r="Q9" s="31">
        <v>82147</v>
      </c>
      <c r="R9" s="31">
        <v>127648</v>
      </c>
      <c r="S9" s="31">
        <v>30042</v>
      </c>
      <c r="T9" s="92">
        <v>5527</v>
      </c>
      <c r="U9" s="93">
        <v>5715</v>
      </c>
      <c r="V9" s="93">
        <v>6104</v>
      </c>
      <c r="W9" s="93">
        <v>5855</v>
      </c>
      <c r="X9" s="93">
        <v>5910</v>
      </c>
      <c r="Y9" s="93">
        <v>5896</v>
      </c>
      <c r="Z9" s="93">
        <v>5685</v>
      </c>
      <c r="AA9" s="93">
        <v>5758</v>
      </c>
      <c r="AB9" s="93">
        <v>5659</v>
      </c>
      <c r="AC9" s="93">
        <v>5667</v>
      </c>
      <c r="AD9" s="93">
        <v>5679</v>
      </c>
      <c r="AE9" s="93">
        <v>5565</v>
      </c>
      <c r="AF9" s="93">
        <v>5506</v>
      </c>
      <c r="AG9" s="93">
        <v>5626</v>
      </c>
      <c r="AH9" s="93">
        <v>5906</v>
      </c>
      <c r="AI9" s="93">
        <v>5997</v>
      </c>
      <c r="AJ9" s="93">
        <v>5981</v>
      </c>
      <c r="AK9" s="93">
        <v>6237</v>
      </c>
      <c r="AL9" s="93">
        <v>6453</v>
      </c>
      <c r="AM9" s="93">
        <v>6530</v>
      </c>
      <c r="AN9" s="93">
        <v>34340</v>
      </c>
      <c r="AO9" s="93">
        <v>32250</v>
      </c>
      <c r="AP9" s="93">
        <v>25820</v>
      </c>
      <c r="AQ9" s="93">
        <v>24052</v>
      </c>
      <c r="AR9" s="93">
        <v>21412</v>
      </c>
      <c r="AS9" s="93">
        <v>17095</v>
      </c>
      <c r="AT9" s="93">
        <v>14975</v>
      </c>
      <c r="AU9" s="93">
        <v>12756</v>
      </c>
      <c r="AV9" s="93">
        <v>9082</v>
      </c>
      <c r="AW9" s="93">
        <v>7047</v>
      </c>
      <c r="AX9" s="93">
        <v>4845</v>
      </c>
      <c r="AY9" s="93">
        <v>3334</v>
      </c>
      <c r="AZ9" s="93">
        <v>3044</v>
      </c>
      <c r="BA9" s="121">
        <v>373</v>
      </c>
      <c r="BB9" s="122">
        <v>2605</v>
      </c>
      <c r="BC9" s="123">
        <v>2922</v>
      </c>
      <c r="BD9" s="116">
        <v>5215</v>
      </c>
      <c r="BE9" s="94">
        <v>5587</v>
      </c>
      <c r="BF9" s="94">
        <v>5687</v>
      </c>
      <c r="BG9" s="94">
        <v>5859</v>
      </c>
      <c r="BH9" s="94">
        <v>5724</v>
      </c>
      <c r="BI9" s="94">
        <v>5523</v>
      </c>
      <c r="BJ9" s="94">
        <v>5732</v>
      </c>
      <c r="BK9" s="94">
        <v>5550</v>
      </c>
      <c r="BL9" s="94">
        <v>5548</v>
      </c>
      <c r="BM9" s="94">
        <v>5453</v>
      </c>
      <c r="BN9" s="94">
        <v>5367</v>
      </c>
      <c r="BO9" s="94">
        <v>5403</v>
      </c>
      <c r="BP9" s="94">
        <v>5493</v>
      </c>
      <c r="BQ9" s="94">
        <v>5566</v>
      </c>
      <c r="BR9" s="94">
        <v>5591</v>
      </c>
      <c r="BS9" s="94">
        <v>5793</v>
      </c>
      <c r="BT9" s="94">
        <v>6092</v>
      </c>
      <c r="BU9" s="94">
        <v>6163</v>
      </c>
      <c r="BV9" s="94">
        <v>6326</v>
      </c>
      <c r="BW9" s="94">
        <v>6647</v>
      </c>
      <c r="BX9" s="94">
        <v>35365</v>
      </c>
      <c r="BY9" s="94">
        <v>33809</v>
      </c>
      <c r="BZ9" s="94">
        <v>27415</v>
      </c>
      <c r="CA9" s="94">
        <v>25814</v>
      </c>
      <c r="CB9" s="94">
        <v>24092</v>
      </c>
      <c r="CC9" s="94">
        <v>19170</v>
      </c>
      <c r="CD9" s="94">
        <v>16863</v>
      </c>
      <c r="CE9" s="94">
        <v>14294</v>
      </c>
      <c r="CF9" s="94">
        <v>10289</v>
      </c>
      <c r="CG9" s="94">
        <v>7490</v>
      </c>
      <c r="CH9" s="94">
        <v>4879</v>
      </c>
      <c r="CI9" s="94">
        <v>3493</v>
      </c>
      <c r="CJ9" s="94">
        <v>3891</v>
      </c>
      <c r="CK9" s="121">
        <v>353</v>
      </c>
      <c r="CL9" s="122">
        <v>2442</v>
      </c>
      <c r="CM9" s="123">
        <v>2774</v>
      </c>
      <c r="CO9" s="94">
        <v>29111</v>
      </c>
      <c r="CP9" s="94">
        <v>28665</v>
      </c>
      <c r="CQ9" s="94">
        <v>28282</v>
      </c>
      <c r="CR9" s="94">
        <v>31198</v>
      </c>
      <c r="CS9" s="94">
        <v>34340</v>
      </c>
      <c r="CT9" s="94">
        <v>32250</v>
      </c>
      <c r="CU9" s="94">
        <v>25820</v>
      </c>
      <c r="CV9" s="94">
        <v>24052</v>
      </c>
      <c r="CW9" s="94">
        <v>21412</v>
      </c>
      <c r="CX9" s="94">
        <v>17095</v>
      </c>
      <c r="CY9" s="94">
        <v>14975</v>
      </c>
      <c r="CZ9" s="94">
        <v>12756</v>
      </c>
      <c r="DA9" s="94">
        <v>9082</v>
      </c>
      <c r="DB9" s="94">
        <v>7047</v>
      </c>
      <c r="DC9" s="94">
        <v>4845</v>
      </c>
      <c r="DD9" s="94">
        <v>3334</v>
      </c>
      <c r="DE9" s="94">
        <v>3044</v>
      </c>
      <c r="DF9" s="94">
        <v>28072</v>
      </c>
      <c r="DG9" s="94">
        <v>27806</v>
      </c>
      <c r="DH9" s="94">
        <v>27420</v>
      </c>
      <c r="DI9" s="94">
        <v>31021</v>
      </c>
      <c r="DJ9" s="94">
        <v>35365</v>
      </c>
      <c r="DK9" s="94">
        <v>33809</v>
      </c>
      <c r="DL9" s="94">
        <v>27415</v>
      </c>
      <c r="DM9" s="94">
        <v>25814</v>
      </c>
      <c r="DN9" s="94">
        <v>24092</v>
      </c>
      <c r="DO9" s="94">
        <v>19170</v>
      </c>
      <c r="DP9" s="94">
        <v>16863</v>
      </c>
      <c r="DQ9" s="94">
        <v>14294</v>
      </c>
      <c r="DR9" s="94">
        <v>10289</v>
      </c>
      <c r="DS9" s="94">
        <v>7490</v>
      </c>
      <c r="DT9" s="94">
        <v>4879</v>
      </c>
      <c r="DU9" s="94">
        <v>3493</v>
      </c>
      <c r="DV9" s="94">
        <v>3891</v>
      </c>
      <c r="DX9" s="94">
        <v>48936</v>
      </c>
    </row>
    <row r="10" spans="1:128" x14ac:dyDescent="0.2">
      <c r="A10" s="22" t="s">
        <v>39</v>
      </c>
      <c r="B10" s="22" t="s">
        <v>35</v>
      </c>
      <c r="C10" s="22" t="s">
        <v>35</v>
      </c>
      <c r="D10" s="22" t="s">
        <v>40</v>
      </c>
      <c r="E10" s="31">
        <v>46514</v>
      </c>
      <c r="F10" s="51">
        <v>22386</v>
      </c>
      <c r="G10" s="91">
        <v>24128</v>
      </c>
      <c r="H10" s="52">
        <v>2143</v>
      </c>
      <c r="I10" s="53">
        <v>2113</v>
      </c>
      <c r="J10" s="54">
        <v>4132</v>
      </c>
      <c r="K10" s="55">
        <v>2133</v>
      </c>
      <c r="L10" s="55">
        <v>4485</v>
      </c>
      <c r="M10" s="55">
        <v>8546</v>
      </c>
      <c r="N10" s="53">
        <v>3090</v>
      </c>
      <c r="O10" s="31">
        <v>4113</v>
      </c>
      <c r="P10" s="31">
        <v>2166</v>
      </c>
      <c r="Q10" s="31">
        <v>4650</v>
      </c>
      <c r="R10" s="31">
        <v>9468</v>
      </c>
      <c r="S10" s="31">
        <v>3731</v>
      </c>
      <c r="T10" s="92">
        <v>296</v>
      </c>
      <c r="U10" s="93">
        <v>340</v>
      </c>
      <c r="V10" s="93">
        <v>382</v>
      </c>
      <c r="W10" s="93">
        <v>378</v>
      </c>
      <c r="X10" s="93">
        <v>383</v>
      </c>
      <c r="Y10" s="93">
        <v>364</v>
      </c>
      <c r="Z10" s="93">
        <v>295</v>
      </c>
      <c r="AA10" s="93">
        <v>323</v>
      </c>
      <c r="AB10" s="93">
        <v>329</v>
      </c>
      <c r="AC10" s="93">
        <v>329</v>
      </c>
      <c r="AD10" s="93">
        <v>345</v>
      </c>
      <c r="AE10" s="93">
        <v>368</v>
      </c>
      <c r="AF10" s="93">
        <v>360</v>
      </c>
      <c r="AG10" s="93">
        <v>358</v>
      </c>
      <c r="AH10" s="93">
        <v>364</v>
      </c>
      <c r="AI10" s="93">
        <v>344</v>
      </c>
      <c r="AJ10" s="93">
        <v>354</v>
      </c>
      <c r="AK10" s="93">
        <v>353</v>
      </c>
      <c r="AL10" s="93">
        <v>364</v>
      </c>
      <c r="AM10" s="93">
        <v>362</v>
      </c>
      <c r="AN10" s="93">
        <v>1898</v>
      </c>
      <c r="AO10" s="93">
        <v>1861</v>
      </c>
      <c r="AP10" s="93">
        <v>1650</v>
      </c>
      <c r="AQ10" s="93">
        <v>1653</v>
      </c>
      <c r="AR10" s="93">
        <v>1547</v>
      </c>
      <c r="AS10" s="93">
        <v>1297</v>
      </c>
      <c r="AT10" s="93">
        <v>1205</v>
      </c>
      <c r="AU10" s="93">
        <v>1194</v>
      </c>
      <c r="AV10" s="93">
        <v>884</v>
      </c>
      <c r="AW10" s="93">
        <v>765</v>
      </c>
      <c r="AX10" s="93">
        <v>566</v>
      </c>
      <c r="AY10" s="93">
        <v>449</v>
      </c>
      <c r="AZ10" s="93">
        <v>426</v>
      </c>
      <c r="BA10" s="121">
        <v>29</v>
      </c>
      <c r="BB10" s="122">
        <v>143</v>
      </c>
      <c r="BC10" s="123">
        <v>153</v>
      </c>
      <c r="BD10" s="116">
        <v>284</v>
      </c>
      <c r="BE10" s="94">
        <v>373</v>
      </c>
      <c r="BF10" s="94">
        <v>356</v>
      </c>
      <c r="BG10" s="94">
        <v>353</v>
      </c>
      <c r="BH10" s="94">
        <v>383</v>
      </c>
      <c r="BI10" s="94">
        <v>364</v>
      </c>
      <c r="BJ10" s="94">
        <v>355</v>
      </c>
      <c r="BK10" s="94">
        <v>332</v>
      </c>
      <c r="BL10" s="94">
        <v>332</v>
      </c>
      <c r="BM10" s="94">
        <v>335</v>
      </c>
      <c r="BN10" s="94">
        <v>330</v>
      </c>
      <c r="BO10" s="94">
        <v>316</v>
      </c>
      <c r="BP10" s="94">
        <v>333</v>
      </c>
      <c r="BQ10" s="94">
        <v>345</v>
      </c>
      <c r="BR10" s="94">
        <v>351</v>
      </c>
      <c r="BS10" s="94">
        <v>376</v>
      </c>
      <c r="BT10" s="94">
        <v>376</v>
      </c>
      <c r="BU10" s="94">
        <v>385</v>
      </c>
      <c r="BV10" s="94">
        <v>381</v>
      </c>
      <c r="BW10" s="94">
        <v>388</v>
      </c>
      <c r="BX10" s="94">
        <v>1912</v>
      </c>
      <c r="BY10" s="94">
        <v>1969</v>
      </c>
      <c r="BZ10" s="94">
        <v>1883</v>
      </c>
      <c r="CA10" s="94">
        <v>1833</v>
      </c>
      <c r="CB10" s="94">
        <v>1642</v>
      </c>
      <c r="CC10" s="94">
        <v>1453</v>
      </c>
      <c r="CD10" s="94">
        <v>1353</v>
      </c>
      <c r="CE10" s="94">
        <v>1304</v>
      </c>
      <c r="CF10" s="94">
        <v>1081</v>
      </c>
      <c r="CG10" s="94">
        <v>887</v>
      </c>
      <c r="CH10" s="94">
        <v>642</v>
      </c>
      <c r="CI10" s="94">
        <v>546</v>
      </c>
      <c r="CJ10" s="94">
        <v>575</v>
      </c>
      <c r="CK10" s="121">
        <v>23</v>
      </c>
      <c r="CL10" s="122">
        <v>131</v>
      </c>
      <c r="CM10" s="123">
        <v>153</v>
      </c>
      <c r="CO10" s="94">
        <v>1779</v>
      </c>
      <c r="CP10" s="94">
        <v>1640</v>
      </c>
      <c r="CQ10" s="94">
        <v>1795</v>
      </c>
      <c r="CR10" s="94">
        <v>1777</v>
      </c>
      <c r="CS10" s="94">
        <v>1898</v>
      </c>
      <c r="CT10" s="94">
        <v>1861</v>
      </c>
      <c r="CU10" s="94">
        <v>1650</v>
      </c>
      <c r="CV10" s="94">
        <v>1653</v>
      </c>
      <c r="CW10" s="94">
        <v>1547</v>
      </c>
      <c r="CX10" s="94">
        <v>1297</v>
      </c>
      <c r="CY10" s="94">
        <v>1205</v>
      </c>
      <c r="CZ10" s="94">
        <v>1194</v>
      </c>
      <c r="DA10" s="94">
        <v>884</v>
      </c>
      <c r="DB10" s="94">
        <v>765</v>
      </c>
      <c r="DC10" s="94">
        <v>566</v>
      </c>
      <c r="DD10" s="94">
        <v>449</v>
      </c>
      <c r="DE10" s="94">
        <v>426</v>
      </c>
      <c r="DF10" s="94">
        <v>1749</v>
      </c>
      <c r="DG10" s="94">
        <v>1718</v>
      </c>
      <c r="DH10" s="94">
        <v>1675</v>
      </c>
      <c r="DI10" s="94">
        <v>1906</v>
      </c>
      <c r="DJ10" s="94">
        <v>1912</v>
      </c>
      <c r="DK10" s="94">
        <v>1969</v>
      </c>
      <c r="DL10" s="94">
        <v>1883</v>
      </c>
      <c r="DM10" s="94">
        <v>1833</v>
      </c>
      <c r="DN10" s="94">
        <v>1642</v>
      </c>
      <c r="DO10" s="94">
        <v>1453</v>
      </c>
      <c r="DP10" s="94">
        <v>1353</v>
      </c>
      <c r="DQ10" s="94">
        <v>1304</v>
      </c>
      <c r="DR10" s="94">
        <v>1081</v>
      </c>
      <c r="DS10" s="94">
        <v>887</v>
      </c>
      <c r="DT10" s="94">
        <v>642</v>
      </c>
      <c r="DU10" s="94">
        <v>546</v>
      </c>
      <c r="DV10" s="94">
        <v>575</v>
      </c>
      <c r="DX10" s="94">
        <v>4625</v>
      </c>
    </row>
    <row r="11" spans="1:128" x14ac:dyDescent="0.2">
      <c r="A11" s="22" t="s">
        <v>41</v>
      </c>
      <c r="B11" s="22" t="s">
        <v>35</v>
      </c>
      <c r="C11" s="22" t="s">
        <v>35</v>
      </c>
      <c r="D11" s="22" t="s">
        <v>42</v>
      </c>
      <c r="E11" s="31">
        <v>48418</v>
      </c>
      <c r="F11" s="51">
        <v>24031</v>
      </c>
      <c r="G11" s="91">
        <v>24387</v>
      </c>
      <c r="H11" s="52">
        <v>1740</v>
      </c>
      <c r="I11" s="53">
        <v>1655</v>
      </c>
      <c r="J11" s="54">
        <v>4105</v>
      </c>
      <c r="K11" s="55">
        <v>2782</v>
      </c>
      <c r="L11" s="55">
        <v>5439</v>
      </c>
      <c r="M11" s="55">
        <v>8995</v>
      </c>
      <c r="N11" s="53">
        <v>2710</v>
      </c>
      <c r="O11" s="31">
        <v>3934</v>
      </c>
      <c r="P11" s="31">
        <v>2730</v>
      </c>
      <c r="Q11" s="31">
        <v>5743</v>
      </c>
      <c r="R11" s="31">
        <v>9207</v>
      </c>
      <c r="S11" s="31">
        <v>2773</v>
      </c>
      <c r="T11" s="92">
        <v>293</v>
      </c>
      <c r="U11" s="93">
        <v>301</v>
      </c>
      <c r="V11" s="93">
        <v>294</v>
      </c>
      <c r="W11" s="93">
        <v>285</v>
      </c>
      <c r="X11" s="93">
        <v>273</v>
      </c>
      <c r="Y11" s="93">
        <v>294</v>
      </c>
      <c r="Z11" s="93">
        <v>377</v>
      </c>
      <c r="AA11" s="93">
        <v>367</v>
      </c>
      <c r="AB11" s="93">
        <v>391</v>
      </c>
      <c r="AC11" s="93">
        <v>419</v>
      </c>
      <c r="AD11" s="93">
        <v>425</v>
      </c>
      <c r="AE11" s="93">
        <v>386</v>
      </c>
      <c r="AF11" s="93">
        <v>449</v>
      </c>
      <c r="AG11" s="93">
        <v>447</v>
      </c>
      <c r="AH11" s="93">
        <v>446</v>
      </c>
      <c r="AI11" s="93">
        <v>459</v>
      </c>
      <c r="AJ11" s="93">
        <v>468</v>
      </c>
      <c r="AK11" s="93">
        <v>513</v>
      </c>
      <c r="AL11" s="93">
        <v>482</v>
      </c>
      <c r="AM11" s="93">
        <v>486</v>
      </c>
      <c r="AN11" s="93">
        <v>2353</v>
      </c>
      <c r="AO11" s="93">
        <v>2118</v>
      </c>
      <c r="AP11" s="93">
        <v>1843</v>
      </c>
      <c r="AQ11" s="93">
        <v>1756</v>
      </c>
      <c r="AR11" s="93">
        <v>1557</v>
      </c>
      <c r="AS11" s="93">
        <v>1332</v>
      </c>
      <c r="AT11" s="93">
        <v>1297</v>
      </c>
      <c r="AU11" s="93">
        <v>1210</v>
      </c>
      <c r="AV11" s="93">
        <v>891</v>
      </c>
      <c r="AW11" s="93">
        <v>721</v>
      </c>
      <c r="AX11" s="93">
        <v>482</v>
      </c>
      <c r="AY11" s="93">
        <v>339</v>
      </c>
      <c r="AZ11" s="93">
        <v>277</v>
      </c>
      <c r="BA11" s="121">
        <v>16</v>
      </c>
      <c r="BB11" s="122">
        <v>145</v>
      </c>
      <c r="BC11" s="123">
        <v>148</v>
      </c>
      <c r="BD11" s="116">
        <v>292</v>
      </c>
      <c r="BE11" s="94">
        <v>270</v>
      </c>
      <c r="BF11" s="94">
        <v>246</v>
      </c>
      <c r="BG11" s="94">
        <v>307</v>
      </c>
      <c r="BH11" s="94">
        <v>293</v>
      </c>
      <c r="BI11" s="94">
        <v>247</v>
      </c>
      <c r="BJ11" s="94">
        <v>370</v>
      </c>
      <c r="BK11" s="94">
        <v>381</v>
      </c>
      <c r="BL11" s="94">
        <v>368</v>
      </c>
      <c r="BM11" s="94">
        <v>356</v>
      </c>
      <c r="BN11" s="94">
        <v>370</v>
      </c>
      <c r="BO11" s="94">
        <v>434</v>
      </c>
      <c r="BP11" s="94">
        <v>399</v>
      </c>
      <c r="BQ11" s="94">
        <v>429</v>
      </c>
      <c r="BR11" s="94">
        <v>460</v>
      </c>
      <c r="BS11" s="94">
        <v>475</v>
      </c>
      <c r="BT11" s="94">
        <v>495</v>
      </c>
      <c r="BU11" s="94">
        <v>472</v>
      </c>
      <c r="BV11" s="94">
        <v>512</v>
      </c>
      <c r="BW11" s="94">
        <v>507</v>
      </c>
      <c r="BX11" s="94">
        <v>2487</v>
      </c>
      <c r="BY11" s="94">
        <v>2237</v>
      </c>
      <c r="BZ11" s="94">
        <v>1979</v>
      </c>
      <c r="CA11" s="94">
        <v>1704</v>
      </c>
      <c r="CB11" s="94">
        <v>1758</v>
      </c>
      <c r="CC11" s="94">
        <v>1300</v>
      </c>
      <c r="CD11" s="94">
        <v>1294</v>
      </c>
      <c r="CE11" s="94">
        <v>1172</v>
      </c>
      <c r="CF11" s="94">
        <v>941</v>
      </c>
      <c r="CG11" s="94">
        <v>734</v>
      </c>
      <c r="CH11" s="94">
        <v>446</v>
      </c>
      <c r="CI11" s="94">
        <v>304</v>
      </c>
      <c r="CJ11" s="94">
        <v>348</v>
      </c>
      <c r="CK11" s="121">
        <v>21</v>
      </c>
      <c r="CL11" s="122">
        <v>130</v>
      </c>
      <c r="CM11" s="123">
        <v>162</v>
      </c>
      <c r="CO11" s="94">
        <v>1446</v>
      </c>
      <c r="CP11" s="94">
        <v>1848</v>
      </c>
      <c r="CQ11" s="94">
        <v>2153</v>
      </c>
      <c r="CR11" s="94">
        <v>2408</v>
      </c>
      <c r="CS11" s="94">
        <v>2353</v>
      </c>
      <c r="CT11" s="94">
        <v>2118</v>
      </c>
      <c r="CU11" s="94">
        <v>1843</v>
      </c>
      <c r="CV11" s="94">
        <v>1756</v>
      </c>
      <c r="CW11" s="94">
        <v>1557</v>
      </c>
      <c r="CX11" s="94">
        <v>1332</v>
      </c>
      <c r="CY11" s="94">
        <v>1297</v>
      </c>
      <c r="CZ11" s="94">
        <v>1210</v>
      </c>
      <c r="DA11" s="94">
        <v>891</v>
      </c>
      <c r="DB11" s="94">
        <v>721</v>
      </c>
      <c r="DC11" s="94">
        <v>482</v>
      </c>
      <c r="DD11" s="94">
        <v>339</v>
      </c>
      <c r="DE11" s="94">
        <v>277</v>
      </c>
      <c r="DF11" s="94">
        <v>1408</v>
      </c>
      <c r="DG11" s="94">
        <v>1722</v>
      </c>
      <c r="DH11" s="94">
        <v>2092</v>
      </c>
      <c r="DI11" s="94">
        <v>2461</v>
      </c>
      <c r="DJ11" s="94">
        <v>2487</v>
      </c>
      <c r="DK11" s="94">
        <v>2237</v>
      </c>
      <c r="DL11" s="94">
        <v>1979</v>
      </c>
      <c r="DM11" s="94">
        <v>1704</v>
      </c>
      <c r="DN11" s="94">
        <v>1758</v>
      </c>
      <c r="DO11" s="94">
        <v>1300</v>
      </c>
      <c r="DP11" s="94">
        <v>1294</v>
      </c>
      <c r="DQ11" s="94">
        <v>1172</v>
      </c>
      <c r="DR11" s="94">
        <v>941</v>
      </c>
      <c r="DS11" s="94">
        <v>734</v>
      </c>
      <c r="DT11" s="94">
        <v>446</v>
      </c>
      <c r="DU11" s="94">
        <v>304</v>
      </c>
      <c r="DV11" s="94">
        <v>348</v>
      </c>
      <c r="DX11" s="94">
        <v>4141</v>
      </c>
    </row>
    <row r="12" spans="1:128" x14ac:dyDescent="0.2">
      <c r="A12" s="22" t="s">
        <v>43</v>
      </c>
      <c r="B12" s="22" t="s">
        <v>35</v>
      </c>
      <c r="C12" s="22" t="s">
        <v>35</v>
      </c>
      <c r="D12" s="22" t="s">
        <v>44</v>
      </c>
      <c r="E12" s="31">
        <v>206448</v>
      </c>
      <c r="F12" s="51">
        <v>101463</v>
      </c>
      <c r="G12" s="91">
        <v>104985</v>
      </c>
      <c r="H12" s="52">
        <v>11782</v>
      </c>
      <c r="I12" s="53">
        <v>11255</v>
      </c>
      <c r="J12" s="54">
        <v>21464</v>
      </c>
      <c r="K12" s="55">
        <v>10369</v>
      </c>
      <c r="L12" s="55">
        <v>22850</v>
      </c>
      <c r="M12" s="55">
        <v>36424</v>
      </c>
      <c r="N12" s="53">
        <v>10356</v>
      </c>
      <c r="O12" s="31">
        <v>20841</v>
      </c>
      <c r="P12" s="31">
        <v>10205</v>
      </c>
      <c r="Q12" s="31">
        <v>23521</v>
      </c>
      <c r="R12" s="31">
        <v>39097</v>
      </c>
      <c r="S12" s="31">
        <v>11321</v>
      </c>
      <c r="T12" s="92">
        <v>1903</v>
      </c>
      <c r="U12" s="93">
        <v>1852</v>
      </c>
      <c r="V12" s="93">
        <v>2018</v>
      </c>
      <c r="W12" s="93">
        <v>2055</v>
      </c>
      <c r="X12" s="93">
        <v>1967</v>
      </c>
      <c r="Y12" s="93">
        <v>1987</v>
      </c>
      <c r="Z12" s="93">
        <v>1609</v>
      </c>
      <c r="AA12" s="93">
        <v>1635</v>
      </c>
      <c r="AB12" s="93">
        <v>1632</v>
      </c>
      <c r="AC12" s="93">
        <v>1608</v>
      </c>
      <c r="AD12" s="93">
        <v>1599</v>
      </c>
      <c r="AE12" s="93">
        <v>1599</v>
      </c>
      <c r="AF12" s="93">
        <v>1650</v>
      </c>
      <c r="AG12" s="93">
        <v>1612</v>
      </c>
      <c r="AH12" s="93">
        <v>1710</v>
      </c>
      <c r="AI12" s="93">
        <v>1784</v>
      </c>
      <c r="AJ12" s="93">
        <v>1820</v>
      </c>
      <c r="AK12" s="93">
        <v>1793</v>
      </c>
      <c r="AL12" s="93">
        <v>1896</v>
      </c>
      <c r="AM12" s="93">
        <v>1965</v>
      </c>
      <c r="AN12" s="93">
        <v>9770</v>
      </c>
      <c r="AO12" s="93">
        <v>9219</v>
      </c>
      <c r="AP12" s="93">
        <v>7416</v>
      </c>
      <c r="AQ12" s="93">
        <v>7188</v>
      </c>
      <c r="AR12" s="93">
        <v>6961</v>
      </c>
      <c r="AS12" s="93">
        <v>5664</v>
      </c>
      <c r="AT12" s="93">
        <v>5104</v>
      </c>
      <c r="AU12" s="93">
        <v>4091</v>
      </c>
      <c r="AV12" s="93">
        <v>3143</v>
      </c>
      <c r="AW12" s="93">
        <v>2574</v>
      </c>
      <c r="AX12" s="93">
        <v>1948</v>
      </c>
      <c r="AY12" s="93">
        <v>1462</v>
      </c>
      <c r="AZ12" s="93">
        <v>1229</v>
      </c>
      <c r="BA12" s="121">
        <v>130</v>
      </c>
      <c r="BB12" s="122">
        <v>895</v>
      </c>
      <c r="BC12" s="123">
        <v>1008</v>
      </c>
      <c r="BD12" s="116">
        <v>1733</v>
      </c>
      <c r="BE12" s="94">
        <v>1858</v>
      </c>
      <c r="BF12" s="94">
        <v>1898</v>
      </c>
      <c r="BG12" s="94">
        <v>2009</v>
      </c>
      <c r="BH12" s="94">
        <v>1936</v>
      </c>
      <c r="BI12" s="94">
        <v>1821</v>
      </c>
      <c r="BJ12" s="94">
        <v>1656</v>
      </c>
      <c r="BK12" s="94">
        <v>1605</v>
      </c>
      <c r="BL12" s="94">
        <v>1583</v>
      </c>
      <c r="BM12" s="94">
        <v>1590</v>
      </c>
      <c r="BN12" s="94">
        <v>1585</v>
      </c>
      <c r="BO12" s="94">
        <v>1567</v>
      </c>
      <c r="BP12" s="94">
        <v>1536</v>
      </c>
      <c r="BQ12" s="94">
        <v>1650</v>
      </c>
      <c r="BR12" s="94">
        <v>1661</v>
      </c>
      <c r="BS12" s="94">
        <v>1696</v>
      </c>
      <c r="BT12" s="94">
        <v>1768</v>
      </c>
      <c r="BU12" s="94">
        <v>1894</v>
      </c>
      <c r="BV12" s="94">
        <v>1880</v>
      </c>
      <c r="BW12" s="94">
        <v>1885</v>
      </c>
      <c r="BX12" s="94">
        <v>10138</v>
      </c>
      <c r="BY12" s="94">
        <v>9618</v>
      </c>
      <c r="BZ12" s="94">
        <v>7766</v>
      </c>
      <c r="CA12" s="94">
        <v>7654</v>
      </c>
      <c r="CB12" s="94">
        <v>7459</v>
      </c>
      <c r="CC12" s="94">
        <v>6269</v>
      </c>
      <c r="CD12" s="94">
        <v>5481</v>
      </c>
      <c r="CE12" s="94">
        <v>4468</v>
      </c>
      <c r="CF12" s="94">
        <v>3371</v>
      </c>
      <c r="CG12" s="94">
        <v>2707</v>
      </c>
      <c r="CH12" s="94">
        <v>2106</v>
      </c>
      <c r="CI12" s="94">
        <v>1562</v>
      </c>
      <c r="CJ12" s="94">
        <v>1575</v>
      </c>
      <c r="CK12" s="121">
        <v>113</v>
      </c>
      <c r="CL12" s="122">
        <v>829</v>
      </c>
      <c r="CM12" s="123">
        <v>904</v>
      </c>
      <c r="CO12" s="94">
        <v>9795</v>
      </c>
      <c r="CP12" s="94">
        <v>8471</v>
      </c>
      <c r="CQ12" s="94">
        <v>8170</v>
      </c>
      <c r="CR12" s="94">
        <v>9258</v>
      </c>
      <c r="CS12" s="94">
        <v>9770</v>
      </c>
      <c r="CT12" s="94">
        <v>9219</v>
      </c>
      <c r="CU12" s="94">
        <v>7416</v>
      </c>
      <c r="CV12" s="94">
        <v>7188</v>
      </c>
      <c r="CW12" s="94">
        <v>6961</v>
      </c>
      <c r="CX12" s="94">
        <v>5664</v>
      </c>
      <c r="CY12" s="94">
        <v>5104</v>
      </c>
      <c r="CZ12" s="94">
        <v>4091</v>
      </c>
      <c r="DA12" s="94">
        <v>3143</v>
      </c>
      <c r="DB12" s="94">
        <v>2574</v>
      </c>
      <c r="DC12" s="94">
        <v>1948</v>
      </c>
      <c r="DD12" s="94">
        <v>1462</v>
      </c>
      <c r="DE12" s="94">
        <v>1229</v>
      </c>
      <c r="DF12" s="94">
        <v>9434</v>
      </c>
      <c r="DG12" s="94">
        <v>8255</v>
      </c>
      <c r="DH12" s="94">
        <v>7999</v>
      </c>
      <c r="DI12" s="94">
        <v>9123</v>
      </c>
      <c r="DJ12" s="94">
        <v>10138</v>
      </c>
      <c r="DK12" s="94">
        <v>9618</v>
      </c>
      <c r="DL12" s="94">
        <v>7766</v>
      </c>
      <c r="DM12" s="94">
        <v>7654</v>
      </c>
      <c r="DN12" s="94">
        <v>7459</v>
      </c>
      <c r="DO12" s="94">
        <v>6269</v>
      </c>
      <c r="DP12" s="94">
        <v>5481</v>
      </c>
      <c r="DQ12" s="94">
        <v>4468</v>
      </c>
      <c r="DR12" s="94">
        <v>3371</v>
      </c>
      <c r="DS12" s="94">
        <v>2707</v>
      </c>
      <c r="DT12" s="94">
        <v>2106</v>
      </c>
      <c r="DU12" s="94">
        <v>1562</v>
      </c>
      <c r="DV12" s="94">
        <v>1575</v>
      </c>
      <c r="DX12" s="94">
        <v>16027</v>
      </c>
    </row>
    <row r="13" spans="1:128" x14ac:dyDescent="0.2">
      <c r="A13" s="22" t="s">
        <v>45</v>
      </c>
      <c r="B13" s="22" t="s">
        <v>35</v>
      </c>
      <c r="C13" s="22" t="s">
        <v>35</v>
      </c>
      <c r="D13" s="22" t="s">
        <v>46</v>
      </c>
      <c r="E13" s="31">
        <v>184035</v>
      </c>
      <c r="F13" s="51">
        <v>86122</v>
      </c>
      <c r="G13" s="91">
        <v>97913</v>
      </c>
      <c r="H13" s="52">
        <v>7085</v>
      </c>
      <c r="I13" s="53">
        <v>6825</v>
      </c>
      <c r="J13" s="54">
        <v>13751</v>
      </c>
      <c r="K13" s="55">
        <v>7540</v>
      </c>
      <c r="L13" s="55">
        <v>17064</v>
      </c>
      <c r="M13" s="55">
        <v>35084</v>
      </c>
      <c r="N13" s="53">
        <v>12683</v>
      </c>
      <c r="O13" s="31">
        <v>13349</v>
      </c>
      <c r="P13" s="31">
        <v>7391</v>
      </c>
      <c r="Q13" s="31">
        <v>18518</v>
      </c>
      <c r="R13" s="31">
        <v>42837</v>
      </c>
      <c r="S13" s="31">
        <v>15818</v>
      </c>
      <c r="T13" s="92">
        <v>1078</v>
      </c>
      <c r="U13" s="93">
        <v>1144</v>
      </c>
      <c r="V13" s="93">
        <v>1153</v>
      </c>
      <c r="W13" s="93">
        <v>1311</v>
      </c>
      <c r="X13" s="93">
        <v>1230</v>
      </c>
      <c r="Y13" s="93">
        <v>1169</v>
      </c>
      <c r="Z13" s="93">
        <v>1180</v>
      </c>
      <c r="AA13" s="93">
        <v>1134</v>
      </c>
      <c r="AB13" s="93">
        <v>1093</v>
      </c>
      <c r="AC13" s="93">
        <v>1121</v>
      </c>
      <c r="AD13" s="93">
        <v>1116</v>
      </c>
      <c r="AE13" s="93">
        <v>1022</v>
      </c>
      <c r="AF13" s="93">
        <v>1097</v>
      </c>
      <c r="AG13" s="93">
        <v>1164</v>
      </c>
      <c r="AH13" s="93">
        <v>1182</v>
      </c>
      <c r="AI13" s="93">
        <v>1314</v>
      </c>
      <c r="AJ13" s="93">
        <v>1323</v>
      </c>
      <c r="AK13" s="93">
        <v>1460</v>
      </c>
      <c r="AL13" s="93">
        <v>1404</v>
      </c>
      <c r="AM13" s="93">
        <v>1408</v>
      </c>
      <c r="AN13" s="93">
        <v>7292</v>
      </c>
      <c r="AO13" s="93">
        <v>6960</v>
      </c>
      <c r="AP13" s="93">
        <v>6128</v>
      </c>
      <c r="AQ13" s="93">
        <v>6112</v>
      </c>
      <c r="AR13" s="93">
        <v>6117</v>
      </c>
      <c r="AS13" s="93">
        <v>5595</v>
      </c>
      <c r="AT13" s="93">
        <v>5849</v>
      </c>
      <c r="AU13" s="93">
        <v>5283</v>
      </c>
      <c r="AV13" s="93">
        <v>4244</v>
      </c>
      <c r="AW13" s="93">
        <v>3079</v>
      </c>
      <c r="AX13" s="93">
        <v>2278</v>
      </c>
      <c r="AY13" s="93">
        <v>1473</v>
      </c>
      <c r="AZ13" s="93">
        <v>1609</v>
      </c>
      <c r="BA13" s="121">
        <v>99</v>
      </c>
      <c r="BB13" s="122">
        <v>510</v>
      </c>
      <c r="BC13" s="123">
        <v>568</v>
      </c>
      <c r="BD13" s="116">
        <v>1090</v>
      </c>
      <c r="BE13" s="94">
        <v>1109</v>
      </c>
      <c r="BF13" s="94">
        <v>1084</v>
      </c>
      <c r="BG13" s="94">
        <v>1234</v>
      </c>
      <c r="BH13" s="94">
        <v>1230</v>
      </c>
      <c r="BI13" s="94">
        <v>1078</v>
      </c>
      <c r="BJ13" s="94">
        <v>1060</v>
      </c>
      <c r="BK13" s="94">
        <v>1098</v>
      </c>
      <c r="BL13" s="94">
        <v>1125</v>
      </c>
      <c r="BM13" s="94">
        <v>1078</v>
      </c>
      <c r="BN13" s="94">
        <v>1057</v>
      </c>
      <c r="BO13" s="94">
        <v>1106</v>
      </c>
      <c r="BP13" s="94">
        <v>1047</v>
      </c>
      <c r="BQ13" s="94">
        <v>1085</v>
      </c>
      <c r="BR13" s="94">
        <v>1231</v>
      </c>
      <c r="BS13" s="94">
        <v>1250</v>
      </c>
      <c r="BT13" s="94">
        <v>1397</v>
      </c>
      <c r="BU13" s="94">
        <v>1381</v>
      </c>
      <c r="BV13" s="94">
        <v>1504</v>
      </c>
      <c r="BW13" s="94">
        <v>1526</v>
      </c>
      <c r="BX13" s="94">
        <v>7704</v>
      </c>
      <c r="BY13" s="94">
        <v>7784</v>
      </c>
      <c r="BZ13" s="94">
        <v>6844</v>
      </c>
      <c r="CA13" s="94">
        <v>7559</v>
      </c>
      <c r="CB13" s="94">
        <v>7587</v>
      </c>
      <c r="CC13" s="94">
        <v>6894</v>
      </c>
      <c r="CD13" s="94">
        <v>7140</v>
      </c>
      <c r="CE13" s="94">
        <v>6813</v>
      </c>
      <c r="CF13" s="94">
        <v>5315</v>
      </c>
      <c r="CG13" s="94">
        <v>3644</v>
      </c>
      <c r="CH13" s="94">
        <v>2563</v>
      </c>
      <c r="CI13" s="94">
        <v>1870</v>
      </c>
      <c r="CJ13" s="94">
        <v>2426</v>
      </c>
      <c r="CK13" s="121">
        <v>98</v>
      </c>
      <c r="CL13" s="122">
        <v>532</v>
      </c>
      <c r="CM13" s="123">
        <v>558</v>
      </c>
      <c r="CO13" s="94">
        <v>5916</v>
      </c>
      <c r="CP13" s="94">
        <v>5697</v>
      </c>
      <c r="CQ13" s="94">
        <v>5581</v>
      </c>
      <c r="CR13" s="94">
        <v>6909</v>
      </c>
      <c r="CS13" s="94">
        <v>7292</v>
      </c>
      <c r="CT13" s="94">
        <v>6960</v>
      </c>
      <c r="CU13" s="94">
        <v>6128</v>
      </c>
      <c r="CV13" s="94">
        <v>6112</v>
      </c>
      <c r="CW13" s="94">
        <v>6117</v>
      </c>
      <c r="CX13" s="94">
        <v>5595</v>
      </c>
      <c r="CY13" s="94">
        <v>5849</v>
      </c>
      <c r="CZ13" s="94">
        <v>5283</v>
      </c>
      <c r="DA13" s="94">
        <v>4244</v>
      </c>
      <c r="DB13" s="94">
        <v>3079</v>
      </c>
      <c r="DC13" s="94">
        <v>2278</v>
      </c>
      <c r="DD13" s="94">
        <v>1473</v>
      </c>
      <c r="DE13" s="94">
        <v>1609</v>
      </c>
      <c r="DF13" s="94">
        <v>5747</v>
      </c>
      <c r="DG13" s="94">
        <v>5439</v>
      </c>
      <c r="DH13" s="94">
        <v>5526</v>
      </c>
      <c r="DI13" s="94">
        <v>7058</v>
      </c>
      <c r="DJ13" s="94">
        <v>7704</v>
      </c>
      <c r="DK13" s="94">
        <v>7784</v>
      </c>
      <c r="DL13" s="94">
        <v>6844</v>
      </c>
      <c r="DM13" s="94">
        <v>7559</v>
      </c>
      <c r="DN13" s="94">
        <v>7587</v>
      </c>
      <c r="DO13" s="94">
        <v>6894</v>
      </c>
      <c r="DP13" s="94">
        <v>7140</v>
      </c>
      <c r="DQ13" s="94">
        <v>6813</v>
      </c>
      <c r="DR13" s="94">
        <v>5315</v>
      </c>
      <c r="DS13" s="94">
        <v>3644</v>
      </c>
      <c r="DT13" s="94">
        <v>2563</v>
      </c>
      <c r="DU13" s="94">
        <v>1870</v>
      </c>
      <c r="DV13" s="94">
        <v>2426</v>
      </c>
      <c r="DX13" s="94">
        <v>22912</v>
      </c>
    </row>
    <row r="14" spans="1:128" x14ac:dyDescent="0.2">
      <c r="A14" s="22" t="s">
        <v>47</v>
      </c>
      <c r="B14" s="22" t="s">
        <v>35</v>
      </c>
      <c r="C14" s="22" t="s">
        <v>35</v>
      </c>
      <c r="D14" s="22" t="s">
        <v>48</v>
      </c>
      <c r="E14" s="31">
        <v>230652</v>
      </c>
      <c r="F14" s="51">
        <v>114006</v>
      </c>
      <c r="G14" s="91">
        <v>116646</v>
      </c>
      <c r="H14" s="52">
        <v>11053</v>
      </c>
      <c r="I14" s="53">
        <v>10627</v>
      </c>
      <c r="J14" s="54">
        <v>23315</v>
      </c>
      <c r="K14" s="55">
        <v>12576</v>
      </c>
      <c r="L14" s="55">
        <v>25611</v>
      </c>
      <c r="M14" s="55">
        <v>41049</v>
      </c>
      <c r="N14" s="53">
        <v>11455</v>
      </c>
      <c r="O14" s="31">
        <v>22365</v>
      </c>
      <c r="P14" s="31">
        <v>12506</v>
      </c>
      <c r="Q14" s="31">
        <v>26322</v>
      </c>
      <c r="R14" s="31">
        <v>43263</v>
      </c>
      <c r="S14" s="31">
        <v>12190</v>
      </c>
      <c r="T14" s="92">
        <v>1711</v>
      </c>
      <c r="U14" s="93">
        <v>1687</v>
      </c>
      <c r="V14" s="93">
        <v>1881</v>
      </c>
      <c r="W14" s="93">
        <v>1884</v>
      </c>
      <c r="X14" s="93">
        <v>1921</v>
      </c>
      <c r="Y14" s="93">
        <v>1969</v>
      </c>
      <c r="Z14" s="93">
        <v>1997</v>
      </c>
      <c r="AA14" s="93">
        <v>2030</v>
      </c>
      <c r="AB14" s="93">
        <v>2037</v>
      </c>
      <c r="AC14" s="93">
        <v>2041</v>
      </c>
      <c r="AD14" s="93">
        <v>2063</v>
      </c>
      <c r="AE14" s="93">
        <v>2094</v>
      </c>
      <c r="AF14" s="93">
        <v>2056</v>
      </c>
      <c r="AG14" s="93">
        <v>2103</v>
      </c>
      <c r="AH14" s="93">
        <v>2047</v>
      </c>
      <c r="AI14" s="93">
        <v>2154</v>
      </c>
      <c r="AJ14" s="93">
        <v>2109</v>
      </c>
      <c r="AK14" s="93">
        <v>2107</v>
      </c>
      <c r="AL14" s="93">
        <v>2091</v>
      </c>
      <c r="AM14" s="93">
        <v>2166</v>
      </c>
      <c r="AN14" s="93">
        <v>10999</v>
      </c>
      <c r="AO14" s="93">
        <v>10355</v>
      </c>
      <c r="AP14" s="93">
        <v>8762</v>
      </c>
      <c r="AQ14" s="93">
        <v>8455</v>
      </c>
      <c r="AR14" s="93">
        <v>7662</v>
      </c>
      <c r="AS14" s="93">
        <v>6041</v>
      </c>
      <c r="AT14" s="93">
        <v>5429</v>
      </c>
      <c r="AU14" s="93">
        <v>4700</v>
      </c>
      <c r="AV14" s="93">
        <v>3626</v>
      </c>
      <c r="AW14" s="93">
        <v>2752</v>
      </c>
      <c r="AX14" s="93">
        <v>2029</v>
      </c>
      <c r="AY14" s="93">
        <v>1571</v>
      </c>
      <c r="AZ14" s="93">
        <v>1477</v>
      </c>
      <c r="BA14" s="121">
        <v>117</v>
      </c>
      <c r="BB14" s="122">
        <v>827</v>
      </c>
      <c r="BC14" s="123">
        <v>884</v>
      </c>
      <c r="BD14" s="116">
        <v>1634</v>
      </c>
      <c r="BE14" s="94">
        <v>1694</v>
      </c>
      <c r="BF14" s="94">
        <v>1723</v>
      </c>
      <c r="BG14" s="94">
        <v>1794</v>
      </c>
      <c r="BH14" s="94">
        <v>1898</v>
      </c>
      <c r="BI14" s="94">
        <v>1884</v>
      </c>
      <c r="BJ14" s="94">
        <v>1944</v>
      </c>
      <c r="BK14" s="94">
        <v>1927</v>
      </c>
      <c r="BL14" s="94">
        <v>1942</v>
      </c>
      <c r="BM14" s="94">
        <v>1967</v>
      </c>
      <c r="BN14" s="94">
        <v>1976</v>
      </c>
      <c r="BO14" s="94">
        <v>1982</v>
      </c>
      <c r="BP14" s="94">
        <v>2056</v>
      </c>
      <c r="BQ14" s="94">
        <v>2038</v>
      </c>
      <c r="BR14" s="94">
        <v>2123</v>
      </c>
      <c r="BS14" s="94">
        <v>2041</v>
      </c>
      <c r="BT14" s="94">
        <v>2106</v>
      </c>
      <c r="BU14" s="94">
        <v>2142</v>
      </c>
      <c r="BV14" s="94">
        <v>2208</v>
      </c>
      <c r="BW14" s="94">
        <v>2194</v>
      </c>
      <c r="BX14" s="94">
        <v>11211</v>
      </c>
      <c r="BY14" s="94">
        <v>10709</v>
      </c>
      <c r="BZ14" s="94">
        <v>9135</v>
      </c>
      <c r="CA14" s="94">
        <v>8986</v>
      </c>
      <c r="CB14" s="94">
        <v>8128</v>
      </c>
      <c r="CC14" s="94">
        <v>6517</v>
      </c>
      <c r="CD14" s="94">
        <v>5682</v>
      </c>
      <c r="CE14" s="94">
        <v>4815</v>
      </c>
      <c r="CF14" s="94">
        <v>3733</v>
      </c>
      <c r="CG14" s="94">
        <v>2990</v>
      </c>
      <c r="CH14" s="94">
        <v>2143</v>
      </c>
      <c r="CI14" s="94">
        <v>1641</v>
      </c>
      <c r="CJ14" s="94">
        <v>1683</v>
      </c>
      <c r="CK14" s="121">
        <v>110</v>
      </c>
      <c r="CL14" s="122">
        <v>806</v>
      </c>
      <c r="CM14" s="123">
        <v>828</v>
      </c>
      <c r="CO14" s="94">
        <v>9084</v>
      </c>
      <c r="CP14" s="94">
        <v>10074</v>
      </c>
      <c r="CQ14" s="94">
        <v>10363</v>
      </c>
      <c r="CR14" s="94">
        <v>10627</v>
      </c>
      <c r="CS14" s="94">
        <v>10999</v>
      </c>
      <c r="CT14" s="94">
        <v>10355</v>
      </c>
      <c r="CU14" s="94">
        <v>8762</v>
      </c>
      <c r="CV14" s="94">
        <v>8455</v>
      </c>
      <c r="CW14" s="94">
        <v>7662</v>
      </c>
      <c r="CX14" s="94">
        <v>6041</v>
      </c>
      <c r="CY14" s="94">
        <v>5429</v>
      </c>
      <c r="CZ14" s="94">
        <v>4700</v>
      </c>
      <c r="DA14" s="94">
        <v>3626</v>
      </c>
      <c r="DB14" s="94">
        <v>2752</v>
      </c>
      <c r="DC14" s="94">
        <v>2029</v>
      </c>
      <c r="DD14" s="94">
        <v>1571</v>
      </c>
      <c r="DE14" s="94">
        <v>1477</v>
      </c>
      <c r="DF14" s="94">
        <v>8743</v>
      </c>
      <c r="DG14" s="94">
        <v>9664</v>
      </c>
      <c r="DH14" s="94">
        <v>10175</v>
      </c>
      <c r="DI14" s="94">
        <v>10691</v>
      </c>
      <c r="DJ14" s="94">
        <v>11211</v>
      </c>
      <c r="DK14" s="94">
        <v>10709</v>
      </c>
      <c r="DL14" s="94">
        <v>9135</v>
      </c>
      <c r="DM14" s="94">
        <v>8986</v>
      </c>
      <c r="DN14" s="94">
        <v>8128</v>
      </c>
      <c r="DO14" s="94">
        <v>6517</v>
      </c>
      <c r="DP14" s="94">
        <v>5682</v>
      </c>
      <c r="DQ14" s="94">
        <v>4815</v>
      </c>
      <c r="DR14" s="94">
        <v>3733</v>
      </c>
      <c r="DS14" s="94">
        <v>2990</v>
      </c>
      <c r="DT14" s="94">
        <v>2143</v>
      </c>
      <c r="DU14" s="94">
        <v>1641</v>
      </c>
      <c r="DV14" s="94">
        <v>1683</v>
      </c>
      <c r="DX14" s="94">
        <v>17220</v>
      </c>
    </row>
    <row r="15" spans="1:128" x14ac:dyDescent="0.2">
      <c r="A15" s="33" t="s">
        <v>49</v>
      </c>
      <c r="B15" s="33" t="s">
        <v>35</v>
      </c>
      <c r="C15" s="33" t="s">
        <v>35</v>
      </c>
      <c r="D15" s="33" t="s">
        <v>50</v>
      </c>
      <c r="E15" s="34">
        <v>245246</v>
      </c>
      <c r="F15" s="51">
        <v>120267</v>
      </c>
      <c r="G15" s="91">
        <v>124979</v>
      </c>
      <c r="H15" s="52">
        <v>13739</v>
      </c>
      <c r="I15" s="53">
        <v>13169</v>
      </c>
      <c r="J15" s="54">
        <v>24572</v>
      </c>
      <c r="K15" s="55">
        <v>11173</v>
      </c>
      <c r="L15" s="55">
        <v>30919</v>
      </c>
      <c r="M15" s="55">
        <v>42707</v>
      </c>
      <c r="N15" s="53">
        <v>10896</v>
      </c>
      <c r="O15" s="31">
        <v>23745</v>
      </c>
      <c r="P15" s="31">
        <v>11154</v>
      </c>
      <c r="Q15" s="31">
        <v>31661</v>
      </c>
      <c r="R15" s="31">
        <v>46197</v>
      </c>
      <c r="S15" s="31">
        <v>12222</v>
      </c>
      <c r="T15" s="92">
        <v>2062</v>
      </c>
      <c r="U15" s="93">
        <v>2358</v>
      </c>
      <c r="V15" s="93">
        <v>2347</v>
      </c>
      <c r="W15" s="93">
        <v>2292</v>
      </c>
      <c r="X15" s="93">
        <v>2296</v>
      </c>
      <c r="Y15" s="93">
        <v>2384</v>
      </c>
      <c r="Z15" s="93">
        <v>1933</v>
      </c>
      <c r="AA15" s="93">
        <v>1856</v>
      </c>
      <c r="AB15" s="93">
        <v>1786</v>
      </c>
      <c r="AC15" s="93">
        <v>1788</v>
      </c>
      <c r="AD15" s="93">
        <v>1749</v>
      </c>
      <c r="AE15" s="93">
        <v>1721</v>
      </c>
      <c r="AF15" s="93">
        <v>1715</v>
      </c>
      <c r="AG15" s="93">
        <v>1745</v>
      </c>
      <c r="AH15" s="93">
        <v>1790</v>
      </c>
      <c r="AI15" s="93">
        <v>1874</v>
      </c>
      <c r="AJ15" s="93">
        <v>1969</v>
      </c>
      <c r="AK15" s="93">
        <v>2080</v>
      </c>
      <c r="AL15" s="93">
        <v>2180</v>
      </c>
      <c r="AM15" s="93">
        <v>2382</v>
      </c>
      <c r="AN15" s="93">
        <v>13314</v>
      </c>
      <c r="AO15" s="93">
        <v>13043</v>
      </c>
      <c r="AP15" s="93">
        <v>10385</v>
      </c>
      <c r="AQ15" s="93">
        <v>8746</v>
      </c>
      <c r="AR15" s="93">
        <v>7333</v>
      </c>
      <c r="AS15" s="93">
        <v>5753</v>
      </c>
      <c r="AT15" s="93">
        <v>5345</v>
      </c>
      <c r="AU15" s="93">
        <v>5145</v>
      </c>
      <c r="AV15" s="93">
        <v>3726</v>
      </c>
      <c r="AW15" s="93">
        <v>2972</v>
      </c>
      <c r="AX15" s="93">
        <v>1809</v>
      </c>
      <c r="AY15" s="93">
        <v>1267</v>
      </c>
      <c r="AZ15" s="93">
        <v>1122</v>
      </c>
      <c r="BA15" s="124">
        <v>158</v>
      </c>
      <c r="BB15" s="20">
        <v>1001</v>
      </c>
      <c r="BC15" s="125">
        <v>1061</v>
      </c>
      <c r="BD15" s="116">
        <v>1963</v>
      </c>
      <c r="BE15" s="94">
        <v>2108</v>
      </c>
      <c r="BF15" s="94">
        <v>2162</v>
      </c>
      <c r="BG15" s="94">
        <v>2236</v>
      </c>
      <c r="BH15" s="94">
        <v>2309</v>
      </c>
      <c r="BI15" s="94">
        <v>2391</v>
      </c>
      <c r="BJ15" s="94">
        <v>1855</v>
      </c>
      <c r="BK15" s="94">
        <v>1831</v>
      </c>
      <c r="BL15" s="94">
        <v>1808</v>
      </c>
      <c r="BM15" s="94">
        <v>1726</v>
      </c>
      <c r="BN15" s="94">
        <v>1696</v>
      </c>
      <c r="BO15" s="94">
        <v>1660</v>
      </c>
      <c r="BP15" s="94">
        <v>1665</v>
      </c>
      <c r="BQ15" s="94">
        <v>1725</v>
      </c>
      <c r="BR15" s="94">
        <v>1836</v>
      </c>
      <c r="BS15" s="94">
        <v>1907</v>
      </c>
      <c r="BT15" s="94">
        <v>1964</v>
      </c>
      <c r="BU15" s="94">
        <v>2057</v>
      </c>
      <c r="BV15" s="94">
        <v>2232</v>
      </c>
      <c r="BW15" s="94">
        <v>2340</v>
      </c>
      <c r="BX15" s="94">
        <v>13689</v>
      </c>
      <c r="BY15" s="94">
        <v>13400</v>
      </c>
      <c r="BZ15" s="94">
        <v>10793</v>
      </c>
      <c r="CA15" s="94">
        <v>9186</v>
      </c>
      <c r="CB15" s="94">
        <v>7851</v>
      </c>
      <c r="CC15" s="94">
        <v>6346</v>
      </c>
      <c r="CD15" s="94">
        <v>6069</v>
      </c>
      <c r="CE15" s="94">
        <v>5952</v>
      </c>
      <c r="CF15" s="94">
        <v>4608</v>
      </c>
      <c r="CG15" s="94">
        <v>3144</v>
      </c>
      <c r="CH15" s="94">
        <v>1919</v>
      </c>
      <c r="CI15" s="94">
        <v>1220</v>
      </c>
      <c r="CJ15" s="94">
        <v>1331</v>
      </c>
      <c r="CK15" s="124">
        <v>128</v>
      </c>
      <c r="CL15" s="20">
        <v>897</v>
      </c>
      <c r="CM15" s="125">
        <v>1066</v>
      </c>
      <c r="CO15" s="94">
        <v>11355</v>
      </c>
      <c r="CP15" s="94">
        <v>9747</v>
      </c>
      <c r="CQ15" s="94">
        <v>8720</v>
      </c>
      <c r="CR15" s="94">
        <v>10485</v>
      </c>
      <c r="CS15" s="94">
        <v>13314</v>
      </c>
      <c r="CT15" s="94">
        <v>13043</v>
      </c>
      <c r="CU15" s="94">
        <v>10385</v>
      </c>
      <c r="CV15" s="94">
        <v>8746</v>
      </c>
      <c r="CW15" s="94">
        <v>7333</v>
      </c>
      <c r="CX15" s="94">
        <v>5753</v>
      </c>
      <c r="CY15" s="94">
        <v>5345</v>
      </c>
      <c r="CZ15" s="94">
        <v>5145</v>
      </c>
      <c r="DA15" s="94">
        <v>3726</v>
      </c>
      <c r="DB15" s="94">
        <v>2972</v>
      </c>
      <c r="DC15" s="94">
        <v>1809</v>
      </c>
      <c r="DD15" s="94">
        <v>1267</v>
      </c>
      <c r="DE15" s="94">
        <v>1122</v>
      </c>
      <c r="DF15" s="94">
        <v>10778</v>
      </c>
      <c r="DG15" s="94">
        <v>9611</v>
      </c>
      <c r="DH15" s="94">
        <v>8582</v>
      </c>
      <c r="DI15" s="94">
        <v>10500</v>
      </c>
      <c r="DJ15" s="94">
        <v>13689</v>
      </c>
      <c r="DK15" s="94">
        <v>13400</v>
      </c>
      <c r="DL15" s="94">
        <v>10793</v>
      </c>
      <c r="DM15" s="94">
        <v>9186</v>
      </c>
      <c r="DN15" s="94">
        <v>7851</v>
      </c>
      <c r="DO15" s="94">
        <v>6346</v>
      </c>
      <c r="DP15" s="94">
        <v>6069</v>
      </c>
      <c r="DQ15" s="94">
        <v>5952</v>
      </c>
      <c r="DR15" s="94">
        <v>4608</v>
      </c>
      <c r="DS15" s="94">
        <v>3144</v>
      </c>
      <c r="DT15" s="94">
        <v>1919</v>
      </c>
      <c r="DU15" s="94">
        <v>1220</v>
      </c>
      <c r="DV15" s="94">
        <v>1331</v>
      </c>
      <c r="DX15" s="94">
        <v>19773</v>
      </c>
    </row>
    <row r="16" spans="1:128" ht="10.5" customHeight="1" x14ac:dyDescent="0.25">
      <c r="G16" s="56"/>
      <c r="I16" s="56"/>
      <c r="AX16" s="93"/>
    </row>
    <row r="17" spans="1:91" x14ac:dyDescent="0.25">
      <c r="A17" s="13" t="s">
        <v>55</v>
      </c>
      <c r="AX17" s="93"/>
    </row>
    <row r="18" spans="1:91" x14ac:dyDescent="0.25">
      <c r="A18" s="14" t="s">
        <v>99</v>
      </c>
      <c r="CK18" s="94"/>
      <c r="CL18" s="94"/>
      <c r="CM18" s="94"/>
    </row>
    <row r="19" spans="1:91" x14ac:dyDescent="0.25">
      <c r="A19" s="15" t="s">
        <v>54</v>
      </c>
    </row>
    <row r="20" spans="1:91" x14ac:dyDescent="0.25">
      <c r="A20" s="15"/>
    </row>
    <row r="22" spans="1:91" ht="18.75" x14ac:dyDescent="0.25">
      <c r="B22" s="108" t="s">
        <v>88</v>
      </c>
      <c r="K22" s="110" t="str">
        <f>+CONCATENATE("Poblacion Padron Nominal - INEI 2019 ",$B$23," según sexo")</f>
        <v>Poblacion Padron Nominal - INEI 2019 Total según sexo</v>
      </c>
      <c r="R22" s="110" t="str">
        <f>+CONCATENATE("Poblacion Padron Nominal - INEI 2019 ",$B$23," por distrito y sexo")</f>
        <v>Poblacion Padron Nominal - INEI 2019 Total por distrito y sexo</v>
      </c>
      <c r="AA22" s="110" t="str">
        <f>+CONCATENATE("Poblacion Padron Nominal - INEI 2019 ",$B$23," por distrito y sexo")</f>
        <v>Poblacion Padron Nominal - INEI 2019 Total por distrito y sexo</v>
      </c>
    </row>
    <row r="23" spans="1:91" x14ac:dyDescent="0.25">
      <c r="B23" s="57" t="s">
        <v>13</v>
      </c>
    </row>
    <row r="27" spans="1:91" ht="15.75" x14ac:dyDescent="0.25">
      <c r="E27" s="114" t="s">
        <v>13</v>
      </c>
      <c r="F27" s="137" t="s">
        <v>63</v>
      </c>
      <c r="G27" s="137"/>
      <c r="H27" s="137" t="s">
        <v>64</v>
      </c>
      <c r="I27" s="137"/>
      <c r="AQ27" s="22"/>
    </row>
    <row r="28" spans="1:91" ht="22.5" customHeight="1" thickBot="1" x14ac:dyDescent="0.3">
      <c r="D28" s="59" t="s">
        <v>13</v>
      </c>
      <c r="E28" s="113">
        <f>+SUM(E29:E35)</f>
        <v>1629804</v>
      </c>
      <c r="F28" s="113">
        <f>+SUM(F29:F35)</f>
        <v>795583</v>
      </c>
      <c r="G28" s="111">
        <f>+IFERROR(F28/E28,0)</f>
        <v>0.48814642742317482</v>
      </c>
      <c r="H28" s="113">
        <f>+SUM(H29:H35)</f>
        <v>834221</v>
      </c>
      <c r="I28" s="111">
        <f>+IFERROR(H28/E28,0)</f>
        <v>0.51185357257682518</v>
      </c>
      <c r="AQ28" s="22"/>
    </row>
    <row r="29" spans="1:91" ht="26.25" customHeight="1" x14ac:dyDescent="0.25">
      <c r="D29" s="58" t="s">
        <v>89</v>
      </c>
      <c r="E29" s="34">
        <f>+SUM(F29,H29)</f>
        <v>668491</v>
      </c>
      <c r="F29" s="34">
        <f>+IF($B$23="total",VLOOKUP($D29,$D$8:$G$15,3,0),INDEX($J$8:$N$15,MATCH($D29,$D$8:$D$15,0),MATCH($B$23,$J$7:$N$7,0)))</f>
        <v>327308</v>
      </c>
      <c r="G29" s="109">
        <f t="shared" ref="G29:G35" si="3">+IFERROR(F29/E29,0)</f>
        <v>0.4896221489892908</v>
      </c>
      <c r="H29" s="34">
        <f>+IF($B$23="total",VLOOKUP($D29,$D$8:$G$15,4,0),INDEX($O$8:$S$15,MATCH($D29,$D$8:$D$15,0),MATCH($B$23,$O$7:$S$7,0)))</f>
        <v>341183</v>
      </c>
      <c r="I29" s="112">
        <f t="shared" ref="I29:I35" si="4">+IFERROR(H29/E29,0)</f>
        <v>0.5103778510107092</v>
      </c>
      <c r="AQ29" s="22"/>
    </row>
    <row r="30" spans="1:91" ht="26.25" customHeight="1" x14ac:dyDescent="0.25">
      <c r="D30" s="58" t="s">
        <v>95</v>
      </c>
      <c r="E30" s="34">
        <f t="shared" ref="E30:E35" si="5">+SUM(F30,H30)</f>
        <v>245246</v>
      </c>
      <c r="F30" s="34">
        <f>+IF($B$23="total",VLOOKUP($D30,$D$8:$G$15,3,0),INDEX($J$8:$N$15,MATCH($D30,$D$8:$D$15,0),MATCH($B$23,$J$7:$N$7,0)))</f>
        <v>120267</v>
      </c>
      <c r="G30" s="109">
        <f t="shared" si="3"/>
        <v>0.49039331936096819</v>
      </c>
      <c r="H30" s="34">
        <f>+IF($B$23="total",VLOOKUP($D30,$D$8:$G$15,4,0),INDEX($O$8:$S$15,MATCH($D30,$D$8:$D$15,0),MATCH($B$23,$O$7:$S$7,0)))</f>
        <v>124979</v>
      </c>
      <c r="I30" s="112">
        <f t="shared" si="4"/>
        <v>0.50960668063903181</v>
      </c>
      <c r="AQ30" s="22"/>
    </row>
    <row r="31" spans="1:91" ht="26.25" customHeight="1" x14ac:dyDescent="0.25">
      <c r="D31" s="58" t="s">
        <v>92</v>
      </c>
      <c r="E31" s="34">
        <f t="shared" si="5"/>
        <v>206448</v>
      </c>
      <c r="F31" s="34">
        <f>+IF($B$23="total",VLOOKUP($D31,$D$8:$G$15,3,0),INDEX($J$8:$N$15,MATCH($D31,$D$8:$D$15,0),MATCH($B$23,$J$7:$N$7,0)))</f>
        <v>101463</v>
      </c>
      <c r="G31" s="109">
        <f t="shared" si="3"/>
        <v>0.49147000697512205</v>
      </c>
      <c r="H31" s="34">
        <f>+IF($B$23="total",VLOOKUP($D31,$D$8:$G$15,4,0),INDEX($O$8:$S$15,MATCH($D31,$D$8:$D$15,0),MATCH($B$23,$O$7:$S$7,0)))</f>
        <v>104985</v>
      </c>
      <c r="I31" s="112">
        <f t="shared" si="4"/>
        <v>0.50852999302487789</v>
      </c>
      <c r="AQ31" s="22"/>
    </row>
    <row r="32" spans="1:91" ht="26.25" customHeight="1" x14ac:dyDescent="0.25">
      <c r="D32" s="58" t="s">
        <v>94</v>
      </c>
      <c r="E32" s="34">
        <f t="shared" si="5"/>
        <v>230652</v>
      </c>
      <c r="F32" s="34">
        <f>+IF($B$23="total",VLOOKUP($D32,$D$8:$G$15,3,0),INDEX($J$8:$N$15,MATCH($D32,$D$8:$D$15,0),MATCH($B$23,$J$7:$N$7,0)))</f>
        <v>114006</v>
      </c>
      <c r="G32" s="109">
        <f t="shared" si="3"/>
        <v>0.49427709276312365</v>
      </c>
      <c r="H32" s="34">
        <f>+IF($B$23="total",VLOOKUP($D32,$D$8:$G$15,4,0),INDEX($O$8:$S$15,MATCH($D32,$D$8:$D$15,0),MATCH($B$23,$O$7:$S$7,0)))</f>
        <v>116646</v>
      </c>
      <c r="I32" s="112">
        <f t="shared" si="4"/>
        <v>0.5057229072368763</v>
      </c>
      <c r="AQ32" s="22"/>
    </row>
    <row r="33" spans="2:43" ht="26.25" customHeight="1" x14ac:dyDescent="0.25">
      <c r="D33" s="58" t="s">
        <v>93</v>
      </c>
      <c r="E33" s="34">
        <f t="shared" si="5"/>
        <v>184035</v>
      </c>
      <c r="F33" s="34">
        <f>+IF($B$23="total",VLOOKUP($D33,$D$8:$G$15,3,0),INDEX($J$8:$N$15,MATCH($D33,$D$8:$D$15,0),MATCH($B$23,$J$7:$N$7,0)))</f>
        <v>86122</v>
      </c>
      <c r="G33" s="109">
        <f t="shared" si="3"/>
        <v>0.46796533268128343</v>
      </c>
      <c r="H33" s="34">
        <f>+IF($B$23="total",VLOOKUP($D33,$D$8:$G$15,4,0),INDEX($O$8:$S$15,MATCH($D33,$D$8:$D$15,0),MATCH($B$23,$O$7:$S$7,0)))</f>
        <v>97913</v>
      </c>
      <c r="I33" s="112">
        <f t="shared" si="4"/>
        <v>0.53203466731871651</v>
      </c>
      <c r="AQ33" s="22"/>
    </row>
    <row r="34" spans="2:43" ht="26.25" customHeight="1" x14ac:dyDescent="0.25">
      <c r="D34" s="58" t="s">
        <v>91</v>
      </c>
      <c r="E34" s="34">
        <f t="shared" si="5"/>
        <v>48418</v>
      </c>
      <c r="F34" s="34">
        <f>+IF($B$23="total",VLOOKUP($D34,$D$8:$G$15,3,0),INDEX($J$8:$N$15,MATCH($D34,$D$8:$D$15,0),MATCH($B$23,$J$7:$N$7,0)))</f>
        <v>24031</v>
      </c>
      <c r="G34" s="109">
        <f t="shared" si="3"/>
        <v>0.4963236812755587</v>
      </c>
      <c r="H34" s="34">
        <f>+IF($B$23="total",VLOOKUP($D34,$D$8:$G$15,4,0),INDEX($O$8:$S$15,MATCH($D34,$D$8:$D$15,0),MATCH($B$23,$O$7:$S$7,0)))</f>
        <v>24387</v>
      </c>
      <c r="I34" s="112">
        <f t="shared" si="4"/>
        <v>0.5036763187244413</v>
      </c>
      <c r="AQ34" s="22"/>
    </row>
    <row r="35" spans="2:43" ht="26.25" customHeight="1" x14ac:dyDescent="0.25">
      <c r="D35" s="58" t="s">
        <v>90</v>
      </c>
      <c r="E35" s="34">
        <f t="shared" si="5"/>
        <v>46514</v>
      </c>
      <c r="F35" s="34">
        <f>+IF($B$23="total",VLOOKUP($D35,$D$8:$G$15,3,0),INDEX($J$8:$N$15,MATCH($D35,$D$8:$D$15,0),MATCH($B$23,$J$7:$N$7,0)))</f>
        <v>22386</v>
      </c>
      <c r="G35" s="109">
        <f t="shared" si="3"/>
        <v>0.48127445500279487</v>
      </c>
      <c r="H35" s="34">
        <f>+IF($B$23="total",VLOOKUP($D35,$D$8:$G$15,4,0),INDEX($O$8:$S$15,MATCH($D35,$D$8:$D$15,0),MATCH($B$23,$O$7:$S$7,0)))</f>
        <v>24128</v>
      </c>
      <c r="I35" s="112">
        <f t="shared" si="4"/>
        <v>0.51872554499720513</v>
      </c>
      <c r="AQ35" s="22"/>
    </row>
    <row r="36" spans="2:43" ht="12" customHeight="1" x14ac:dyDescent="0.25">
      <c r="C36" s="56"/>
      <c r="D36" s="60" t="str">
        <f>+A17</f>
        <v xml:space="preserve">NOTA: POBLACION DE 0 A 5 AÑOS ES INFORMACION DE NIÑOS REGISTRADOS EN PADRON NOMINAL AL 31 DE DICIEMBRE 2018, RENIEC </v>
      </c>
      <c r="E36" s="56"/>
      <c r="F36" s="56"/>
    </row>
    <row r="37" spans="2:43" ht="12" customHeight="1" x14ac:dyDescent="0.25">
      <c r="D37" s="61" t="str">
        <f>+A18</f>
        <v>Fuente: OGTI MINSA - ftp://ftp.minsa.gob.pe/oei/Poblacion/</v>
      </c>
    </row>
    <row r="38" spans="2:43" ht="12" customHeight="1" x14ac:dyDescent="0.25">
      <c r="D38" s="62" t="s">
        <v>62</v>
      </c>
    </row>
    <row r="41" spans="2:43" x14ac:dyDescent="0.25"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2:43" x14ac:dyDescent="0.25"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2:43" x14ac:dyDescent="0.25"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2:43" x14ac:dyDescent="0.25">
      <c r="B44" s="108" t="s">
        <v>87</v>
      </c>
      <c r="D44" s="99"/>
      <c r="G44" s="99"/>
      <c r="H44" s="99"/>
      <c r="I44" s="99"/>
      <c r="J44" s="99"/>
      <c r="K44" s="99"/>
      <c r="L44" s="99"/>
      <c r="M44" s="99"/>
      <c r="N44" s="99"/>
    </row>
    <row r="45" spans="2:43" x14ac:dyDescent="0.25">
      <c r="B45" s="57" t="s">
        <v>56</v>
      </c>
      <c r="D45" s="99"/>
      <c r="E45" s="99"/>
      <c r="F45" s="99"/>
      <c r="G45" s="99"/>
      <c r="H45" s="99"/>
      <c r="I45" s="99"/>
      <c r="J45" s="68"/>
      <c r="K45" s="99"/>
      <c r="L45" s="99"/>
      <c r="M45" s="99"/>
      <c r="N45" s="99"/>
      <c r="O45" s="99"/>
      <c r="AQ45" s="22"/>
    </row>
    <row r="46" spans="2:43" ht="21.75" customHeight="1" x14ac:dyDescent="0.25">
      <c r="D46" s="100"/>
      <c r="E46" s="100"/>
      <c r="F46" s="137" t="s">
        <v>86</v>
      </c>
      <c r="G46" s="137"/>
      <c r="H46" s="101"/>
      <c r="I46" s="110" t="str">
        <f>+CONCATENATE("Piramide Poblacional por etapa de vida y Sexo, ",$B$45)</f>
        <v>Piramide Poblacional por etapa de vida y Sexo, DIRIS Lima Este</v>
      </c>
      <c r="J46" s="99"/>
      <c r="K46" s="99"/>
      <c r="L46" s="99"/>
      <c r="M46" s="99"/>
      <c r="N46" s="99"/>
      <c r="O46" s="99"/>
      <c r="AQ46" s="22"/>
    </row>
    <row r="47" spans="2:43" ht="21.75" customHeight="1" thickBot="1" x14ac:dyDescent="0.3">
      <c r="D47" s="95"/>
      <c r="E47" s="114" t="s">
        <v>13</v>
      </c>
      <c r="F47" s="98" t="s">
        <v>63</v>
      </c>
      <c r="G47" s="98" t="s">
        <v>64</v>
      </c>
      <c r="H47" s="96"/>
      <c r="I47" s="97"/>
      <c r="J47" s="97"/>
      <c r="K47" s="97"/>
      <c r="L47" s="97"/>
      <c r="M47" s="97"/>
      <c r="N47" s="97"/>
      <c r="O47" s="97"/>
      <c r="AQ47" s="22"/>
    </row>
    <row r="48" spans="2:43" ht="21.75" customHeight="1" thickBot="1" x14ac:dyDescent="0.3">
      <c r="D48" s="59" t="s">
        <v>13</v>
      </c>
      <c r="E48" s="113">
        <f>+SUM(E49:E53)</f>
        <v>1629804</v>
      </c>
      <c r="F48" s="113">
        <f t="shared" ref="F48:G48" si="6">+SUM(F49:F53)</f>
        <v>795583</v>
      </c>
      <c r="G48" s="113">
        <f t="shared" si="6"/>
        <v>834221</v>
      </c>
      <c r="H48" s="96"/>
      <c r="I48" s="97"/>
      <c r="J48" s="97"/>
      <c r="K48" s="97"/>
      <c r="L48" s="97"/>
      <c r="M48" s="97"/>
      <c r="N48" s="97"/>
      <c r="O48" s="97"/>
      <c r="AQ48" s="22"/>
    </row>
    <row r="49" spans="4:43" ht="28.5" customHeight="1" x14ac:dyDescent="0.25">
      <c r="D49" s="107" t="s">
        <v>57</v>
      </c>
      <c r="E49" s="103">
        <f>+F49+G49</f>
        <v>315354</v>
      </c>
      <c r="F49" s="103">
        <f>+INDEX($J$8:$N$15,MATCH($B$45,$D$8:$D$15,0),MATCH($D49,$J$7:$N$7,0))</f>
        <v>160359</v>
      </c>
      <c r="G49" s="103">
        <f>+INDEX($O$8:$S$15,MATCH($B$45,$D$8:$D$15,0),MATCH($D49,$O$7:$S$7,0))</f>
        <v>154995</v>
      </c>
      <c r="H49" s="101"/>
      <c r="I49" s="104" t="s">
        <v>57</v>
      </c>
      <c r="J49" s="105">
        <f>F49/$E$48*-100</f>
        <v>-9.8391585736689802</v>
      </c>
      <c r="K49" s="105">
        <f>G49/$E$48*100</f>
        <v>9.5100392439827122</v>
      </c>
      <c r="L49" s="99"/>
      <c r="M49" s="99"/>
      <c r="N49" s="99"/>
      <c r="O49" s="99"/>
      <c r="AQ49" s="22"/>
    </row>
    <row r="50" spans="4:43" ht="28.5" customHeight="1" x14ac:dyDescent="0.25">
      <c r="D50" s="107" t="s">
        <v>60</v>
      </c>
      <c r="E50" s="103">
        <f t="shared" ref="E50:E53" si="7">+F50+G50</f>
        <v>162676</v>
      </c>
      <c r="F50" s="103">
        <f>+INDEX($J$8:$N$15,MATCH($B$45,$D$8:$D$15,0),MATCH($D50,$J$7:$N$7,0))</f>
        <v>81826</v>
      </c>
      <c r="G50" s="103">
        <f>+INDEX($O$8:$S$15,MATCH($B$45,$D$8:$D$15,0),MATCH($D50,$O$7:$S$7,0))</f>
        <v>80850</v>
      </c>
      <c r="H50" s="101"/>
      <c r="I50" s="104" t="s">
        <v>60</v>
      </c>
      <c r="J50" s="105">
        <f t="shared" ref="J50:J53" si="8">F50/$E$48*-100</f>
        <v>-5.020603704494528</v>
      </c>
      <c r="K50" s="105">
        <f t="shared" ref="K50:K53" si="9">G50/$E$48*100</f>
        <v>4.960719203045274</v>
      </c>
      <c r="L50" s="99"/>
      <c r="M50" s="99"/>
      <c r="N50" s="99"/>
      <c r="O50" s="99"/>
      <c r="AQ50" s="22"/>
    </row>
    <row r="51" spans="4:43" ht="28.5" customHeight="1" x14ac:dyDescent="0.25">
      <c r="D51" s="107" t="s">
        <v>58</v>
      </c>
      <c r="E51" s="103">
        <f t="shared" si="7"/>
        <v>378503</v>
      </c>
      <c r="F51" s="103">
        <f>+INDEX($J$8:$N$15,MATCH($B$45,$D$8:$D$15,0),MATCH($D51,$J$7:$N$7,0))</f>
        <v>185941</v>
      </c>
      <c r="G51" s="103">
        <f>+INDEX($O$8:$S$15,MATCH($B$45,$D$8:$D$15,0),MATCH($D51,$O$7:$S$7,0))</f>
        <v>192562</v>
      </c>
      <c r="H51" s="101"/>
      <c r="I51" s="104" t="s">
        <v>58</v>
      </c>
      <c r="J51" s="105">
        <f t="shared" si="8"/>
        <v>-11.408795168007932</v>
      </c>
      <c r="K51" s="105">
        <f t="shared" si="9"/>
        <v>11.815040336138578</v>
      </c>
      <c r="L51" s="99"/>
      <c r="M51" s="99"/>
      <c r="N51" s="99"/>
      <c r="O51" s="99"/>
      <c r="AQ51" s="22"/>
    </row>
    <row r="52" spans="4:43" ht="28.5" customHeight="1" x14ac:dyDescent="0.25">
      <c r="D52" s="107" t="s">
        <v>59</v>
      </c>
      <c r="E52" s="103">
        <f t="shared" si="7"/>
        <v>606632</v>
      </c>
      <c r="F52" s="103">
        <f>+INDEX($J$8:$N$15,MATCH($B$45,$D$8:$D$15,0),MATCH($D52,$J$7:$N$7,0))</f>
        <v>288915</v>
      </c>
      <c r="G52" s="103">
        <f>+INDEX($O$8:$S$15,MATCH($B$45,$D$8:$D$15,0),MATCH($D52,$O$7:$S$7,0))</f>
        <v>317717</v>
      </c>
      <c r="H52" s="101"/>
      <c r="I52" s="104" t="s">
        <v>59</v>
      </c>
      <c r="J52" s="105">
        <f t="shared" si="8"/>
        <v>-17.726978213331172</v>
      </c>
      <c r="K52" s="105">
        <f t="shared" si="9"/>
        <v>19.494184576795735</v>
      </c>
      <c r="L52" s="99"/>
      <c r="M52" s="99"/>
      <c r="N52" s="99"/>
      <c r="O52" s="99"/>
      <c r="AQ52" s="22"/>
    </row>
    <row r="53" spans="4:43" ht="28.5" customHeight="1" x14ac:dyDescent="0.25">
      <c r="D53" s="107" t="s">
        <v>61</v>
      </c>
      <c r="E53" s="103">
        <f t="shared" si="7"/>
        <v>166639</v>
      </c>
      <c r="F53" s="103">
        <f>+INDEX($J$8:$N$15,MATCH($B$45,$D$8:$D$15,0),MATCH($D53,$J$7:$N$7,0))</f>
        <v>78542</v>
      </c>
      <c r="G53" s="103">
        <f>+INDEX($O$8:$S$15,MATCH($B$45,$D$8:$D$15,0),MATCH($D53,$O$7:$S$7,0))</f>
        <v>88097</v>
      </c>
      <c r="H53" s="101"/>
      <c r="I53" s="104" t="s">
        <v>61</v>
      </c>
      <c r="J53" s="105">
        <f t="shared" si="8"/>
        <v>-4.8191070828148668</v>
      </c>
      <c r="K53" s="105">
        <f t="shared" si="9"/>
        <v>5.4053738977202164</v>
      </c>
      <c r="L53" s="99"/>
      <c r="M53" s="99"/>
      <c r="N53" s="99"/>
      <c r="O53" s="99"/>
      <c r="AQ53" s="22"/>
    </row>
    <row r="54" spans="4:43" ht="20.25" customHeight="1" x14ac:dyDescent="0.25">
      <c r="H54" s="99"/>
      <c r="I54" s="99"/>
      <c r="J54" s="99"/>
      <c r="K54" s="99"/>
      <c r="L54" s="99"/>
      <c r="M54" s="99"/>
      <c r="N54" s="99"/>
      <c r="O54" s="99"/>
      <c r="AQ54" s="22"/>
    </row>
    <row r="55" spans="4:43" ht="20.25" customHeight="1" x14ac:dyDescent="0.25">
      <c r="H55" s="99"/>
      <c r="I55" s="99"/>
      <c r="J55" s="99"/>
      <c r="K55" s="99"/>
      <c r="L55" s="99"/>
      <c r="M55" s="99"/>
      <c r="N55" s="99"/>
      <c r="O55" s="99"/>
      <c r="AQ55" s="22"/>
    </row>
    <row r="56" spans="4:43" x14ac:dyDescent="0.25">
      <c r="H56" s="99"/>
      <c r="I56" s="99"/>
      <c r="J56" s="99"/>
      <c r="K56" s="99"/>
      <c r="L56" s="99"/>
      <c r="M56" s="99"/>
      <c r="N56" s="99"/>
      <c r="O56" s="99"/>
      <c r="AQ56" s="22"/>
    </row>
    <row r="57" spans="4:43" x14ac:dyDescent="0.25">
      <c r="D57" s="68"/>
      <c r="E57" s="68"/>
      <c r="F57" s="68"/>
      <c r="G57" s="68"/>
      <c r="H57" s="99"/>
      <c r="I57" s="99"/>
      <c r="J57" s="99"/>
      <c r="K57" s="99"/>
      <c r="L57" s="99"/>
      <c r="M57" s="99"/>
      <c r="N57" s="99"/>
      <c r="O57" s="99"/>
      <c r="AQ57" s="22"/>
    </row>
    <row r="58" spans="4:43" x14ac:dyDescent="0.25">
      <c r="D58" s="68"/>
      <c r="E58" s="68"/>
      <c r="F58" s="68"/>
      <c r="G58" s="99"/>
      <c r="H58" s="99"/>
      <c r="I58" s="99"/>
      <c r="J58" s="99"/>
      <c r="K58" s="99"/>
      <c r="L58" s="99"/>
      <c r="M58" s="99"/>
      <c r="N58" s="99"/>
    </row>
    <row r="59" spans="4:43" x14ac:dyDescent="0.25">
      <c r="D59" s="68"/>
      <c r="E59" s="68"/>
      <c r="F59" s="68"/>
      <c r="G59" s="99"/>
      <c r="H59" s="99"/>
      <c r="I59" s="99"/>
      <c r="J59" s="99"/>
      <c r="K59" s="99"/>
      <c r="L59" s="99"/>
      <c r="M59" s="99"/>
      <c r="N59" s="99"/>
    </row>
    <row r="60" spans="4:43" x14ac:dyDescent="0.25">
      <c r="D60" s="68"/>
      <c r="E60" s="68"/>
      <c r="F60" s="68"/>
      <c r="G60" s="99"/>
      <c r="H60" s="99"/>
      <c r="I60" s="99"/>
      <c r="J60" s="99"/>
      <c r="K60" s="99"/>
      <c r="L60" s="99"/>
      <c r="M60" s="99"/>
      <c r="N60" s="99"/>
    </row>
    <row r="66" spans="4:14" x14ac:dyDescent="0.25"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</row>
    <row r="67" spans="4:14" x14ac:dyDescent="0.25">
      <c r="D67" s="99"/>
      <c r="G67" s="99"/>
      <c r="H67" s="99"/>
      <c r="I67" s="99"/>
      <c r="J67" s="99"/>
      <c r="K67" s="99"/>
      <c r="L67" s="99"/>
      <c r="M67" s="99"/>
      <c r="N67" s="99"/>
    </row>
    <row r="68" spans="4:14" ht="18.75" x14ac:dyDescent="0.25">
      <c r="D68" s="99"/>
      <c r="E68" s="99"/>
      <c r="F68" s="99"/>
      <c r="G68" s="99"/>
      <c r="H68" s="110" t="str">
        <f>+CONCATENATE("Piramide Poblacional por grupo etareo y Sexo, ",$B$45)</f>
        <v>Piramide Poblacional por grupo etareo y Sexo, DIRIS Lima Este</v>
      </c>
      <c r="I68" s="68"/>
      <c r="J68" s="99"/>
      <c r="K68" s="99"/>
      <c r="L68" s="99"/>
      <c r="M68" s="99"/>
      <c r="N68" s="99"/>
    </row>
    <row r="69" spans="4:14" ht="15.75" x14ac:dyDescent="0.25">
      <c r="D69" s="100"/>
      <c r="E69" s="137" t="s">
        <v>86</v>
      </c>
      <c r="F69" s="137"/>
      <c r="G69" s="101"/>
      <c r="H69" s="99"/>
      <c r="I69" s="99"/>
      <c r="J69" s="99"/>
      <c r="K69" s="99"/>
      <c r="L69" s="99"/>
      <c r="M69" s="99"/>
      <c r="N69" s="99"/>
    </row>
    <row r="70" spans="4:14" ht="16.5" thickBot="1" x14ac:dyDescent="0.3">
      <c r="D70" s="95"/>
      <c r="E70" s="98" t="s">
        <v>63</v>
      </c>
      <c r="F70" s="98" t="s">
        <v>64</v>
      </c>
      <c r="G70" s="96"/>
      <c r="H70" s="97"/>
      <c r="I70" s="97"/>
      <c r="J70" s="97"/>
      <c r="K70" s="97"/>
      <c r="L70" s="97"/>
      <c r="M70" s="97"/>
      <c r="N70" s="97"/>
    </row>
    <row r="71" spans="4:14" ht="18.75" customHeight="1" x14ac:dyDescent="0.25">
      <c r="D71" s="102" t="s">
        <v>65</v>
      </c>
      <c r="E71" s="103">
        <f>+INDEX($CO$8:$DE$15,MATCH($B$45,$D$8:$D$15,0),MATCH($D71,$CO$7:$DE$7,0))</f>
        <v>68486</v>
      </c>
      <c r="F71" s="103">
        <f>+INDEX($DF$8:$DV$15,MATCH($B$45,$D$8:$D$15,0),MATCH($D71,$DF$7:$DV$7,0))</f>
        <v>65931</v>
      </c>
      <c r="G71" s="101"/>
      <c r="H71" s="104" t="s">
        <v>65</v>
      </c>
      <c r="I71" s="105">
        <f t="shared" ref="I71:I87" si="10">E71/$E$89*-100</f>
        <v>-4.2021003752598469</v>
      </c>
      <c r="J71" s="105">
        <f t="shared" ref="J71:J87" si="11">F71/$E$89*100</f>
        <v>4.0453330584536547</v>
      </c>
      <c r="K71" s="99"/>
      <c r="L71" s="99"/>
      <c r="M71" s="99"/>
      <c r="N71" s="99"/>
    </row>
    <row r="72" spans="4:14" ht="18.75" customHeight="1" x14ac:dyDescent="0.25">
      <c r="D72" s="102" t="s">
        <v>66</v>
      </c>
      <c r="E72" s="103">
        <f>+INDEX($CO$8:$DE$15,MATCH($B$45,$D$8:$D$15,0),MATCH($D72,$CO$7:$DE$7,0))</f>
        <v>66142</v>
      </c>
      <c r="F72" s="103">
        <f>+INDEX($DF$8:$DV$15,MATCH($B$45,$D$8:$D$15,0),MATCH($D72,$DF$7:$DV$7,0))</f>
        <v>64215</v>
      </c>
      <c r="G72" s="101"/>
      <c r="H72" s="104" t="s">
        <v>66</v>
      </c>
      <c r="I72" s="105">
        <f t="shared" si="10"/>
        <v>-4.0582794004677858</v>
      </c>
      <c r="J72" s="105">
        <f t="shared" si="11"/>
        <v>3.9400443243482042</v>
      </c>
      <c r="K72" s="99"/>
      <c r="L72" s="99"/>
      <c r="M72" s="99"/>
      <c r="N72" s="99"/>
    </row>
    <row r="73" spans="4:14" ht="18.75" customHeight="1" x14ac:dyDescent="0.25">
      <c r="D73" s="102" t="s">
        <v>67</v>
      </c>
      <c r="E73" s="103">
        <f>+INDEX($CO$8:$DE$15,MATCH($B$45,$D$8:$D$15,0),MATCH($D73,$CO$7:$DE$7,0))</f>
        <v>65064</v>
      </c>
      <c r="F73" s="103">
        <f>+INDEX($DF$8:$DV$15,MATCH($B$45,$D$8:$D$15,0),MATCH($D73,$DF$7:$DV$7,0))</f>
        <v>63469</v>
      </c>
      <c r="G73" s="101"/>
      <c r="H73" s="104" t="s">
        <v>67</v>
      </c>
      <c r="I73" s="105">
        <f t="shared" si="10"/>
        <v>-3.9921364777605159</v>
      </c>
      <c r="J73" s="105">
        <f t="shared" si="11"/>
        <v>3.894271949265065</v>
      </c>
      <c r="K73" s="99"/>
      <c r="L73" s="99"/>
      <c r="M73" s="99"/>
      <c r="N73" s="99"/>
    </row>
    <row r="74" spans="4:14" ht="18.75" customHeight="1" x14ac:dyDescent="0.25">
      <c r="D74" s="102" t="s">
        <v>68</v>
      </c>
      <c r="E74" s="103">
        <f>+INDEX($CO$8:$DE$15,MATCH($B$45,$D$8:$D$15,0),MATCH($D74,$CO$7:$DE$7,0))</f>
        <v>72662</v>
      </c>
      <c r="F74" s="103">
        <f>+INDEX($DF$8:$DV$15,MATCH($B$45,$D$8:$D$15,0),MATCH($D74,$DF$7:$DV$7,0))</f>
        <v>72760</v>
      </c>
      <c r="G74" s="101"/>
      <c r="H74" s="104" t="s">
        <v>68</v>
      </c>
      <c r="I74" s="105">
        <f t="shared" si="10"/>
        <v>-4.4583275044115735</v>
      </c>
      <c r="J74" s="105">
        <f t="shared" si="11"/>
        <v>4.4643404973849616</v>
      </c>
      <c r="K74" s="99"/>
      <c r="L74" s="99"/>
      <c r="M74" s="99"/>
      <c r="N74" s="99"/>
    </row>
    <row r="75" spans="4:14" ht="18.75" customHeight="1" x14ac:dyDescent="0.25">
      <c r="D75" s="102" t="s">
        <v>69</v>
      </c>
      <c r="E75" s="103">
        <f>+INDEX($CO$8:$DE$15,MATCH($B$45,$D$8:$D$15,0),MATCH($D75,$CO$7:$DE$7,0))</f>
        <v>79966</v>
      </c>
      <c r="F75" s="103">
        <f>+INDEX($DF$8:$DV$15,MATCH($B$45,$D$8:$D$15,0),MATCH($D75,$DF$7:$DV$7,0))</f>
        <v>82506</v>
      </c>
      <c r="G75" s="101"/>
      <c r="H75" s="104" t="s">
        <v>69</v>
      </c>
      <c r="I75" s="105">
        <f t="shared" si="10"/>
        <v>-4.906479552142466</v>
      </c>
      <c r="J75" s="105">
        <f t="shared" si="11"/>
        <v>5.0623265128813033</v>
      </c>
      <c r="K75" s="99"/>
      <c r="L75" s="99"/>
      <c r="M75" s="99"/>
      <c r="N75" s="99"/>
    </row>
    <row r="76" spans="4:14" ht="18.75" customHeight="1" x14ac:dyDescent="0.25">
      <c r="D76" s="102" t="s">
        <v>70</v>
      </c>
      <c r="E76" s="103">
        <f>+INDEX($CO$8:$DE$15,MATCH($B$45,$D$8:$D$15,0),MATCH($D76,$CO$7:$DE$7,0))</f>
        <v>75806</v>
      </c>
      <c r="F76" s="103">
        <f>+INDEX($DF$8:$DV$15,MATCH($B$45,$D$8:$D$15,0),MATCH($D76,$DF$7:$DV$7,0))</f>
        <v>79526</v>
      </c>
      <c r="G76" s="101"/>
      <c r="H76" s="104" t="s">
        <v>70</v>
      </c>
      <c r="I76" s="105">
        <f t="shared" si="10"/>
        <v>-4.6512341361292524</v>
      </c>
      <c r="J76" s="105">
        <f t="shared" si="11"/>
        <v>4.8794824408333763</v>
      </c>
      <c r="K76" s="99"/>
      <c r="L76" s="99"/>
      <c r="M76" s="99"/>
      <c r="N76" s="99"/>
    </row>
    <row r="77" spans="4:14" ht="18.75" customHeight="1" x14ac:dyDescent="0.25">
      <c r="D77" s="102" t="s">
        <v>71</v>
      </c>
      <c r="E77" s="103">
        <f>+INDEX($CO$8:$DE$15,MATCH($B$45,$D$8:$D$15,0),MATCH($D77,$CO$7:$DE$7,0))</f>
        <v>62004</v>
      </c>
      <c r="F77" s="103">
        <f>+INDEX($DF$8:$DV$15,MATCH($B$45,$D$8:$D$15,0),MATCH($D77,$DF$7:$DV$7,0))</f>
        <v>65815</v>
      </c>
      <c r="G77" s="101"/>
      <c r="H77" s="104" t="s">
        <v>71</v>
      </c>
      <c r="I77" s="105">
        <f t="shared" si="10"/>
        <v>-3.8043838400200274</v>
      </c>
      <c r="J77" s="105">
        <f t="shared" si="11"/>
        <v>4.0382156381994401</v>
      </c>
      <c r="K77" s="99"/>
      <c r="L77" s="99"/>
      <c r="M77" s="99"/>
      <c r="N77" s="99"/>
    </row>
    <row r="78" spans="4:14" ht="18.75" customHeight="1" x14ac:dyDescent="0.25">
      <c r="D78" s="102" t="s">
        <v>72</v>
      </c>
      <c r="E78" s="103">
        <f>+INDEX($CO$8:$DE$15,MATCH($B$45,$D$8:$D$15,0),MATCH($D78,$CO$7:$DE$7,0))</f>
        <v>57962</v>
      </c>
      <c r="F78" s="103">
        <f>+INDEX($DF$8:$DV$15,MATCH($B$45,$D$8:$D$15,0),MATCH($D78,$DF$7:$DV$7,0))</f>
        <v>62736</v>
      </c>
      <c r="G78" s="101"/>
      <c r="H78" s="104" t="s">
        <v>72</v>
      </c>
      <c r="I78" s="105">
        <f t="shared" si="10"/>
        <v>-3.5563785584033418</v>
      </c>
      <c r="J78" s="105">
        <f t="shared" si="11"/>
        <v>3.849297216106967</v>
      </c>
      <c r="K78" s="99"/>
      <c r="L78" s="99"/>
      <c r="M78" s="99"/>
      <c r="N78" s="99"/>
    </row>
    <row r="79" spans="4:14" ht="18.75" customHeight="1" x14ac:dyDescent="0.25">
      <c r="D79" s="102" t="s">
        <v>73</v>
      </c>
      <c r="E79" s="103">
        <f>+INDEX($CO$8:$DE$15,MATCH($B$45,$D$8:$D$15,0),MATCH($D79,$CO$7:$DE$7,0))</f>
        <v>52589</v>
      </c>
      <c r="F79" s="103">
        <f>+INDEX($DF$8:$DV$15,MATCH($B$45,$D$8:$D$15,0),MATCH($D79,$DF$7:$DV$7,0))</f>
        <v>58517</v>
      </c>
      <c r="G79" s="101"/>
      <c r="H79" s="104" t="s">
        <v>73</v>
      </c>
      <c r="I79" s="105">
        <f t="shared" si="10"/>
        <v>-3.2267070150766597</v>
      </c>
      <c r="J79" s="105">
        <f t="shared" si="11"/>
        <v>3.5904317328954898</v>
      </c>
      <c r="K79" s="99"/>
      <c r="L79" s="99"/>
      <c r="M79" s="99"/>
      <c r="N79" s="99"/>
    </row>
    <row r="80" spans="4:14" ht="18.75" customHeight="1" x14ac:dyDescent="0.25">
      <c r="D80" s="102" t="s">
        <v>74</v>
      </c>
      <c r="E80" s="103">
        <f>+INDEX($CO$8:$DE$15,MATCH($B$45,$D$8:$D$15,0),MATCH($D80,$CO$7:$DE$7,0))</f>
        <v>42777</v>
      </c>
      <c r="F80" s="103">
        <f>+INDEX($DF$8:$DV$15,MATCH($B$45,$D$8:$D$15,0),MATCH($D80,$DF$7:$DV$7,0))</f>
        <v>47949</v>
      </c>
      <c r="G80" s="101"/>
      <c r="H80" s="104" t="s">
        <v>74</v>
      </c>
      <c r="I80" s="105">
        <f t="shared" si="10"/>
        <v>-2.6246714328839538</v>
      </c>
      <c r="J80" s="105">
        <f t="shared" si="11"/>
        <v>2.9420102049080752</v>
      </c>
      <c r="K80" s="99"/>
      <c r="L80" s="99"/>
      <c r="M80" s="99"/>
      <c r="N80" s="99"/>
    </row>
    <row r="81" spans="4:14" ht="18.75" customHeight="1" x14ac:dyDescent="0.25">
      <c r="D81" s="102" t="s">
        <v>75</v>
      </c>
      <c r="E81" s="103">
        <f>+INDEX($CO$8:$DE$15,MATCH($B$45,$D$8:$D$15,0),MATCH($D81,$CO$7:$DE$7,0))</f>
        <v>39204</v>
      </c>
      <c r="F81" s="103">
        <f>+INDEX($DF$8:$DV$15,MATCH($B$45,$D$8:$D$15,0),MATCH($D81,$DF$7:$DV$7,0))</f>
        <v>43882</v>
      </c>
      <c r="G81" s="101"/>
      <c r="H81" s="104" t="s">
        <v>75</v>
      </c>
      <c r="I81" s="105">
        <f t="shared" si="10"/>
        <v>-2.4054426176399124</v>
      </c>
      <c r="J81" s="105">
        <f t="shared" si="11"/>
        <v>2.6924709965124642</v>
      </c>
      <c r="K81" s="99"/>
      <c r="L81" s="99"/>
      <c r="M81" s="99"/>
      <c r="N81" s="99"/>
    </row>
    <row r="82" spans="4:14" ht="18.75" customHeight="1" x14ac:dyDescent="0.25">
      <c r="D82" s="102" t="s">
        <v>76</v>
      </c>
      <c r="E82" s="103">
        <f>+INDEX($CO$8:$DE$15,MATCH($B$45,$D$8:$D$15,0),MATCH($D82,$CO$7:$DE$7,0))</f>
        <v>34379</v>
      </c>
      <c r="F82" s="103">
        <f>+INDEX($DF$8:$DV$15,MATCH($B$45,$D$8:$D$15,0),MATCH($D82,$DF$7:$DV$7,0))</f>
        <v>38818</v>
      </c>
      <c r="G82" s="101"/>
      <c r="H82" s="104" t="s">
        <v>76</v>
      </c>
      <c r="I82" s="105">
        <f t="shared" si="10"/>
        <v>-2.1093947493072784</v>
      </c>
      <c r="J82" s="105">
        <f t="shared" si="11"/>
        <v>2.3817587881733018</v>
      </c>
      <c r="K82" s="99"/>
      <c r="L82" s="99"/>
      <c r="M82" s="99"/>
      <c r="N82" s="99"/>
    </row>
    <row r="83" spans="4:14" ht="18.75" customHeight="1" x14ac:dyDescent="0.25">
      <c r="D83" s="102" t="s">
        <v>77</v>
      </c>
      <c r="E83" s="103">
        <f>+INDEX($CO$8:$DE$15,MATCH($B$45,$D$8:$D$15,0),MATCH($D83,$CO$7:$DE$7,0))</f>
        <v>25596</v>
      </c>
      <c r="F83" s="103">
        <f>+INDEX($DF$8:$DV$15,MATCH($B$45,$D$8:$D$15,0),MATCH($D83,$DF$7:$DV$7,0))</f>
        <v>29338</v>
      </c>
      <c r="G83" s="101"/>
      <c r="H83" s="104" t="s">
        <v>77</v>
      </c>
      <c r="I83" s="105">
        <f t="shared" si="10"/>
        <v>-1.5704955933351497</v>
      </c>
      <c r="J83" s="105">
        <f t="shared" si="11"/>
        <v>1.8000937536047277</v>
      </c>
      <c r="K83" s="99"/>
      <c r="L83" s="99"/>
      <c r="M83" s="99"/>
      <c r="N83" s="99"/>
    </row>
    <row r="84" spans="4:14" ht="18.75" customHeight="1" x14ac:dyDescent="0.25">
      <c r="D84" s="102" t="s">
        <v>78</v>
      </c>
      <c r="E84" s="103">
        <f>+INDEX($CO$8:$DE$15,MATCH($B$45,$D$8:$D$15,0),MATCH($D84,$CO$7:$DE$7,0))</f>
        <v>19910</v>
      </c>
      <c r="F84" s="103">
        <f>+INDEX($DF$8:$DV$15,MATCH($B$45,$D$8:$D$15,0),MATCH($D84,$DF$7:$DV$7,0))</f>
        <v>21596</v>
      </c>
      <c r="G84" s="101"/>
      <c r="H84" s="104" t="s">
        <v>78</v>
      </c>
      <c r="I84" s="105">
        <f t="shared" si="10"/>
        <v>-1.2216192867363191</v>
      </c>
      <c r="J84" s="105">
        <f t="shared" si="11"/>
        <v>1.3250673087070592</v>
      </c>
      <c r="K84" s="99"/>
      <c r="L84" s="99"/>
      <c r="M84" s="99"/>
      <c r="N84" s="99"/>
    </row>
    <row r="85" spans="4:14" ht="18.75" customHeight="1" x14ac:dyDescent="0.25">
      <c r="D85" s="102" t="s">
        <v>79</v>
      </c>
      <c r="E85" s="103">
        <f>+INDEX($CO$8:$DE$15,MATCH($B$45,$D$8:$D$15,0),MATCH($D85,$CO$7:$DE$7,0))</f>
        <v>13957</v>
      </c>
      <c r="F85" s="103">
        <f>+INDEX($DF$8:$DV$15,MATCH($B$45,$D$8:$D$15,0),MATCH($D85,$DF$7:$DV$7,0))</f>
        <v>14698</v>
      </c>
      <c r="G85" s="101"/>
      <c r="H85" s="104" t="s">
        <v>79</v>
      </c>
      <c r="I85" s="105">
        <f t="shared" si="10"/>
        <v>-0.856360642138564</v>
      </c>
      <c r="J85" s="105">
        <f t="shared" si="11"/>
        <v>0.90182623186591759</v>
      </c>
      <c r="K85" s="99"/>
      <c r="L85" s="99"/>
      <c r="M85" s="99"/>
      <c r="N85" s="99"/>
    </row>
    <row r="86" spans="4:14" ht="18.75" customHeight="1" x14ac:dyDescent="0.25">
      <c r="D86" s="102" t="s">
        <v>80</v>
      </c>
      <c r="E86" s="103">
        <f>+INDEX($CO$8:$DE$15,MATCH($B$45,$D$8:$D$15,0),MATCH($D86,$CO$7:$DE$7,0))</f>
        <v>9895</v>
      </c>
      <c r="F86" s="103">
        <f>+INDEX($DF$8:$DV$15,MATCH($B$45,$D$8:$D$15,0),MATCH($D86,$DF$7:$DV$7,0))</f>
        <v>10636</v>
      </c>
      <c r="G86" s="101"/>
      <c r="H86" s="104" t="s">
        <v>80</v>
      </c>
      <c r="I86" s="105">
        <f t="shared" si="10"/>
        <v>-0.60712821909873826</v>
      </c>
      <c r="J86" s="105">
        <f t="shared" si="11"/>
        <v>0.65259380882609197</v>
      </c>
      <c r="K86" s="99"/>
      <c r="L86" s="99"/>
      <c r="M86" s="99"/>
      <c r="N86" s="99"/>
    </row>
    <row r="87" spans="4:14" ht="18.75" customHeight="1" x14ac:dyDescent="0.25">
      <c r="D87" s="102" t="s">
        <v>81</v>
      </c>
      <c r="E87" s="103">
        <f>+INDEX($CO$8:$DE$15,MATCH($B$45,$D$8:$D$15,0),MATCH($D87,$CO$7:$DE$7,0))</f>
        <v>9184</v>
      </c>
      <c r="F87" s="103">
        <f>+INDEX($DF$8:$DV$15,MATCH($B$45,$D$8:$D$15,0),MATCH($D87,$DF$7:$DV$7,0))</f>
        <v>11829</v>
      </c>
      <c r="G87" s="101"/>
      <c r="H87" s="104" t="s">
        <v>81</v>
      </c>
      <c r="I87" s="105">
        <f t="shared" si="10"/>
        <v>-0.56350334150609516</v>
      </c>
      <c r="J87" s="105">
        <f t="shared" si="11"/>
        <v>0.72579279471641989</v>
      </c>
      <c r="K87" s="99"/>
      <c r="L87" s="99"/>
      <c r="M87" s="99"/>
      <c r="N87" s="99"/>
    </row>
    <row r="88" spans="4:14" x14ac:dyDescent="0.25">
      <c r="D88" s="153" t="s">
        <v>13</v>
      </c>
      <c r="E88" s="106">
        <f>SUM(E71:E87)</f>
        <v>795583</v>
      </c>
      <c r="F88" s="106">
        <f>SUM(F71:F87)</f>
        <v>834221</v>
      </c>
      <c r="G88" s="99"/>
      <c r="H88" s="99"/>
      <c r="I88" s="99"/>
      <c r="J88" s="99"/>
      <c r="K88" s="99"/>
      <c r="L88" s="99"/>
      <c r="M88" s="99"/>
      <c r="N88" s="99"/>
    </row>
    <row r="89" spans="4:14" x14ac:dyDescent="0.25">
      <c r="D89" s="154"/>
      <c r="E89" s="155">
        <f>SUM(E88:F88)</f>
        <v>1629804</v>
      </c>
      <c r="F89" s="155"/>
      <c r="G89" s="99"/>
      <c r="H89" s="99"/>
      <c r="I89" s="99"/>
      <c r="J89" s="99"/>
      <c r="K89" s="99"/>
      <c r="L89" s="99"/>
      <c r="M89" s="99"/>
      <c r="N89" s="99"/>
    </row>
    <row r="90" spans="4:14" x14ac:dyDescent="0.25">
      <c r="D90" s="68"/>
      <c r="E90" s="68"/>
      <c r="F90" s="68"/>
      <c r="G90" s="99"/>
      <c r="H90" s="99"/>
      <c r="I90" s="99"/>
      <c r="J90" s="99"/>
      <c r="K90" s="99"/>
      <c r="L90" s="99"/>
      <c r="M90" s="99"/>
      <c r="N90" s="99"/>
    </row>
    <row r="91" spans="4:14" x14ac:dyDescent="0.25">
      <c r="D91" s="68"/>
      <c r="E91" s="68"/>
      <c r="F91" s="68"/>
      <c r="G91" s="99"/>
      <c r="H91" s="99"/>
      <c r="I91" s="99"/>
      <c r="J91" s="99"/>
      <c r="K91" s="99"/>
      <c r="L91" s="99"/>
      <c r="M91" s="99"/>
      <c r="N91" s="99"/>
    </row>
    <row r="92" spans="4:14" x14ac:dyDescent="0.25">
      <c r="D92" s="68"/>
      <c r="E92" s="68"/>
      <c r="F92" s="68"/>
      <c r="G92" s="99"/>
      <c r="H92" s="99"/>
      <c r="I92" s="99"/>
      <c r="J92" s="99"/>
      <c r="K92" s="99"/>
      <c r="L92" s="99"/>
      <c r="M92" s="99"/>
      <c r="N92" s="99"/>
    </row>
    <row r="93" spans="4:14" x14ac:dyDescent="0.25">
      <c r="D93" s="68"/>
      <c r="E93" s="68"/>
      <c r="F93" s="68"/>
      <c r="G93" s="99"/>
      <c r="H93" s="99"/>
      <c r="I93" s="99"/>
      <c r="J93" s="99"/>
      <c r="K93" s="99"/>
      <c r="L93" s="99"/>
      <c r="M93" s="99"/>
      <c r="N93" s="99"/>
    </row>
    <row r="94" spans="4:14" x14ac:dyDescent="0.25">
      <c r="D94" s="68"/>
      <c r="E94" s="68"/>
      <c r="F94" s="68"/>
      <c r="G94" s="99"/>
      <c r="H94" s="99"/>
      <c r="I94" s="99"/>
      <c r="J94" s="99"/>
      <c r="K94" s="99"/>
      <c r="L94" s="99"/>
      <c r="M94" s="99"/>
      <c r="N94" s="99"/>
    </row>
    <row r="95" spans="4:14" x14ac:dyDescent="0.25">
      <c r="D95" s="68"/>
      <c r="E95" s="68"/>
      <c r="F95" s="68"/>
      <c r="G95" s="99"/>
      <c r="H95" s="99"/>
      <c r="I95" s="99"/>
      <c r="J95" s="99"/>
      <c r="K95" s="99"/>
      <c r="L95" s="99"/>
      <c r="M95" s="99"/>
      <c r="N95" s="99"/>
    </row>
    <row r="96" spans="4:14" x14ac:dyDescent="0.25">
      <c r="D96" s="68"/>
      <c r="E96" s="68"/>
      <c r="F96" s="68"/>
      <c r="G96" s="99"/>
      <c r="H96" s="99"/>
      <c r="I96" s="99"/>
      <c r="J96" s="99"/>
      <c r="K96" s="99"/>
      <c r="L96" s="99"/>
      <c r="M96" s="99"/>
      <c r="N96" s="99"/>
    </row>
    <row r="97" spans="4:14" x14ac:dyDescent="0.25">
      <c r="D97" s="68"/>
      <c r="E97" s="68"/>
      <c r="F97" s="68"/>
      <c r="G97" s="99"/>
      <c r="H97" s="99"/>
      <c r="I97" s="99"/>
      <c r="J97" s="99"/>
      <c r="K97" s="99"/>
      <c r="L97" s="99"/>
      <c r="M97" s="99"/>
      <c r="N97" s="99"/>
    </row>
    <row r="98" spans="4:14" x14ac:dyDescent="0.25">
      <c r="D98" s="68"/>
      <c r="E98" s="68"/>
      <c r="F98" s="68"/>
      <c r="G98" s="99"/>
      <c r="H98" s="99"/>
      <c r="I98" s="99"/>
      <c r="J98" s="99"/>
      <c r="K98" s="99"/>
      <c r="L98" s="99"/>
      <c r="M98" s="99"/>
      <c r="N98" s="99"/>
    </row>
    <row r="99" spans="4:14" x14ac:dyDescent="0.25">
      <c r="D99" s="68"/>
      <c r="E99" s="68"/>
      <c r="F99" s="68"/>
      <c r="G99" s="99"/>
      <c r="H99" s="99"/>
      <c r="I99" s="99"/>
      <c r="J99" s="99"/>
      <c r="K99" s="99"/>
      <c r="L99" s="99"/>
      <c r="M99" s="99"/>
      <c r="N99" s="99"/>
    </row>
    <row r="100" spans="4:14" x14ac:dyDescent="0.25">
      <c r="D100" s="68"/>
      <c r="E100" s="68"/>
      <c r="F100" s="68"/>
      <c r="G100" s="99"/>
      <c r="H100" s="99"/>
      <c r="I100" s="99"/>
      <c r="J100" s="99"/>
      <c r="K100" s="99"/>
      <c r="L100" s="99"/>
      <c r="M100" s="99"/>
      <c r="N100" s="99"/>
    </row>
    <row r="101" spans="4:14" x14ac:dyDescent="0.25">
      <c r="D101" s="68"/>
      <c r="E101" s="68"/>
      <c r="F101" s="68"/>
      <c r="G101" s="99"/>
      <c r="H101" s="99"/>
      <c r="I101" s="99"/>
      <c r="J101" s="99"/>
      <c r="K101" s="99"/>
      <c r="L101" s="99"/>
      <c r="M101" s="99"/>
      <c r="N101" s="99"/>
    </row>
    <row r="102" spans="4:14" x14ac:dyDescent="0.25">
      <c r="D102" s="68"/>
      <c r="E102" s="68"/>
      <c r="F102" s="68"/>
      <c r="G102" s="99"/>
      <c r="H102" s="99"/>
      <c r="I102" s="99"/>
      <c r="J102" s="99"/>
      <c r="K102" s="99"/>
      <c r="L102" s="99"/>
      <c r="M102" s="99"/>
      <c r="N102" s="99"/>
    </row>
    <row r="103" spans="4:14" x14ac:dyDescent="0.25">
      <c r="D103" s="68"/>
      <c r="E103" s="68"/>
      <c r="F103" s="68"/>
      <c r="G103" s="99"/>
      <c r="H103" s="99"/>
      <c r="I103" s="99"/>
      <c r="J103" s="99"/>
      <c r="K103" s="99"/>
      <c r="L103" s="99"/>
      <c r="M103" s="99"/>
      <c r="N103" s="99"/>
    </row>
    <row r="104" spans="4:14" x14ac:dyDescent="0.25">
      <c r="D104" s="68"/>
      <c r="E104" s="68"/>
      <c r="F104" s="68"/>
      <c r="G104" s="99"/>
      <c r="H104" s="99"/>
      <c r="I104" s="99"/>
      <c r="J104" s="99"/>
      <c r="K104" s="99"/>
      <c r="L104" s="99"/>
      <c r="M104" s="99"/>
      <c r="N104" s="99"/>
    </row>
    <row r="105" spans="4:14" x14ac:dyDescent="0.25">
      <c r="D105" s="68"/>
      <c r="E105" s="68"/>
      <c r="F105" s="68"/>
      <c r="G105" s="99"/>
      <c r="H105" s="99"/>
      <c r="I105" s="99"/>
      <c r="J105" s="99"/>
      <c r="K105" s="99"/>
      <c r="L105" s="99"/>
      <c r="M105" s="99"/>
      <c r="N105" s="99"/>
    </row>
    <row r="106" spans="4:14" x14ac:dyDescent="0.25">
      <c r="D106" s="68"/>
      <c r="E106" s="68"/>
      <c r="F106" s="68"/>
      <c r="G106" s="99"/>
      <c r="H106" s="99"/>
      <c r="I106" s="99"/>
      <c r="J106" s="99"/>
      <c r="K106" s="99"/>
      <c r="L106" s="99"/>
      <c r="M106" s="99"/>
      <c r="N106" s="99"/>
    </row>
    <row r="107" spans="4:14" x14ac:dyDescent="0.25"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4:14" x14ac:dyDescent="0.25"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</row>
    <row r="109" spans="4:14" x14ac:dyDescent="0.25"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</row>
    <row r="110" spans="4:14" x14ac:dyDescent="0.25"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4:14" x14ac:dyDescent="0.25"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</row>
    <row r="112" spans="4:14" x14ac:dyDescent="0.25"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</row>
    <row r="113" spans="4:14" x14ac:dyDescent="0.25"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</row>
    <row r="114" spans="4:14" x14ac:dyDescent="0.25"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</row>
    <row r="115" spans="4:14" x14ac:dyDescent="0.25"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</row>
    <row r="116" spans="4:14" x14ac:dyDescent="0.25"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</row>
    <row r="117" spans="4:14" x14ac:dyDescent="0.25"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</row>
    <row r="118" spans="4:14" x14ac:dyDescent="0.25"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</row>
    <row r="119" spans="4:14" x14ac:dyDescent="0.25"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</row>
    <row r="120" spans="4:14" x14ac:dyDescent="0.25"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</row>
    <row r="121" spans="4:14" x14ac:dyDescent="0.25"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</row>
    <row r="122" spans="4:14" x14ac:dyDescent="0.25"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</row>
    <row r="123" spans="4:14" x14ac:dyDescent="0.25"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</row>
    <row r="124" spans="4:14" x14ac:dyDescent="0.25"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</row>
    <row r="125" spans="4:14" x14ac:dyDescent="0.25"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</row>
    <row r="126" spans="4:14" x14ac:dyDescent="0.25"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</row>
    <row r="127" spans="4:14" x14ac:dyDescent="0.25"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</row>
    <row r="128" spans="4:14" x14ac:dyDescent="0.25"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</row>
    <row r="129" spans="4:14" x14ac:dyDescent="0.25"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</row>
    <row r="130" spans="4:14" x14ac:dyDescent="0.25"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</row>
    <row r="131" spans="4:14" x14ac:dyDescent="0.25"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</row>
    <row r="132" spans="4:14" x14ac:dyDescent="0.25"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</row>
    <row r="133" spans="4:14" x14ac:dyDescent="0.25"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</row>
    <row r="134" spans="4:14" x14ac:dyDescent="0.25"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</row>
  </sheetData>
  <mergeCells count="18">
    <mergeCell ref="DF6:DV6"/>
    <mergeCell ref="DX6:DX7"/>
    <mergeCell ref="B6:B7"/>
    <mergeCell ref="C6:C7"/>
    <mergeCell ref="D6:D7"/>
    <mergeCell ref="E6:E7"/>
    <mergeCell ref="F6:F7"/>
    <mergeCell ref="G6:G7"/>
    <mergeCell ref="D88:D89"/>
    <mergeCell ref="E89:F89"/>
    <mergeCell ref="CO6:DE6"/>
    <mergeCell ref="F27:G27"/>
    <mergeCell ref="H27:I27"/>
    <mergeCell ref="F46:G46"/>
    <mergeCell ref="E69:F69"/>
    <mergeCell ref="H6:I6"/>
    <mergeCell ref="J6:N6"/>
    <mergeCell ref="O6:S6"/>
  </mergeCells>
  <dataValidations count="2">
    <dataValidation type="list" allowBlank="1" showInputMessage="1" showErrorMessage="1" sqref="B23">
      <formula1>$D$48:$D$53</formula1>
    </dataValidation>
    <dataValidation type="list" allowBlank="1" showInputMessage="1" showErrorMessage="1" sqref="B45">
      <formula1>$D$8:$D$15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AV122"/>
  <sheetViews>
    <sheetView showGridLines="0" tabSelected="1" workbookViewId="0">
      <pane xSplit="8" ySplit="11" topLeftCell="I12" activePane="bottomRight" state="frozen"/>
      <selection activeCell="E26" sqref="E26"/>
      <selection pane="topRight" activeCell="E26" sqref="E26"/>
      <selection pane="bottomLeft" activeCell="E26" sqref="E26"/>
      <selection pane="bottomRight" activeCell="M22" sqref="M22"/>
    </sheetView>
  </sheetViews>
  <sheetFormatPr baseColWidth="10" defaultRowHeight="15" x14ac:dyDescent="0.25"/>
  <cols>
    <col min="1" max="1" width="3" customWidth="1"/>
    <col min="2" max="2" width="4.5703125" customWidth="1"/>
    <col min="5" max="5" width="28.28515625" bestFit="1" customWidth="1"/>
    <col min="6" max="6" width="8.85546875" customWidth="1"/>
    <col min="7" max="8" width="9.7109375" customWidth="1"/>
    <col min="9" max="41" width="10" customWidth="1"/>
  </cols>
  <sheetData>
    <row r="1" spans="2:48" ht="9" customHeight="1" x14ac:dyDescent="0.25"/>
    <row r="2" spans="2:48" ht="9" customHeight="1" x14ac:dyDescent="0.25"/>
    <row r="3" spans="2:48" ht="23.25" x14ac:dyDescent="0.35">
      <c r="D3" s="181" t="s">
        <v>110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</row>
    <row r="4" spans="2:48" ht="5.25" customHeight="1" x14ac:dyDescent="0.35"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</row>
    <row r="5" spans="2:48" ht="5.25" customHeight="1" x14ac:dyDescent="0.35"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</row>
    <row r="6" spans="2:48" ht="5.25" customHeight="1" thickBot="1" x14ac:dyDescent="0.3"/>
    <row r="7" spans="2:48" x14ac:dyDescent="0.25">
      <c r="C7" s="183" t="s">
        <v>111</v>
      </c>
      <c r="D7" s="183" t="s">
        <v>112</v>
      </c>
      <c r="E7" s="183" t="s">
        <v>113</v>
      </c>
      <c r="F7" s="184" t="s">
        <v>114</v>
      </c>
      <c r="G7" s="185" t="s">
        <v>115</v>
      </c>
      <c r="H7" s="186"/>
      <c r="I7" s="187" t="s">
        <v>116</v>
      </c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9"/>
      <c r="AC7" s="187" t="s">
        <v>117</v>
      </c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90"/>
      <c r="AP7" s="191" t="s">
        <v>118</v>
      </c>
      <c r="AQ7" s="192" t="s">
        <v>119</v>
      </c>
      <c r="AR7" s="192" t="s">
        <v>120</v>
      </c>
      <c r="AS7" s="193" t="s">
        <v>121</v>
      </c>
      <c r="AT7" s="194"/>
      <c r="AU7" s="195"/>
      <c r="AV7" s="191" t="s">
        <v>122</v>
      </c>
    </row>
    <row r="8" spans="2:48" x14ac:dyDescent="0.25">
      <c r="C8" s="196"/>
      <c r="D8" s="196"/>
      <c r="E8" s="196"/>
      <c r="F8" s="197"/>
      <c r="G8" s="198" t="s">
        <v>13</v>
      </c>
      <c r="H8" s="199" t="s">
        <v>123</v>
      </c>
      <c r="I8" s="200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2"/>
      <c r="AC8" s="200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3"/>
      <c r="AP8" s="204"/>
      <c r="AQ8" s="205"/>
      <c r="AR8" s="205"/>
      <c r="AS8" s="206"/>
      <c r="AT8" s="207"/>
      <c r="AU8" s="208"/>
      <c r="AV8" s="204"/>
    </row>
    <row r="9" spans="2:48" ht="15.75" thickBot="1" x14ac:dyDescent="0.3">
      <c r="C9" s="196"/>
      <c r="D9" s="196"/>
      <c r="E9" s="196"/>
      <c r="F9" s="197"/>
      <c r="G9" s="209"/>
      <c r="H9" s="210"/>
      <c r="I9" s="211" t="s">
        <v>124</v>
      </c>
      <c r="J9" s="211" t="s">
        <v>125</v>
      </c>
      <c r="K9" s="211" t="s">
        <v>126</v>
      </c>
      <c r="L9" s="211" t="s">
        <v>127</v>
      </c>
      <c r="M9" s="211" t="s">
        <v>128</v>
      </c>
      <c r="N9" s="211" t="s">
        <v>129</v>
      </c>
      <c r="O9" s="212" t="s">
        <v>130</v>
      </c>
      <c r="P9" s="212" t="s">
        <v>131</v>
      </c>
      <c r="Q9" s="212" t="s">
        <v>132</v>
      </c>
      <c r="R9" s="212" t="s">
        <v>133</v>
      </c>
      <c r="S9" s="212" t="s">
        <v>134</v>
      </c>
      <c r="T9" s="212" t="s">
        <v>135</v>
      </c>
      <c r="U9" s="212" t="s">
        <v>136</v>
      </c>
      <c r="V9" s="212" t="s">
        <v>137</v>
      </c>
      <c r="W9" s="212" t="s">
        <v>138</v>
      </c>
      <c r="X9" s="212" t="s">
        <v>139</v>
      </c>
      <c r="Y9" s="212" t="s">
        <v>140</v>
      </c>
      <c r="Z9" s="212" t="s">
        <v>141</v>
      </c>
      <c r="AA9" s="212" t="s">
        <v>142</v>
      </c>
      <c r="AB9" s="213" t="s">
        <v>143</v>
      </c>
      <c r="AC9" s="214" t="s">
        <v>144</v>
      </c>
      <c r="AD9" s="212" t="s">
        <v>145</v>
      </c>
      <c r="AE9" s="212" t="s">
        <v>146</v>
      </c>
      <c r="AF9" s="212" t="s">
        <v>147</v>
      </c>
      <c r="AG9" s="212" t="s">
        <v>148</v>
      </c>
      <c r="AH9" s="212" t="s">
        <v>149</v>
      </c>
      <c r="AI9" s="212" t="s">
        <v>150</v>
      </c>
      <c r="AJ9" s="212" t="s">
        <v>151</v>
      </c>
      <c r="AK9" s="212" t="s">
        <v>152</v>
      </c>
      <c r="AL9" s="212" t="s">
        <v>153</v>
      </c>
      <c r="AM9" s="212" t="s">
        <v>154</v>
      </c>
      <c r="AN9" s="212" t="s">
        <v>155</v>
      </c>
      <c r="AO9" s="215" t="s">
        <v>156</v>
      </c>
      <c r="AP9" s="216"/>
      <c r="AQ9" s="217"/>
      <c r="AR9" s="217"/>
      <c r="AS9" s="218" t="s">
        <v>157</v>
      </c>
      <c r="AT9" s="218" t="s">
        <v>158</v>
      </c>
      <c r="AU9" s="219" t="s">
        <v>159</v>
      </c>
      <c r="AV9" s="216"/>
    </row>
    <row r="10" spans="2:48" ht="15.75" thickBot="1" x14ac:dyDescent="0.3">
      <c r="B10" s="220"/>
      <c r="C10" s="221"/>
      <c r="D10" s="222"/>
      <c r="E10" s="222" t="s">
        <v>160</v>
      </c>
      <c r="F10" s="223"/>
      <c r="G10" s="224">
        <f>+G11+G17+G39+G59+G70</f>
        <v>1629804</v>
      </c>
      <c r="H10" s="224">
        <f>+H11+H17+H39+H59+H70</f>
        <v>161788</v>
      </c>
      <c r="I10" s="224">
        <f t="shared" ref="I10:AV10" si="0">+I11+I17+I39+I59+I70</f>
        <v>25082</v>
      </c>
      <c r="J10" s="224">
        <f t="shared" si="0"/>
        <v>26395</v>
      </c>
      <c r="K10" s="224">
        <f t="shared" si="0"/>
        <v>27335</v>
      </c>
      <c r="L10" s="224">
        <f t="shared" si="0"/>
        <v>27852</v>
      </c>
      <c r="M10" s="224">
        <f t="shared" si="0"/>
        <v>27753</v>
      </c>
      <c r="N10" s="224">
        <f t="shared" si="0"/>
        <v>27371</v>
      </c>
      <c r="O10" s="224">
        <f t="shared" si="0"/>
        <v>26048</v>
      </c>
      <c r="P10" s="224">
        <f t="shared" si="0"/>
        <v>25827</v>
      </c>
      <c r="Q10" s="224">
        <f t="shared" si="0"/>
        <v>25633</v>
      </c>
      <c r="R10" s="224">
        <f t="shared" si="0"/>
        <v>25478</v>
      </c>
      <c r="S10" s="224">
        <f t="shared" si="0"/>
        <v>25357</v>
      </c>
      <c r="T10" s="224">
        <f t="shared" si="0"/>
        <v>25223</v>
      </c>
      <c r="U10" s="224">
        <f t="shared" si="0"/>
        <v>25362</v>
      </c>
      <c r="V10" s="224">
        <f t="shared" si="0"/>
        <v>25893</v>
      </c>
      <c r="W10" s="224">
        <f t="shared" si="0"/>
        <v>26698</v>
      </c>
      <c r="X10" s="224">
        <f t="shared" si="0"/>
        <v>27464</v>
      </c>
      <c r="Y10" s="224">
        <f t="shared" si="0"/>
        <v>28222</v>
      </c>
      <c r="Z10" s="224">
        <f t="shared" si="0"/>
        <v>29037</v>
      </c>
      <c r="AA10" s="224">
        <f t="shared" si="0"/>
        <v>29913</v>
      </c>
      <c r="AB10" s="224">
        <f t="shared" si="0"/>
        <v>30786</v>
      </c>
      <c r="AC10" s="224">
        <f t="shared" si="0"/>
        <v>162472</v>
      </c>
      <c r="AD10" s="224">
        <f t="shared" si="0"/>
        <v>155332</v>
      </c>
      <c r="AE10" s="224">
        <f t="shared" si="0"/>
        <v>127819</v>
      </c>
      <c r="AF10" s="224">
        <f t="shared" si="0"/>
        <v>120698</v>
      </c>
      <c r="AG10" s="224">
        <f t="shared" si="0"/>
        <v>111106</v>
      </c>
      <c r="AH10" s="224">
        <f t="shared" si="0"/>
        <v>90726</v>
      </c>
      <c r="AI10" s="224">
        <f t="shared" si="0"/>
        <v>83086</v>
      </c>
      <c r="AJ10" s="224">
        <f t="shared" si="0"/>
        <v>73197</v>
      </c>
      <c r="AK10" s="224">
        <f t="shared" si="0"/>
        <v>54934</v>
      </c>
      <c r="AL10" s="224">
        <f t="shared" si="0"/>
        <v>41506</v>
      </c>
      <c r="AM10" s="224">
        <f t="shared" si="0"/>
        <v>28655</v>
      </c>
      <c r="AN10" s="224">
        <f t="shared" si="0"/>
        <v>20531</v>
      </c>
      <c r="AO10" s="224">
        <f t="shared" si="0"/>
        <v>21013</v>
      </c>
      <c r="AP10" s="224">
        <f t="shared" si="0"/>
        <v>25639</v>
      </c>
      <c r="AQ10" s="224">
        <f t="shared" si="0"/>
        <v>2006</v>
      </c>
      <c r="AR10" s="224">
        <f t="shared" si="0"/>
        <v>833250</v>
      </c>
      <c r="AS10" s="224">
        <f t="shared" si="0"/>
        <v>63469</v>
      </c>
      <c r="AT10" s="224">
        <f t="shared" si="0"/>
        <v>72760</v>
      </c>
      <c r="AU10" s="224">
        <f t="shared" si="0"/>
        <v>397049</v>
      </c>
      <c r="AV10" s="224">
        <f t="shared" si="0"/>
        <v>34900</v>
      </c>
    </row>
    <row r="11" spans="2:48" ht="15.75" thickBot="1" x14ac:dyDescent="0.3">
      <c r="B11" s="220"/>
      <c r="C11" s="225"/>
      <c r="D11" s="226"/>
      <c r="E11" s="226" t="s">
        <v>161</v>
      </c>
      <c r="F11" s="227"/>
      <c r="G11" s="228">
        <f>SUM(G12:G16)</f>
        <v>122986</v>
      </c>
      <c r="H11" s="228">
        <f t="shared" ref="H11:AV11" si="1">SUM(H12:H16)</f>
        <v>7886</v>
      </c>
      <c r="I11" s="228">
        <f t="shared" si="1"/>
        <v>1438</v>
      </c>
      <c r="J11" s="228">
        <f t="shared" si="1"/>
        <v>1190</v>
      </c>
      <c r="K11" s="228">
        <f t="shared" si="1"/>
        <v>1623</v>
      </c>
      <c r="L11" s="228">
        <f t="shared" si="1"/>
        <v>1437</v>
      </c>
      <c r="M11" s="228">
        <f t="shared" si="1"/>
        <v>1110</v>
      </c>
      <c r="N11" s="228">
        <f t="shared" si="1"/>
        <v>1088</v>
      </c>
      <c r="O11" s="228">
        <f t="shared" si="1"/>
        <v>2191</v>
      </c>
      <c r="P11" s="228">
        <f t="shared" si="1"/>
        <v>2170</v>
      </c>
      <c r="Q11" s="228">
        <f t="shared" si="1"/>
        <v>2150</v>
      </c>
      <c r="R11" s="228">
        <f t="shared" si="1"/>
        <v>2134</v>
      </c>
      <c r="S11" s="228">
        <f t="shared" si="1"/>
        <v>2119</v>
      </c>
      <c r="T11" s="228">
        <f t="shared" si="1"/>
        <v>2104</v>
      </c>
      <c r="U11" s="228">
        <f t="shared" si="1"/>
        <v>2110</v>
      </c>
      <c r="V11" s="228">
        <f t="shared" si="1"/>
        <v>2147</v>
      </c>
      <c r="W11" s="228">
        <f t="shared" si="1"/>
        <v>2206</v>
      </c>
      <c r="X11" s="228">
        <f t="shared" si="1"/>
        <v>2262</v>
      </c>
      <c r="Y11" s="228">
        <f t="shared" si="1"/>
        <v>2316</v>
      </c>
      <c r="Z11" s="228">
        <f t="shared" si="1"/>
        <v>2379</v>
      </c>
      <c r="AA11" s="228">
        <f t="shared" si="1"/>
        <v>2452</v>
      </c>
      <c r="AB11" s="228">
        <f t="shared" si="1"/>
        <v>2528</v>
      </c>
      <c r="AC11" s="228">
        <f t="shared" si="1"/>
        <v>13374</v>
      </c>
      <c r="AD11" s="228">
        <f t="shared" si="1"/>
        <v>12675</v>
      </c>
      <c r="AE11" s="228">
        <f t="shared" si="1"/>
        <v>10214</v>
      </c>
      <c r="AF11" s="228">
        <f t="shared" si="1"/>
        <v>9568</v>
      </c>
      <c r="AG11" s="228">
        <f t="shared" si="1"/>
        <v>8731</v>
      </c>
      <c r="AH11" s="228">
        <f t="shared" si="1"/>
        <v>6958</v>
      </c>
      <c r="AI11" s="228">
        <f t="shared" si="1"/>
        <v>6109</v>
      </c>
      <c r="AJ11" s="228">
        <f t="shared" si="1"/>
        <v>5190</v>
      </c>
      <c r="AK11" s="228">
        <f t="shared" si="1"/>
        <v>3717</v>
      </c>
      <c r="AL11" s="228">
        <f t="shared" si="1"/>
        <v>2789</v>
      </c>
      <c r="AM11" s="228">
        <f t="shared" si="1"/>
        <v>1866</v>
      </c>
      <c r="AN11" s="228">
        <f t="shared" si="1"/>
        <v>1310</v>
      </c>
      <c r="AO11" s="228">
        <f t="shared" si="1"/>
        <v>1331</v>
      </c>
      <c r="AP11" s="228">
        <f t="shared" si="1"/>
        <v>2145</v>
      </c>
      <c r="AQ11" s="228">
        <f t="shared" si="1"/>
        <v>173</v>
      </c>
      <c r="AR11" s="228">
        <f t="shared" si="1"/>
        <v>65599</v>
      </c>
      <c r="AS11" s="228">
        <f t="shared" si="1"/>
        <v>5261</v>
      </c>
      <c r="AT11" s="228">
        <f t="shared" si="1"/>
        <v>5952</v>
      </c>
      <c r="AU11" s="228">
        <f t="shared" si="1"/>
        <v>31786</v>
      </c>
      <c r="AV11" s="228">
        <f t="shared" si="1"/>
        <v>2920</v>
      </c>
    </row>
    <row r="12" spans="2:48" x14ac:dyDescent="0.25">
      <c r="B12" s="229">
        <v>1</v>
      </c>
      <c r="C12" s="230" t="s">
        <v>89</v>
      </c>
      <c r="D12" s="231" t="s">
        <v>162</v>
      </c>
      <c r="E12" s="231" t="s">
        <v>163</v>
      </c>
      <c r="F12" s="232" t="s">
        <v>164</v>
      </c>
      <c r="G12" s="309"/>
      <c r="H12" s="310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1"/>
      <c r="AN12" s="311"/>
      <c r="AO12" s="311"/>
      <c r="AP12" s="311"/>
      <c r="AQ12" s="311"/>
      <c r="AR12" s="311"/>
      <c r="AS12" s="311"/>
      <c r="AT12" s="311"/>
      <c r="AU12" s="311"/>
      <c r="AV12" s="311"/>
    </row>
    <row r="13" spans="2:48" x14ac:dyDescent="0.25">
      <c r="B13" s="233">
        <v>2</v>
      </c>
      <c r="C13" s="234" t="s">
        <v>92</v>
      </c>
      <c r="D13" s="235" t="s">
        <v>165</v>
      </c>
      <c r="E13" s="235" t="s">
        <v>166</v>
      </c>
      <c r="F13" s="236" t="s">
        <v>167</v>
      </c>
      <c r="G13" s="312"/>
      <c r="H13" s="313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</row>
    <row r="14" spans="2:48" x14ac:dyDescent="0.25">
      <c r="B14" s="233">
        <v>3</v>
      </c>
      <c r="C14" s="234" t="s">
        <v>94</v>
      </c>
      <c r="D14" s="235" t="s">
        <v>168</v>
      </c>
      <c r="E14" s="235" t="s">
        <v>169</v>
      </c>
      <c r="F14" s="236" t="s">
        <v>170</v>
      </c>
      <c r="G14" s="312"/>
      <c r="H14" s="313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</row>
    <row r="15" spans="2:48" x14ac:dyDescent="0.25">
      <c r="B15" s="233">
        <v>4</v>
      </c>
      <c r="C15" s="234" t="s">
        <v>95</v>
      </c>
      <c r="D15" s="235" t="s">
        <v>171</v>
      </c>
      <c r="E15" s="235" t="s">
        <v>172</v>
      </c>
      <c r="F15" s="236" t="s">
        <v>167</v>
      </c>
      <c r="G15" s="312"/>
      <c r="H15" s="313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</row>
    <row r="16" spans="2:48" ht="15.75" thickBot="1" x14ac:dyDescent="0.3">
      <c r="B16" s="238">
        <v>5</v>
      </c>
      <c r="C16" s="239" t="s">
        <v>89</v>
      </c>
      <c r="D16" s="240" t="s">
        <v>173</v>
      </c>
      <c r="E16" s="240" t="s">
        <v>174</v>
      </c>
      <c r="F16" s="241" t="s">
        <v>164</v>
      </c>
      <c r="G16" s="315">
        <f>SUM(I16:AO16)</f>
        <v>122986</v>
      </c>
      <c r="H16" s="295">
        <f>SUM(I16:N16)</f>
        <v>7886</v>
      </c>
      <c r="I16" s="316">
        <v>1438</v>
      </c>
      <c r="J16" s="316">
        <v>1190</v>
      </c>
      <c r="K16" s="316">
        <v>1623</v>
      </c>
      <c r="L16" s="316">
        <v>1437</v>
      </c>
      <c r="M16" s="316">
        <v>1110</v>
      </c>
      <c r="N16" s="316">
        <v>1088</v>
      </c>
      <c r="O16" s="316">
        <v>2191</v>
      </c>
      <c r="P16" s="316">
        <v>2170</v>
      </c>
      <c r="Q16" s="316">
        <v>2150</v>
      </c>
      <c r="R16" s="316">
        <v>2134</v>
      </c>
      <c r="S16" s="316">
        <v>2119</v>
      </c>
      <c r="T16" s="316">
        <v>2104</v>
      </c>
      <c r="U16" s="316">
        <v>2110</v>
      </c>
      <c r="V16" s="316">
        <v>2147</v>
      </c>
      <c r="W16" s="316">
        <v>2206</v>
      </c>
      <c r="X16" s="316">
        <v>2262</v>
      </c>
      <c r="Y16" s="316">
        <v>2316</v>
      </c>
      <c r="Z16" s="316">
        <v>2379</v>
      </c>
      <c r="AA16" s="316">
        <v>2452</v>
      </c>
      <c r="AB16" s="316">
        <v>2528</v>
      </c>
      <c r="AC16" s="316">
        <v>13374</v>
      </c>
      <c r="AD16" s="316">
        <v>12675</v>
      </c>
      <c r="AE16" s="316">
        <v>10214</v>
      </c>
      <c r="AF16" s="316">
        <v>9568</v>
      </c>
      <c r="AG16" s="316">
        <v>8731</v>
      </c>
      <c r="AH16" s="316">
        <v>6958</v>
      </c>
      <c r="AI16" s="316">
        <v>6109</v>
      </c>
      <c r="AJ16" s="316">
        <v>5190</v>
      </c>
      <c r="AK16" s="316">
        <v>3717</v>
      </c>
      <c r="AL16" s="316">
        <v>2789</v>
      </c>
      <c r="AM16" s="316">
        <v>1866</v>
      </c>
      <c r="AN16" s="316">
        <v>1310</v>
      </c>
      <c r="AO16" s="316">
        <v>1331</v>
      </c>
      <c r="AP16" s="316">
        <v>2145</v>
      </c>
      <c r="AQ16" s="316">
        <v>173</v>
      </c>
      <c r="AR16" s="316">
        <v>65599</v>
      </c>
      <c r="AS16" s="316">
        <v>5261</v>
      </c>
      <c r="AT16" s="316">
        <v>5952</v>
      </c>
      <c r="AU16" s="316">
        <v>31786</v>
      </c>
      <c r="AV16" s="316">
        <v>2920</v>
      </c>
    </row>
    <row r="17" spans="2:48" ht="15.75" thickBot="1" x14ac:dyDescent="0.3">
      <c r="B17" s="220"/>
      <c r="C17" s="225"/>
      <c r="D17" s="226"/>
      <c r="E17" s="226" t="s">
        <v>175</v>
      </c>
      <c r="F17" s="227"/>
      <c r="G17" s="228">
        <f>SUM(G18:G37)</f>
        <v>451694</v>
      </c>
      <c r="H17" s="228">
        <f t="shared" ref="H17:AV17" si="2">SUM(H18:H37)</f>
        <v>49945</v>
      </c>
      <c r="I17" s="228">
        <f t="shared" si="2"/>
        <v>7661</v>
      </c>
      <c r="J17" s="228">
        <f t="shared" si="2"/>
        <v>8176</v>
      </c>
      <c r="K17" s="228">
        <f t="shared" si="2"/>
        <v>8425</v>
      </c>
      <c r="L17" s="228">
        <f t="shared" si="2"/>
        <v>8592</v>
      </c>
      <c r="M17" s="228">
        <f t="shared" si="2"/>
        <v>8508</v>
      </c>
      <c r="N17" s="228">
        <f t="shared" si="2"/>
        <v>8583</v>
      </c>
      <c r="O17" s="228">
        <f t="shared" si="2"/>
        <v>7053</v>
      </c>
      <c r="P17" s="228">
        <f t="shared" si="2"/>
        <v>6927</v>
      </c>
      <c r="Q17" s="228">
        <f t="shared" si="2"/>
        <v>6809</v>
      </c>
      <c r="R17" s="228">
        <f t="shared" si="2"/>
        <v>6712</v>
      </c>
      <c r="S17" s="228">
        <f t="shared" si="2"/>
        <v>6629</v>
      </c>
      <c r="T17" s="228">
        <f t="shared" si="2"/>
        <v>6547</v>
      </c>
      <c r="U17" s="228">
        <f t="shared" si="2"/>
        <v>6566</v>
      </c>
      <c r="V17" s="228">
        <f t="shared" si="2"/>
        <v>6732</v>
      </c>
      <c r="W17" s="228">
        <f t="shared" si="2"/>
        <v>6997</v>
      </c>
      <c r="X17" s="228">
        <f t="shared" si="2"/>
        <v>7261</v>
      </c>
      <c r="Y17" s="228">
        <f t="shared" si="2"/>
        <v>7521</v>
      </c>
      <c r="Z17" s="228">
        <f t="shared" si="2"/>
        <v>7824</v>
      </c>
      <c r="AA17" s="228">
        <f t="shared" si="2"/>
        <v>8188</v>
      </c>
      <c r="AB17" s="228">
        <f t="shared" si="2"/>
        <v>8572</v>
      </c>
      <c r="AC17" s="228">
        <f t="shared" si="2"/>
        <v>46911</v>
      </c>
      <c r="AD17" s="228">
        <f t="shared" si="2"/>
        <v>45280</v>
      </c>
      <c r="AE17" s="228">
        <f t="shared" si="2"/>
        <v>36360</v>
      </c>
      <c r="AF17" s="228">
        <f t="shared" si="2"/>
        <v>32774</v>
      </c>
      <c r="AG17" s="228">
        <f t="shared" si="2"/>
        <v>29604</v>
      </c>
      <c r="AH17" s="228">
        <f t="shared" si="2"/>
        <v>24032</v>
      </c>
      <c r="AI17" s="228">
        <f t="shared" si="2"/>
        <v>21999</v>
      </c>
      <c r="AJ17" s="228">
        <f t="shared" si="2"/>
        <v>19656</v>
      </c>
      <c r="AK17" s="228">
        <f t="shared" si="2"/>
        <v>14848</v>
      </c>
      <c r="AL17" s="228">
        <f t="shared" si="2"/>
        <v>11397</v>
      </c>
      <c r="AM17" s="228">
        <f t="shared" si="2"/>
        <v>7782</v>
      </c>
      <c r="AN17" s="228">
        <f t="shared" si="2"/>
        <v>5511</v>
      </c>
      <c r="AO17" s="228">
        <f t="shared" si="2"/>
        <v>5257</v>
      </c>
      <c r="AP17" s="228">
        <f t="shared" si="2"/>
        <v>7275</v>
      </c>
      <c r="AQ17" s="228">
        <f t="shared" si="2"/>
        <v>581</v>
      </c>
      <c r="AR17" s="228">
        <f t="shared" si="2"/>
        <v>227378</v>
      </c>
      <c r="AS17" s="228">
        <f t="shared" si="2"/>
        <v>16581</v>
      </c>
      <c r="AT17" s="228">
        <f t="shared" si="2"/>
        <v>19623</v>
      </c>
      <c r="AU17" s="228">
        <f t="shared" si="2"/>
        <v>110169</v>
      </c>
      <c r="AV17" s="228">
        <f t="shared" si="2"/>
        <v>9903</v>
      </c>
    </row>
    <row r="18" spans="2:48" x14ac:dyDescent="0.25">
      <c r="B18" s="229">
        <v>6</v>
      </c>
      <c r="C18" s="242" t="s">
        <v>92</v>
      </c>
      <c r="D18" s="243" t="s">
        <v>176</v>
      </c>
      <c r="E18" s="243" t="s">
        <v>177</v>
      </c>
      <c r="F18" s="244" t="s">
        <v>178</v>
      </c>
      <c r="G18" s="315">
        <f t="shared" ref="G18:G37" si="3">SUM(I18:AO18)</f>
        <v>7764</v>
      </c>
      <c r="H18" s="295">
        <f t="shared" ref="H18:H37" si="4">SUM(I18:N18)</f>
        <v>1367</v>
      </c>
      <c r="I18" s="316">
        <v>154</v>
      </c>
      <c r="J18" s="316">
        <v>171</v>
      </c>
      <c r="K18" s="316">
        <v>438</v>
      </c>
      <c r="L18" s="316">
        <v>451</v>
      </c>
      <c r="M18" s="316">
        <v>78</v>
      </c>
      <c r="N18" s="316">
        <v>75</v>
      </c>
      <c r="O18" s="316">
        <v>114</v>
      </c>
      <c r="P18" s="316">
        <v>113</v>
      </c>
      <c r="Q18" s="316">
        <v>112</v>
      </c>
      <c r="R18" s="316">
        <v>112</v>
      </c>
      <c r="S18" s="316">
        <v>111</v>
      </c>
      <c r="T18" s="316">
        <v>110</v>
      </c>
      <c r="U18" s="316">
        <v>111</v>
      </c>
      <c r="V18" s="316">
        <v>114</v>
      </c>
      <c r="W18" s="316">
        <v>118</v>
      </c>
      <c r="X18" s="316">
        <v>121</v>
      </c>
      <c r="Y18" s="316">
        <v>125</v>
      </c>
      <c r="Z18" s="316">
        <v>129</v>
      </c>
      <c r="AA18" s="316">
        <v>132</v>
      </c>
      <c r="AB18" s="316">
        <v>134</v>
      </c>
      <c r="AC18" s="316">
        <v>694</v>
      </c>
      <c r="AD18" s="316">
        <v>657</v>
      </c>
      <c r="AE18" s="316">
        <v>530</v>
      </c>
      <c r="AF18" s="316">
        <v>518</v>
      </c>
      <c r="AG18" s="316">
        <v>503</v>
      </c>
      <c r="AH18" s="316">
        <v>416</v>
      </c>
      <c r="AI18" s="316">
        <v>369</v>
      </c>
      <c r="AJ18" s="316">
        <v>299</v>
      </c>
      <c r="AK18" s="316">
        <v>227</v>
      </c>
      <c r="AL18" s="316">
        <v>184</v>
      </c>
      <c r="AM18" s="316">
        <v>141</v>
      </c>
      <c r="AN18" s="316">
        <v>105</v>
      </c>
      <c r="AO18" s="316">
        <v>98</v>
      </c>
      <c r="AP18" s="316">
        <v>113</v>
      </c>
      <c r="AQ18" s="316">
        <v>10</v>
      </c>
      <c r="AR18" s="316">
        <v>3612</v>
      </c>
      <c r="AS18" s="316">
        <v>279</v>
      </c>
      <c r="AT18" s="316">
        <v>318</v>
      </c>
      <c r="AU18" s="316">
        <v>1706</v>
      </c>
      <c r="AV18" s="316">
        <v>153</v>
      </c>
    </row>
    <row r="19" spans="2:48" x14ac:dyDescent="0.25">
      <c r="B19" s="233">
        <v>7</v>
      </c>
      <c r="C19" s="245" t="s">
        <v>92</v>
      </c>
      <c r="D19" s="246" t="s">
        <v>179</v>
      </c>
      <c r="E19" s="246" t="s">
        <v>180</v>
      </c>
      <c r="F19" s="247" t="s">
        <v>181</v>
      </c>
      <c r="G19" s="315">
        <f t="shared" si="3"/>
        <v>62263</v>
      </c>
      <c r="H19" s="295">
        <f t="shared" si="4"/>
        <v>4332</v>
      </c>
      <c r="I19" s="316">
        <v>665</v>
      </c>
      <c r="J19" s="316">
        <v>724</v>
      </c>
      <c r="K19" s="316">
        <v>596</v>
      </c>
      <c r="L19" s="316">
        <v>548</v>
      </c>
      <c r="M19" s="316">
        <v>910</v>
      </c>
      <c r="N19" s="316">
        <v>889</v>
      </c>
      <c r="O19" s="316">
        <v>1031</v>
      </c>
      <c r="P19" s="316">
        <v>1023</v>
      </c>
      <c r="Q19" s="316">
        <v>1016</v>
      </c>
      <c r="R19" s="316">
        <v>1009</v>
      </c>
      <c r="S19" s="316">
        <v>1006</v>
      </c>
      <c r="T19" s="316">
        <v>1000</v>
      </c>
      <c r="U19" s="316">
        <v>1006</v>
      </c>
      <c r="V19" s="316">
        <v>1030</v>
      </c>
      <c r="W19" s="316">
        <v>1064</v>
      </c>
      <c r="X19" s="316">
        <v>1099</v>
      </c>
      <c r="Y19" s="316">
        <v>1133</v>
      </c>
      <c r="Z19" s="316">
        <v>1165</v>
      </c>
      <c r="AA19" s="316">
        <v>1192</v>
      </c>
      <c r="AB19" s="316">
        <v>1216</v>
      </c>
      <c r="AC19" s="316">
        <v>6289</v>
      </c>
      <c r="AD19" s="316">
        <v>5950</v>
      </c>
      <c r="AE19" s="316">
        <v>4796</v>
      </c>
      <c r="AF19" s="316">
        <v>4688</v>
      </c>
      <c r="AG19" s="316">
        <v>4555</v>
      </c>
      <c r="AH19" s="316">
        <v>3769</v>
      </c>
      <c r="AI19" s="316">
        <v>3343</v>
      </c>
      <c r="AJ19" s="316">
        <v>2704</v>
      </c>
      <c r="AK19" s="316">
        <v>2057</v>
      </c>
      <c r="AL19" s="316">
        <v>1668</v>
      </c>
      <c r="AM19" s="316">
        <v>1281</v>
      </c>
      <c r="AN19" s="316">
        <v>955</v>
      </c>
      <c r="AO19" s="316">
        <v>886</v>
      </c>
      <c r="AP19" s="316">
        <v>1020</v>
      </c>
      <c r="AQ19" s="316">
        <v>86</v>
      </c>
      <c r="AR19" s="316">
        <v>32713</v>
      </c>
      <c r="AS19" s="316">
        <v>2527</v>
      </c>
      <c r="AT19" s="316">
        <v>2883</v>
      </c>
      <c r="AU19" s="316">
        <v>15450</v>
      </c>
      <c r="AV19" s="316">
        <v>1389</v>
      </c>
    </row>
    <row r="20" spans="2:48" x14ac:dyDescent="0.25">
      <c r="B20" s="233">
        <v>8</v>
      </c>
      <c r="C20" s="245" t="s">
        <v>92</v>
      </c>
      <c r="D20" s="246" t="s">
        <v>182</v>
      </c>
      <c r="E20" s="246" t="s">
        <v>183</v>
      </c>
      <c r="F20" s="247" t="s">
        <v>181</v>
      </c>
      <c r="G20" s="315">
        <f t="shared" si="3"/>
        <v>23597</v>
      </c>
      <c r="H20" s="295">
        <f t="shared" si="4"/>
        <v>2223</v>
      </c>
      <c r="I20" s="316">
        <v>376</v>
      </c>
      <c r="J20" s="316">
        <v>360</v>
      </c>
      <c r="K20" s="316">
        <v>417</v>
      </c>
      <c r="L20" s="316">
        <v>404</v>
      </c>
      <c r="M20" s="316">
        <v>337</v>
      </c>
      <c r="N20" s="316">
        <v>329</v>
      </c>
      <c r="O20" s="316">
        <v>380</v>
      </c>
      <c r="P20" s="316">
        <v>378</v>
      </c>
      <c r="Q20" s="316">
        <v>375</v>
      </c>
      <c r="R20" s="316">
        <v>373</v>
      </c>
      <c r="S20" s="316">
        <v>371</v>
      </c>
      <c r="T20" s="316">
        <v>369</v>
      </c>
      <c r="U20" s="316">
        <v>371</v>
      </c>
      <c r="V20" s="316">
        <v>380</v>
      </c>
      <c r="W20" s="316">
        <v>393</v>
      </c>
      <c r="X20" s="316">
        <v>406</v>
      </c>
      <c r="Y20" s="316">
        <v>418</v>
      </c>
      <c r="Z20" s="316">
        <v>430</v>
      </c>
      <c r="AA20" s="316">
        <v>440</v>
      </c>
      <c r="AB20" s="316">
        <v>449</v>
      </c>
      <c r="AC20" s="316">
        <v>2320</v>
      </c>
      <c r="AD20" s="316">
        <v>2195</v>
      </c>
      <c r="AE20" s="316">
        <v>1769</v>
      </c>
      <c r="AF20" s="316">
        <v>1730</v>
      </c>
      <c r="AG20" s="316">
        <v>1680</v>
      </c>
      <c r="AH20" s="316">
        <v>1391</v>
      </c>
      <c r="AI20" s="316">
        <v>1234</v>
      </c>
      <c r="AJ20" s="316">
        <v>997</v>
      </c>
      <c r="AK20" s="316">
        <v>759</v>
      </c>
      <c r="AL20" s="316">
        <v>615</v>
      </c>
      <c r="AM20" s="316">
        <v>472</v>
      </c>
      <c r="AN20" s="316">
        <v>352</v>
      </c>
      <c r="AO20" s="316">
        <v>327</v>
      </c>
      <c r="AP20" s="316">
        <v>376</v>
      </c>
      <c r="AQ20" s="316">
        <v>32</v>
      </c>
      <c r="AR20" s="316">
        <v>12067</v>
      </c>
      <c r="AS20" s="316">
        <v>932</v>
      </c>
      <c r="AT20" s="316">
        <v>1063</v>
      </c>
      <c r="AU20" s="316">
        <v>5699</v>
      </c>
      <c r="AV20" s="316">
        <v>512</v>
      </c>
    </row>
    <row r="21" spans="2:48" x14ac:dyDescent="0.25">
      <c r="B21" s="233">
        <f>+B20+1</f>
        <v>9</v>
      </c>
      <c r="C21" s="245" t="s">
        <v>92</v>
      </c>
      <c r="D21" s="246" t="s">
        <v>184</v>
      </c>
      <c r="E21" s="246" t="s">
        <v>185</v>
      </c>
      <c r="F21" s="247" t="s">
        <v>181</v>
      </c>
      <c r="G21" s="315">
        <f t="shared" si="3"/>
        <v>14963</v>
      </c>
      <c r="H21" s="295">
        <f t="shared" si="4"/>
        <v>2301</v>
      </c>
      <c r="I21" s="316">
        <v>387</v>
      </c>
      <c r="J21" s="316">
        <v>360</v>
      </c>
      <c r="K21" s="316">
        <v>421</v>
      </c>
      <c r="L21" s="316">
        <v>339</v>
      </c>
      <c r="M21" s="316">
        <v>402</v>
      </c>
      <c r="N21" s="316">
        <v>392</v>
      </c>
      <c r="O21" s="316">
        <v>225</v>
      </c>
      <c r="P21" s="316">
        <v>224</v>
      </c>
      <c r="Q21" s="316">
        <v>222</v>
      </c>
      <c r="R21" s="316">
        <v>221</v>
      </c>
      <c r="S21" s="316">
        <v>220</v>
      </c>
      <c r="T21" s="316">
        <v>219</v>
      </c>
      <c r="U21" s="316">
        <v>220</v>
      </c>
      <c r="V21" s="316">
        <v>225</v>
      </c>
      <c r="W21" s="316">
        <v>233</v>
      </c>
      <c r="X21" s="316">
        <v>240</v>
      </c>
      <c r="Y21" s="316">
        <v>248</v>
      </c>
      <c r="Z21" s="316">
        <v>254</v>
      </c>
      <c r="AA21" s="316">
        <v>261</v>
      </c>
      <c r="AB21" s="316">
        <v>266</v>
      </c>
      <c r="AC21" s="316">
        <v>1374</v>
      </c>
      <c r="AD21" s="316">
        <v>1300</v>
      </c>
      <c r="AE21" s="316">
        <v>1048</v>
      </c>
      <c r="AF21" s="316">
        <v>1024</v>
      </c>
      <c r="AG21" s="316">
        <v>995</v>
      </c>
      <c r="AH21" s="316">
        <v>824</v>
      </c>
      <c r="AI21" s="316">
        <v>731</v>
      </c>
      <c r="AJ21" s="316">
        <v>591</v>
      </c>
      <c r="AK21" s="316">
        <v>450</v>
      </c>
      <c r="AL21" s="316">
        <v>364</v>
      </c>
      <c r="AM21" s="316">
        <v>280</v>
      </c>
      <c r="AN21" s="316">
        <v>209</v>
      </c>
      <c r="AO21" s="316">
        <v>194</v>
      </c>
      <c r="AP21" s="316">
        <v>223</v>
      </c>
      <c r="AQ21" s="316">
        <v>19</v>
      </c>
      <c r="AR21" s="316">
        <v>7147</v>
      </c>
      <c r="AS21" s="316">
        <v>552</v>
      </c>
      <c r="AT21" s="316">
        <v>630</v>
      </c>
      <c r="AU21" s="316">
        <v>3375</v>
      </c>
      <c r="AV21" s="316">
        <v>303</v>
      </c>
    </row>
    <row r="22" spans="2:48" x14ac:dyDescent="0.25">
      <c r="B22" s="233">
        <f t="shared" ref="B22:B38" si="5">+B21+1</f>
        <v>10</v>
      </c>
      <c r="C22" s="245" t="s">
        <v>92</v>
      </c>
      <c r="D22" s="246" t="s">
        <v>186</v>
      </c>
      <c r="E22" s="246" t="s">
        <v>187</v>
      </c>
      <c r="F22" s="247" t="s">
        <v>181</v>
      </c>
      <c r="G22" s="315">
        <f t="shared" si="3"/>
        <v>7605</v>
      </c>
      <c r="H22" s="295">
        <f t="shared" si="4"/>
        <v>1367</v>
      </c>
      <c r="I22" s="316">
        <v>240</v>
      </c>
      <c r="J22" s="316">
        <v>251</v>
      </c>
      <c r="K22" s="316">
        <v>270</v>
      </c>
      <c r="L22" s="316">
        <v>258</v>
      </c>
      <c r="M22" s="316">
        <v>176</v>
      </c>
      <c r="N22" s="316">
        <v>172</v>
      </c>
      <c r="O22" s="316">
        <v>112</v>
      </c>
      <c r="P22" s="316">
        <v>110</v>
      </c>
      <c r="Q22" s="316">
        <v>109</v>
      </c>
      <c r="R22" s="316">
        <v>109</v>
      </c>
      <c r="S22" s="316">
        <v>108</v>
      </c>
      <c r="T22" s="316">
        <v>108</v>
      </c>
      <c r="U22" s="316">
        <v>108</v>
      </c>
      <c r="V22" s="316">
        <v>111</v>
      </c>
      <c r="W22" s="316">
        <v>115</v>
      </c>
      <c r="X22" s="316">
        <v>118</v>
      </c>
      <c r="Y22" s="316">
        <v>122</v>
      </c>
      <c r="Z22" s="316">
        <v>125</v>
      </c>
      <c r="AA22" s="316">
        <v>128</v>
      </c>
      <c r="AB22" s="316">
        <v>131</v>
      </c>
      <c r="AC22" s="316">
        <v>677</v>
      </c>
      <c r="AD22" s="316">
        <v>641</v>
      </c>
      <c r="AE22" s="316">
        <v>516</v>
      </c>
      <c r="AF22" s="316">
        <v>505</v>
      </c>
      <c r="AG22" s="316">
        <v>490</v>
      </c>
      <c r="AH22" s="316">
        <v>406</v>
      </c>
      <c r="AI22" s="316">
        <v>360</v>
      </c>
      <c r="AJ22" s="316">
        <v>291</v>
      </c>
      <c r="AK22" s="316">
        <v>222</v>
      </c>
      <c r="AL22" s="316">
        <v>180</v>
      </c>
      <c r="AM22" s="316">
        <v>138</v>
      </c>
      <c r="AN22" s="316">
        <v>103</v>
      </c>
      <c r="AO22" s="316">
        <v>95</v>
      </c>
      <c r="AP22" s="316">
        <v>110</v>
      </c>
      <c r="AQ22" s="316">
        <v>9</v>
      </c>
      <c r="AR22" s="316">
        <v>3522</v>
      </c>
      <c r="AS22" s="316">
        <v>272</v>
      </c>
      <c r="AT22" s="316">
        <v>310</v>
      </c>
      <c r="AU22" s="316">
        <v>1663</v>
      </c>
      <c r="AV22" s="316">
        <v>150</v>
      </c>
    </row>
    <row r="23" spans="2:48" x14ac:dyDescent="0.25">
      <c r="B23" s="233">
        <f t="shared" si="5"/>
        <v>11</v>
      </c>
      <c r="C23" s="245" t="s">
        <v>92</v>
      </c>
      <c r="D23" s="246" t="s">
        <v>188</v>
      </c>
      <c r="E23" s="246" t="s">
        <v>189</v>
      </c>
      <c r="F23" s="247" t="s">
        <v>181</v>
      </c>
      <c r="G23" s="315">
        <f t="shared" si="3"/>
        <v>41082</v>
      </c>
      <c r="H23" s="295">
        <f t="shared" si="4"/>
        <v>5004</v>
      </c>
      <c r="I23" s="316">
        <v>809</v>
      </c>
      <c r="J23" s="316">
        <v>824</v>
      </c>
      <c r="K23" s="316">
        <v>734</v>
      </c>
      <c r="L23" s="316">
        <v>782</v>
      </c>
      <c r="M23" s="316">
        <v>939</v>
      </c>
      <c r="N23" s="316">
        <v>916</v>
      </c>
      <c r="O23" s="316">
        <v>642</v>
      </c>
      <c r="P23" s="316">
        <v>637</v>
      </c>
      <c r="Q23" s="316">
        <v>632</v>
      </c>
      <c r="R23" s="316">
        <v>629</v>
      </c>
      <c r="S23" s="316">
        <v>627</v>
      </c>
      <c r="T23" s="316">
        <v>623</v>
      </c>
      <c r="U23" s="316">
        <v>627</v>
      </c>
      <c r="V23" s="316">
        <v>642</v>
      </c>
      <c r="W23" s="316">
        <v>663</v>
      </c>
      <c r="X23" s="316">
        <v>685</v>
      </c>
      <c r="Y23" s="316">
        <v>706</v>
      </c>
      <c r="Z23" s="316">
        <v>725</v>
      </c>
      <c r="AA23" s="316">
        <v>743</v>
      </c>
      <c r="AB23" s="316">
        <v>757</v>
      </c>
      <c r="AC23" s="316">
        <v>3916</v>
      </c>
      <c r="AD23" s="316">
        <v>3705</v>
      </c>
      <c r="AE23" s="316">
        <v>2986</v>
      </c>
      <c r="AF23" s="316">
        <v>2919</v>
      </c>
      <c r="AG23" s="316">
        <v>2838</v>
      </c>
      <c r="AH23" s="316">
        <v>2347</v>
      </c>
      <c r="AI23" s="316">
        <v>2082</v>
      </c>
      <c r="AJ23" s="316">
        <v>1683</v>
      </c>
      <c r="AK23" s="316">
        <v>1281</v>
      </c>
      <c r="AL23" s="316">
        <v>1040</v>
      </c>
      <c r="AM23" s="316">
        <v>797</v>
      </c>
      <c r="AN23" s="316">
        <v>595</v>
      </c>
      <c r="AO23" s="316">
        <v>551</v>
      </c>
      <c r="AP23" s="316">
        <v>635</v>
      </c>
      <c r="AQ23" s="316">
        <v>54</v>
      </c>
      <c r="AR23" s="316">
        <v>20367</v>
      </c>
      <c r="AS23" s="316">
        <v>1573</v>
      </c>
      <c r="AT23" s="316">
        <v>1794</v>
      </c>
      <c r="AU23" s="316">
        <v>9618</v>
      </c>
      <c r="AV23" s="316">
        <v>865</v>
      </c>
    </row>
    <row r="24" spans="2:48" x14ac:dyDescent="0.25">
      <c r="B24" s="233">
        <f t="shared" si="5"/>
        <v>12</v>
      </c>
      <c r="C24" s="245" t="s">
        <v>92</v>
      </c>
      <c r="D24" s="246" t="s">
        <v>190</v>
      </c>
      <c r="E24" s="246" t="s">
        <v>191</v>
      </c>
      <c r="F24" s="247" t="s">
        <v>181</v>
      </c>
      <c r="G24" s="315">
        <f t="shared" si="3"/>
        <v>24189</v>
      </c>
      <c r="H24" s="295">
        <f t="shared" si="4"/>
        <v>3080</v>
      </c>
      <c r="I24" s="316">
        <v>448</v>
      </c>
      <c r="J24" s="316">
        <v>454</v>
      </c>
      <c r="K24" s="316">
        <v>387</v>
      </c>
      <c r="L24" s="316">
        <v>629</v>
      </c>
      <c r="M24" s="316">
        <v>588</v>
      </c>
      <c r="N24" s="316">
        <v>574</v>
      </c>
      <c r="O24" s="316">
        <v>376</v>
      </c>
      <c r="P24" s="316">
        <v>373</v>
      </c>
      <c r="Q24" s="316">
        <v>370</v>
      </c>
      <c r="R24" s="316">
        <v>368</v>
      </c>
      <c r="S24" s="316">
        <v>366</v>
      </c>
      <c r="T24" s="316">
        <v>364</v>
      </c>
      <c r="U24" s="316">
        <v>367</v>
      </c>
      <c r="V24" s="316">
        <v>375</v>
      </c>
      <c r="W24" s="316">
        <v>388</v>
      </c>
      <c r="X24" s="316">
        <v>401</v>
      </c>
      <c r="Y24" s="316">
        <v>413</v>
      </c>
      <c r="Z24" s="316">
        <v>424</v>
      </c>
      <c r="AA24" s="316">
        <v>435</v>
      </c>
      <c r="AB24" s="316">
        <v>443</v>
      </c>
      <c r="AC24" s="316">
        <v>2291</v>
      </c>
      <c r="AD24" s="316">
        <v>2168</v>
      </c>
      <c r="AE24" s="316">
        <v>1747</v>
      </c>
      <c r="AF24" s="316">
        <v>1708</v>
      </c>
      <c r="AG24" s="316">
        <v>1660</v>
      </c>
      <c r="AH24" s="316">
        <v>1373</v>
      </c>
      <c r="AI24" s="316">
        <v>1218</v>
      </c>
      <c r="AJ24" s="316">
        <v>985</v>
      </c>
      <c r="AK24" s="316">
        <v>750</v>
      </c>
      <c r="AL24" s="316">
        <v>608</v>
      </c>
      <c r="AM24" s="316">
        <v>467</v>
      </c>
      <c r="AN24" s="316">
        <v>348</v>
      </c>
      <c r="AO24" s="316">
        <v>323</v>
      </c>
      <c r="AP24" s="316">
        <v>372</v>
      </c>
      <c r="AQ24" s="316">
        <v>32</v>
      </c>
      <c r="AR24" s="316">
        <v>11918</v>
      </c>
      <c r="AS24" s="316">
        <v>921</v>
      </c>
      <c r="AT24" s="316">
        <v>1050</v>
      </c>
      <c r="AU24" s="316">
        <v>5628</v>
      </c>
      <c r="AV24" s="316">
        <v>506</v>
      </c>
    </row>
    <row r="25" spans="2:48" x14ac:dyDescent="0.25">
      <c r="B25" s="233">
        <f t="shared" si="5"/>
        <v>13</v>
      </c>
      <c r="C25" s="245" t="s">
        <v>92</v>
      </c>
      <c r="D25" s="246" t="s">
        <v>192</v>
      </c>
      <c r="E25" s="246" t="s">
        <v>193</v>
      </c>
      <c r="F25" s="247" t="s">
        <v>181</v>
      </c>
      <c r="G25" s="315">
        <f t="shared" si="3"/>
        <v>17791</v>
      </c>
      <c r="H25" s="295">
        <f t="shared" si="4"/>
        <v>2332</v>
      </c>
      <c r="I25" s="316">
        <v>389</v>
      </c>
      <c r="J25" s="316">
        <v>384</v>
      </c>
      <c r="K25" s="316">
        <v>438</v>
      </c>
      <c r="L25" s="316">
        <v>491</v>
      </c>
      <c r="M25" s="316">
        <v>319</v>
      </c>
      <c r="N25" s="316">
        <v>311</v>
      </c>
      <c r="O25" s="316">
        <v>275</v>
      </c>
      <c r="P25" s="316">
        <v>273</v>
      </c>
      <c r="Q25" s="316">
        <v>271</v>
      </c>
      <c r="R25" s="316">
        <v>270</v>
      </c>
      <c r="S25" s="316">
        <v>268</v>
      </c>
      <c r="T25" s="316">
        <v>267</v>
      </c>
      <c r="U25" s="316">
        <v>269</v>
      </c>
      <c r="V25" s="316">
        <v>275</v>
      </c>
      <c r="W25" s="316">
        <v>284</v>
      </c>
      <c r="X25" s="316">
        <v>293</v>
      </c>
      <c r="Y25" s="316">
        <v>302</v>
      </c>
      <c r="Z25" s="316">
        <v>311</v>
      </c>
      <c r="AA25" s="316">
        <v>318</v>
      </c>
      <c r="AB25" s="316">
        <v>325</v>
      </c>
      <c r="AC25" s="316">
        <v>1678</v>
      </c>
      <c r="AD25" s="316">
        <v>1588</v>
      </c>
      <c r="AE25" s="316">
        <v>1280</v>
      </c>
      <c r="AF25" s="316">
        <v>1251</v>
      </c>
      <c r="AG25" s="316">
        <v>1215</v>
      </c>
      <c r="AH25" s="316">
        <v>1006</v>
      </c>
      <c r="AI25" s="316">
        <v>892</v>
      </c>
      <c r="AJ25" s="316">
        <v>721</v>
      </c>
      <c r="AK25" s="316">
        <v>549</v>
      </c>
      <c r="AL25" s="316">
        <v>445</v>
      </c>
      <c r="AM25" s="316">
        <v>342</v>
      </c>
      <c r="AN25" s="316">
        <v>255</v>
      </c>
      <c r="AO25" s="316">
        <v>236</v>
      </c>
      <c r="AP25" s="316">
        <v>272</v>
      </c>
      <c r="AQ25" s="316">
        <v>23</v>
      </c>
      <c r="AR25" s="316">
        <v>8728</v>
      </c>
      <c r="AS25" s="316">
        <v>674</v>
      </c>
      <c r="AT25" s="316">
        <v>769</v>
      </c>
      <c r="AU25" s="316">
        <v>4122</v>
      </c>
      <c r="AV25" s="316">
        <v>371</v>
      </c>
    </row>
    <row r="26" spans="2:48" x14ac:dyDescent="0.25">
      <c r="B26" s="233">
        <f t="shared" si="5"/>
        <v>14</v>
      </c>
      <c r="C26" s="245" t="s">
        <v>92</v>
      </c>
      <c r="D26" s="246" t="s">
        <v>194</v>
      </c>
      <c r="E26" s="246" t="s">
        <v>195</v>
      </c>
      <c r="F26" s="247" t="s">
        <v>181</v>
      </c>
      <c r="G26" s="315">
        <f t="shared" si="3"/>
        <v>7194</v>
      </c>
      <c r="H26" s="295">
        <f t="shared" si="4"/>
        <v>1031</v>
      </c>
      <c r="I26" s="316">
        <v>168</v>
      </c>
      <c r="J26" s="316">
        <v>182</v>
      </c>
      <c r="K26" s="316">
        <v>215</v>
      </c>
      <c r="L26" s="316">
        <v>162</v>
      </c>
      <c r="M26" s="316">
        <v>154</v>
      </c>
      <c r="N26" s="316">
        <v>150</v>
      </c>
      <c r="O26" s="316">
        <v>110</v>
      </c>
      <c r="P26" s="316">
        <v>109</v>
      </c>
      <c r="Q26" s="316">
        <v>108</v>
      </c>
      <c r="R26" s="316">
        <v>107</v>
      </c>
      <c r="S26" s="316">
        <v>107</v>
      </c>
      <c r="T26" s="316">
        <v>106</v>
      </c>
      <c r="U26" s="316">
        <v>107</v>
      </c>
      <c r="V26" s="316">
        <v>110</v>
      </c>
      <c r="W26" s="316">
        <v>113</v>
      </c>
      <c r="X26" s="316">
        <v>117</v>
      </c>
      <c r="Y26" s="316">
        <v>121</v>
      </c>
      <c r="Z26" s="316">
        <v>124</v>
      </c>
      <c r="AA26" s="316">
        <v>127</v>
      </c>
      <c r="AB26" s="316">
        <v>129</v>
      </c>
      <c r="AC26" s="316">
        <v>669</v>
      </c>
      <c r="AD26" s="316">
        <v>633</v>
      </c>
      <c r="AE26" s="316">
        <v>510</v>
      </c>
      <c r="AF26" s="316">
        <v>499</v>
      </c>
      <c r="AG26" s="316">
        <v>484</v>
      </c>
      <c r="AH26" s="316">
        <v>401</v>
      </c>
      <c r="AI26" s="316">
        <v>356</v>
      </c>
      <c r="AJ26" s="316">
        <v>288</v>
      </c>
      <c r="AK26" s="316">
        <v>219</v>
      </c>
      <c r="AL26" s="316">
        <v>177</v>
      </c>
      <c r="AM26" s="316">
        <v>136</v>
      </c>
      <c r="AN26" s="316">
        <v>102</v>
      </c>
      <c r="AO26" s="316">
        <v>94</v>
      </c>
      <c r="AP26" s="316">
        <v>108</v>
      </c>
      <c r="AQ26" s="316">
        <v>9</v>
      </c>
      <c r="AR26" s="316">
        <v>3479</v>
      </c>
      <c r="AS26" s="316">
        <v>269</v>
      </c>
      <c r="AT26" s="316">
        <v>306</v>
      </c>
      <c r="AU26" s="316">
        <v>1643</v>
      </c>
      <c r="AV26" s="316">
        <v>148</v>
      </c>
    </row>
    <row r="27" spans="2:48" x14ac:dyDescent="0.25">
      <c r="B27" s="233">
        <f t="shared" si="5"/>
        <v>15</v>
      </c>
      <c r="C27" s="245" t="s">
        <v>92</v>
      </c>
      <c r="D27" s="246"/>
      <c r="E27" s="248" t="s">
        <v>196</v>
      </c>
      <c r="F27" s="247"/>
      <c r="G27" s="312"/>
      <c r="H27" s="313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</row>
    <row r="28" spans="2:48" x14ac:dyDescent="0.25">
      <c r="B28" s="233">
        <f t="shared" si="5"/>
        <v>16</v>
      </c>
      <c r="C28" s="245" t="s">
        <v>92</v>
      </c>
      <c r="D28" s="246"/>
      <c r="E28" s="248" t="s">
        <v>197</v>
      </c>
      <c r="F28" s="247"/>
      <c r="G28" s="312"/>
      <c r="H28" s="313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</row>
    <row r="29" spans="2:48" x14ac:dyDescent="0.25">
      <c r="B29" s="233">
        <f t="shared" si="5"/>
        <v>17</v>
      </c>
      <c r="C29" s="249" t="s">
        <v>95</v>
      </c>
      <c r="D29" s="246" t="s">
        <v>198</v>
      </c>
      <c r="E29" s="246" t="s">
        <v>199</v>
      </c>
      <c r="F29" s="247" t="s">
        <v>181</v>
      </c>
      <c r="G29" s="315">
        <f t="shared" si="3"/>
        <v>51800</v>
      </c>
      <c r="H29" s="295">
        <f t="shared" si="4"/>
        <v>5145</v>
      </c>
      <c r="I29" s="316">
        <v>706</v>
      </c>
      <c r="J29" s="316">
        <v>959</v>
      </c>
      <c r="K29" s="316">
        <v>911</v>
      </c>
      <c r="L29" s="316">
        <v>901</v>
      </c>
      <c r="M29" s="316">
        <v>819</v>
      </c>
      <c r="N29" s="316">
        <v>849</v>
      </c>
      <c r="O29" s="316">
        <v>809</v>
      </c>
      <c r="P29" s="316">
        <v>789</v>
      </c>
      <c r="Q29" s="316">
        <v>768</v>
      </c>
      <c r="R29" s="316">
        <v>750</v>
      </c>
      <c r="S29" s="316">
        <v>735</v>
      </c>
      <c r="T29" s="316">
        <v>724</v>
      </c>
      <c r="U29" s="316">
        <v>724</v>
      </c>
      <c r="V29" s="316">
        <v>742</v>
      </c>
      <c r="W29" s="316">
        <v>774</v>
      </c>
      <c r="X29" s="316">
        <v>807</v>
      </c>
      <c r="Y29" s="316">
        <v>839</v>
      </c>
      <c r="Z29" s="316">
        <v>885</v>
      </c>
      <c r="AA29" s="316">
        <v>943</v>
      </c>
      <c r="AB29" s="316">
        <v>1008</v>
      </c>
      <c r="AC29" s="316">
        <v>5770</v>
      </c>
      <c r="AD29" s="316">
        <v>5650</v>
      </c>
      <c r="AE29" s="316">
        <v>4525</v>
      </c>
      <c r="AF29" s="316">
        <v>3832</v>
      </c>
      <c r="AG29" s="316">
        <v>3243</v>
      </c>
      <c r="AH29" s="316">
        <v>2586</v>
      </c>
      <c r="AI29" s="316">
        <v>2439</v>
      </c>
      <c r="AJ29" s="316">
        <v>2372</v>
      </c>
      <c r="AK29" s="316">
        <v>1782</v>
      </c>
      <c r="AL29" s="316">
        <v>1306</v>
      </c>
      <c r="AM29" s="316">
        <v>798</v>
      </c>
      <c r="AN29" s="316">
        <v>531</v>
      </c>
      <c r="AO29" s="316">
        <v>524</v>
      </c>
      <c r="AP29" s="316">
        <v>864</v>
      </c>
      <c r="AQ29" s="316">
        <v>66</v>
      </c>
      <c r="AR29" s="316">
        <v>26459</v>
      </c>
      <c r="AS29" s="316">
        <v>1835</v>
      </c>
      <c r="AT29" s="316">
        <v>2243</v>
      </c>
      <c r="AU29" s="316">
        <v>13092</v>
      </c>
      <c r="AV29" s="316">
        <v>1176</v>
      </c>
    </row>
    <row r="30" spans="2:48" x14ac:dyDescent="0.25">
      <c r="B30" s="233">
        <f t="shared" si="5"/>
        <v>18</v>
      </c>
      <c r="C30" s="249" t="s">
        <v>95</v>
      </c>
      <c r="D30" s="246" t="s">
        <v>200</v>
      </c>
      <c r="E30" s="246" t="s">
        <v>201</v>
      </c>
      <c r="F30" s="247" t="s">
        <v>181</v>
      </c>
      <c r="G30" s="315">
        <f t="shared" si="3"/>
        <v>30691</v>
      </c>
      <c r="H30" s="295">
        <f t="shared" si="4"/>
        <v>3562</v>
      </c>
      <c r="I30" s="316">
        <v>630</v>
      </c>
      <c r="J30" s="316">
        <v>625</v>
      </c>
      <c r="K30" s="316">
        <v>477</v>
      </c>
      <c r="L30" s="316">
        <v>416</v>
      </c>
      <c r="M30" s="316">
        <v>694</v>
      </c>
      <c r="N30" s="316">
        <v>720</v>
      </c>
      <c r="O30" s="316">
        <v>471</v>
      </c>
      <c r="P30" s="316">
        <v>458</v>
      </c>
      <c r="Q30" s="316">
        <v>447</v>
      </c>
      <c r="R30" s="316">
        <v>437</v>
      </c>
      <c r="S30" s="316">
        <v>428</v>
      </c>
      <c r="T30" s="316">
        <v>420</v>
      </c>
      <c r="U30" s="316">
        <v>420</v>
      </c>
      <c r="V30" s="316">
        <v>431</v>
      </c>
      <c r="W30" s="316">
        <v>451</v>
      </c>
      <c r="X30" s="316">
        <v>470</v>
      </c>
      <c r="Y30" s="316">
        <v>489</v>
      </c>
      <c r="Z30" s="316">
        <v>514</v>
      </c>
      <c r="AA30" s="316">
        <v>548</v>
      </c>
      <c r="AB30" s="316">
        <v>587</v>
      </c>
      <c r="AC30" s="316">
        <v>3355</v>
      </c>
      <c r="AD30" s="316">
        <v>3285</v>
      </c>
      <c r="AE30" s="316">
        <v>2631</v>
      </c>
      <c r="AF30" s="316">
        <v>2228</v>
      </c>
      <c r="AG30" s="316">
        <v>1887</v>
      </c>
      <c r="AH30" s="316">
        <v>1503</v>
      </c>
      <c r="AI30" s="316">
        <v>1418</v>
      </c>
      <c r="AJ30" s="316">
        <v>1379</v>
      </c>
      <c r="AK30" s="316">
        <v>1035</v>
      </c>
      <c r="AL30" s="316">
        <v>760</v>
      </c>
      <c r="AM30" s="316">
        <v>463</v>
      </c>
      <c r="AN30" s="316">
        <v>309</v>
      </c>
      <c r="AO30" s="316">
        <v>305</v>
      </c>
      <c r="AP30" s="316">
        <v>503</v>
      </c>
      <c r="AQ30" s="316">
        <v>38</v>
      </c>
      <c r="AR30" s="316">
        <v>15385</v>
      </c>
      <c r="AS30" s="316">
        <v>1066</v>
      </c>
      <c r="AT30" s="316">
        <v>1305</v>
      </c>
      <c r="AU30" s="316">
        <v>7612</v>
      </c>
      <c r="AV30" s="316">
        <v>684</v>
      </c>
    </row>
    <row r="31" spans="2:48" x14ac:dyDescent="0.25">
      <c r="B31" s="233">
        <f t="shared" si="5"/>
        <v>19</v>
      </c>
      <c r="C31" s="249" t="s">
        <v>95</v>
      </c>
      <c r="D31" s="246" t="s">
        <v>202</v>
      </c>
      <c r="E31" s="246" t="s">
        <v>203</v>
      </c>
      <c r="F31" s="247" t="s">
        <v>181</v>
      </c>
      <c r="G31" s="315">
        <f t="shared" si="3"/>
        <v>15937</v>
      </c>
      <c r="H31" s="295">
        <f t="shared" si="4"/>
        <v>2089</v>
      </c>
      <c r="I31" s="316">
        <v>271</v>
      </c>
      <c r="J31" s="316">
        <v>257</v>
      </c>
      <c r="K31" s="316">
        <v>389</v>
      </c>
      <c r="L31" s="316">
        <v>403</v>
      </c>
      <c r="M31" s="316">
        <v>378</v>
      </c>
      <c r="N31" s="316">
        <v>391</v>
      </c>
      <c r="O31" s="316">
        <v>240</v>
      </c>
      <c r="P31" s="316">
        <v>234</v>
      </c>
      <c r="Q31" s="316">
        <v>228</v>
      </c>
      <c r="R31" s="316">
        <v>223</v>
      </c>
      <c r="S31" s="316">
        <v>219</v>
      </c>
      <c r="T31" s="316">
        <v>214</v>
      </c>
      <c r="U31" s="316">
        <v>214</v>
      </c>
      <c r="V31" s="316">
        <v>220</v>
      </c>
      <c r="W31" s="316">
        <v>230</v>
      </c>
      <c r="X31" s="316">
        <v>240</v>
      </c>
      <c r="Y31" s="316">
        <v>249</v>
      </c>
      <c r="Z31" s="316">
        <v>262</v>
      </c>
      <c r="AA31" s="316">
        <v>280</v>
      </c>
      <c r="AB31" s="316">
        <v>300</v>
      </c>
      <c r="AC31" s="316">
        <v>1713</v>
      </c>
      <c r="AD31" s="316">
        <v>1677</v>
      </c>
      <c r="AE31" s="316">
        <v>1343</v>
      </c>
      <c r="AF31" s="316">
        <v>1137</v>
      </c>
      <c r="AG31" s="316">
        <v>963</v>
      </c>
      <c r="AH31" s="316">
        <v>767</v>
      </c>
      <c r="AI31" s="316">
        <v>724</v>
      </c>
      <c r="AJ31" s="316">
        <v>704</v>
      </c>
      <c r="AK31" s="316">
        <v>529</v>
      </c>
      <c r="AL31" s="316">
        <v>388</v>
      </c>
      <c r="AM31" s="316">
        <v>236</v>
      </c>
      <c r="AN31" s="316">
        <v>158</v>
      </c>
      <c r="AO31" s="316">
        <v>156</v>
      </c>
      <c r="AP31" s="316">
        <v>257</v>
      </c>
      <c r="AQ31" s="316">
        <v>19</v>
      </c>
      <c r="AR31" s="316">
        <v>7854</v>
      </c>
      <c r="AS31" s="316">
        <v>544</v>
      </c>
      <c r="AT31" s="316">
        <v>666</v>
      </c>
      <c r="AU31" s="316">
        <v>3886</v>
      </c>
      <c r="AV31" s="316">
        <v>349</v>
      </c>
    </row>
    <row r="32" spans="2:48" x14ac:dyDescent="0.25">
      <c r="B32" s="233">
        <f t="shared" si="5"/>
        <v>20</v>
      </c>
      <c r="C32" s="249" t="s">
        <v>95</v>
      </c>
      <c r="D32" s="246" t="s">
        <v>204</v>
      </c>
      <c r="E32" s="246" t="s">
        <v>205</v>
      </c>
      <c r="F32" s="247" t="s">
        <v>178</v>
      </c>
      <c r="G32" s="315">
        <f t="shared" si="3"/>
        <v>23879</v>
      </c>
      <c r="H32" s="295">
        <f t="shared" si="4"/>
        <v>1971</v>
      </c>
      <c r="I32" s="316">
        <v>169</v>
      </c>
      <c r="J32" s="316">
        <v>303</v>
      </c>
      <c r="K32" s="316">
        <v>315</v>
      </c>
      <c r="L32" s="316">
        <v>431</v>
      </c>
      <c r="M32" s="316">
        <v>370</v>
      </c>
      <c r="N32" s="316">
        <v>383</v>
      </c>
      <c r="O32" s="316">
        <v>380</v>
      </c>
      <c r="P32" s="316">
        <v>370</v>
      </c>
      <c r="Q32" s="316">
        <v>361</v>
      </c>
      <c r="R32" s="316">
        <v>353</v>
      </c>
      <c r="S32" s="316">
        <v>346</v>
      </c>
      <c r="T32" s="316">
        <v>339</v>
      </c>
      <c r="U32" s="316">
        <v>339</v>
      </c>
      <c r="V32" s="316">
        <v>348</v>
      </c>
      <c r="W32" s="316">
        <v>364</v>
      </c>
      <c r="X32" s="316">
        <v>379</v>
      </c>
      <c r="Y32" s="316">
        <v>395</v>
      </c>
      <c r="Z32" s="316">
        <v>415</v>
      </c>
      <c r="AA32" s="316">
        <v>443</v>
      </c>
      <c r="AB32" s="316">
        <v>474</v>
      </c>
      <c r="AC32" s="316">
        <v>2709</v>
      </c>
      <c r="AD32" s="316">
        <v>2653</v>
      </c>
      <c r="AE32" s="316">
        <v>2125</v>
      </c>
      <c r="AF32" s="316">
        <v>1799</v>
      </c>
      <c r="AG32" s="316">
        <v>1524</v>
      </c>
      <c r="AH32" s="316">
        <v>1214</v>
      </c>
      <c r="AI32" s="316">
        <v>1145</v>
      </c>
      <c r="AJ32" s="316">
        <v>1113</v>
      </c>
      <c r="AK32" s="316">
        <v>836</v>
      </c>
      <c r="AL32" s="316">
        <v>614</v>
      </c>
      <c r="AM32" s="316">
        <v>374</v>
      </c>
      <c r="AN32" s="316">
        <v>250</v>
      </c>
      <c r="AO32" s="316">
        <v>246</v>
      </c>
      <c r="AP32" s="316">
        <v>406</v>
      </c>
      <c r="AQ32" s="316">
        <v>31</v>
      </c>
      <c r="AR32" s="316">
        <v>12425</v>
      </c>
      <c r="AS32" s="316">
        <v>861</v>
      </c>
      <c r="AT32" s="316">
        <v>1054</v>
      </c>
      <c r="AU32" s="316">
        <v>6147</v>
      </c>
      <c r="AV32" s="316">
        <v>552</v>
      </c>
    </row>
    <row r="33" spans="2:48" x14ac:dyDescent="0.25">
      <c r="B33" s="233">
        <f t="shared" si="5"/>
        <v>21</v>
      </c>
      <c r="C33" s="249" t="s">
        <v>95</v>
      </c>
      <c r="D33" s="246" t="s">
        <v>206</v>
      </c>
      <c r="E33" s="246" t="s">
        <v>207</v>
      </c>
      <c r="F33" s="247" t="s">
        <v>181</v>
      </c>
      <c r="G33" s="315">
        <f t="shared" si="3"/>
        <v>28904</v>
      </c>
      <c r="H33" s="295">
        <f t="shared" si="4"/>
        <v>3500</v>
      </c>
      <c r="I33" s="316">
        <v>642</v>
      </c>
      <c r="J33" s="316">
        <v>645</v>
      </c>
      <c r="K33" s="316">
        <v>660</v>
      </c>
      <c r="L33" s="316">
        <v>559</v>
      </c>
      <c r="M33" s="316">
        <v>487</v>
      </c>
      <c r="N33" s="316">
        <v>507</v>
      </c>
      <c r="O33" s="316">
        <v>441</v>
      </c>
      <c r="P33" s="316">
        <v>429</v>
      </c>
      <c r="Q33" s="316">
        <v>418</v>
      </c>
      <c r="R33" s="316">
        <v>409</v>
      </c>
      <c r="S33" s="316">
        <v>401</v>
      </c>
      <c r="T33" s="316">
        <v>393</v>
      </c>
      <c r="U33" s="316">
        <v>393</v>
      </c>
      <c r="V33" s="316">
        <v>404</v>
      </c>
      <c r="W33" s="316">
        <v>422</v>
      </c>
      <c r="X33" s="316">
        <v>440</v>
      </c>
      <c r="Y33" s="316">
        <v>458</v>
      </c>
      <c r="Z33" s="316">
        <v>481</v>
      </c>
      <c r="AA33" s="316">
        <v>513</v>
      </c>
      <c r="AB33" s="316">
        <v>549</v>
      </c>
      <c r="AC33" s="316">
        <v>3142</v>
      </c>
      <c r="AD33" s="316">
        <v>3077</v>
      </c>
      <c r="AE33" s="316">
        <v>2464</v>
      </c>
      <c r="AF33" s="316">
        <v>2086</v>
      </c>
      <c r="AG33" s="316">
        <v>1767</v>
      </c>
      <c r="AH33" s="316">
        <v>1408</v>
      </c>
      <c r="AI33" s="316">
        <v>1328</v>
      </c>
      <c r="AJ33" s="316">
        <v>1291</v>
      </c>
      <c r="AK33" s="316">
        <v>970</v>
      </c>
      <c r="AL33" s="316">
        <v>712</v>
      </c>
      <c r="AM33" s="316">
        <v>434</v>
      </c>
      <c r="AN33" s="316">
        <v>289</v>
      </c>
      <c r="AO33" s="316">
        <v>285</v>
      </c>
      <c r="AP33" s="316">
        <v>471</v>
      </c>
      <c r="AQ33" s="316">
        <v>36</v>
      </c>
      <c r="AR33" s="316">
        <v>14407</v>
      </c>
      <c r="AS33" s="316">
        <v>998</v>
      </c>
      <c r="AT33" s="316">
        <v>1222</v>
      </c>
      <c r="AU33" s="316">
        <v>7128</v>
      </c>
      <c r="AV33" s="316">
        <v>641</v>
      </c>
    </row>
    <row r="34" spans="2:48" x14ac:dyDescent="0.25">
      <c r="B34" s="233">
        <f t="shared" si="5"/>
        <v>22</v>
      </c>
      <c r="C34" s="249" t="s">
        <v>95</v>
      </c>
      <c r="D34" s="246" t="s">
        <v>208</v>
      </c>
      <c r="E34" s="246" t="s">
        <v>209</v>
      </c>
      <c r="F34" s="247" t="s">
        <v>178</v>
      </c>
      <c r="G34" s="315">
        <f t="shared" si="3"/>
        <v>25542</v>
      </c>
      <c r="H34" s="295">
        <f t="shared" si="4"/>
        <v>2797</v>
      </c>
      <c r="I34" s="316">
        <v>529</v>
      </c>
      <c r="J34" s="316">
        <v>457</v>
      </c>
      <c r="K34" s="316">
        <v>368</v>
      </c>
      <c r="L34" s="316">
        <v>330</v>
      </c>
      <c r="M34" s="316">
        <v>546</v>
      </c>
      <c r="N34" s="316">
        <v>567</v>
      </c>
      <c r="O34" s="316">
        <v>395</v>
      </c>
      <c r="P34" s="316">
        <v>384</v>
      </c>
      <c r="Q34" s="316">
        <v>374</v>
      </c>
      <c r="R34" s="316">
        <v>366</v>
      </c>
      <c r="S34" s="316">
        <v>359</v>
      </c>
      <c r="T34" s="316">
        <v>352</v>
      </c>
      <c r="U34" s="316">
        <v>352</v>
      </c>
      <c r="V34" s="316">
        <v>361</v>
      </c>
      <c r="W34" s="316">
        <v>378</v>
      </c>
      <c r="X34" s="316">
        <v>394</v>
      </c>
      <c r="Y34" s="316">
        <v>410</v>
      </c>
      <c r="Z34" s="316">
        <v>431</v>
      </c>
      <c r="AA34" s="316">
        <v>460</v>
      </c>
      <c r="AB34" s="316">
        <v>492</v>
      </c>
      <c r="AC34" s="316">
        <v>2813</v>
      </c>
      <c r="AD34" s="316">
        <v>2755</v>
      </c>
      <c r="AE34" s="316">
        <v>2206</v>
      </c>
      <c r="AF34" s="316">
        <v>1868</v>
      </c>
      <c r="AG34" s="316">
        <v>1582</v>
      </c>
      <c r="AH34" s="316">
        <v>1260</v>
      </c>
      <c r="AI34" s="316">
        <v>1189</v>
      </c>
      <c r="AJ34" s="316">
        <v>1156</v>
      </c>
      <c r="AK34" s="316">
        <v>868</v>
      </c>
      <c r="AL34" s="316">
        <v>637</v>
      </c>
      <c r="AM34" s="316">
        <v>388</v>
      </c>
      <c r="AN34" s="316">
        <v>259</v>
      </c>
      <c r="AO34" s="316">
        <v>256</v>
      </c>
      <c r="AP34" s="316">
        <v>421</v>
      </c>
      <c r="AQ34" s="316">
        <v>32</v>
      </c>
      <c r="AR34" s="316">
        <v>12899</v>
      </c>
      <c r="AS34" s="316">
        <v>894</v>
      </c>
      <c r="AT34" s="316">
        <v>1094</v>
      </c>
      <c r="AU34" s="316">
        <v>6382</v>
      </c>
      <c r="AV34" s="316">
        <v>574</v>
      </c>
    </row>
    <row r="35" spans="2:48" x14ac:dyDescent="0.25">
      <c r="B35" s="233">
        <f t="shared" si="5"/>
        <v>23</v>
      </c>
      <c r="C35" s="249" t="s">
        <v>95</v>
      </c>
      <c r="D35" s="246" t="s">
        <v>210</v>
      </c>
      <c r="E35" s="246" t="s">
        <v>211</v>
      </c>
      <c r="F35" s="247" t="s">
        <v>181</v>
      </c>
      <c r="G35" s="315">
        <f t="shared" si="3"/>
        <v>31212</v>
      </c>
      <c r="H35" s="295">
        <f t="shared" si="4"/>
        <v>2698</v>
      </c>
      <c r="I35" s="316">
        <v>380</v>
      </c>
      <c r="J35" s="316">
        <v>401</v>
      </c>
      <c r="K35" s="316">
        <v>417</v>
      </c>
      <c r="L35" s="316">
        <v>451</v>
      </c>
      <c r="M35" s="316">
        <v>515</v>
      </c>
      <c r="N35" s="316">
        <v>534</v>
      </c>
      <c r="O35" s="316">
        <v>495</v>
      </c>
      <c r="P35" s="316">
        <v>481</v>
      </c>
      <c r="Q35" s="316">
        <v>469</v>
      </c>
      <c r="R35" s="316">
        <v>459</v>
      </c>
      <c r="S35" s="316">
        <v>450</v>
      </c>
      <c r="T35" s="316">
        <v>442</v>
      </c>
      <c r="U35" s="316">
        <v>441</v>
      </c>
      <c r="V35" s="316">
        <v>453</v>
      </c>
      <c r="W35" s="316">
        <v>474</v>
      </c>
      <c r="X35" s="316">
        <v>494</v>
      </c>
      <c r="Y35" s="316">
        <v>514</v>
      </c>
      <c r="Z35" s="316">
        <v>540</v>
      </c>
      <c r="AA35" s="316">
        <v>576</v>
      </c>
      <c r="AB35" s="316">
        <v>617</v>
      </c>
      <c r="AC35" s="316">
        <v>3526</v>
      </c>
      <c r="AD35" s="316">
        <v>3453</v>
      </c>
      <c r="AE35" s="316">
        <v>2766</v>
      </c>
      <c r="AF35" s="316">
        <v>2342</v>
      </c>
      <c r="AG35" s="316">
        <v>1983</v>
      </c>
      <c r="AH35" s="316">
        <v>1580</v>
      </c>
      <c r="AI35" s="316">
        <v>1491</v>
      </c>
      <c r="AJ35" s="316">
        <v>1449</v>
      </c>
      <c r="AK35" s="316">
        <v>1088</v>
      </c>
      <c r="AL35" s="316">
        <v>799</v>
      </c>
      <c r="AM35" s="316">
        <v>487</v>
      </c>
      <c r="AN35" s="316">
        <v>325</v>
      </c>
      <c r="AO35" s="316">
        <v>320</v>
      </c>
      <c r="AP35" s="316">
        <v>528</v>
      </c>
      <c r="AQ35" s="316">
        <v>40</v>
      </c>
      <c r="AR35" s="316">
        <v>16170</v>
      </c>
      <c r="AS35" s="316">
        <v>1121</v>
      </c>
      <c r="AT35" s="316">
        <v>1371</v>
      </c>
      <c r="AU35" s="316">
        <v>8001</v>
      </c>
      <c r="AV35" s="316">
        <v>719</v>
      </c>
    </row>
    <row r="36" spans="2:48" x14ac:dyDescent="0.25">
      <c r="B36" s="233">
        <f t="shared" si="5"/>
        <v>24</v>
      </c>
      <c r="C36" s="249" t="s">
        <v>95</v>
      </c>
      <c r="D36" s="246" t="s">
        <v>212</v>
      </c>
      <c r="E36" s="246" t="s">
        <v>213</v>
      </c>
      <c r="F36" s="247" t="s">
        <v>178</v>
      </c>
      <c r="G36" s="315">
        <f t="shared" si="3"/>
        <v>12234</v>
      </c>
      <c r="H36" s="295">
        <f t="shared" si="4"/>
        <v>1621</v>
      </c>
      <c r="I36" s="316">
        <v>173</v>
      </c>
      <c r="J36" s="316">
        <v>264</v>
      </c>
      <c r="K36" s="316">
        <v>282</v>
      </c>
      <c r="L36" s="316">
        <v>310</v>
      </c>
      <c r="M36" s="316">
        <v>291</v>
      </c>
      <c r="N36" s="316">
        <v>301</v>
      </c>
      <c r="O36" s="316">
        <v>184</v>
      </c>
      <c r="P36" s="316">
        <v>179</v>
      </c>
      <c r="Q36" s="316">
        <v>175</v>
      </c>
      <c r="R36" s="316">
        <v>171</v>
      </c>
      <c r="S36" s="316">
        <v>167</v>
      </c>
      <c r="T36" s="316">
        <v>164</v>
      </c>
      <c r="U36" s="316">
        <v>164</v>
      </c>
      <c r="V36" s="316">
        <v>169</v>
      </c>
      <c r="W36" s="316">
        <v>176</v>
      </c>
      <c r="X36" s="316">
        <v>184</v>
      </c>
      <c r="Y36" s="316">
        <v>191</v>
      </c>
      <c r="Z36" s="316">
        <v>201</v>
      </c>
      <c r="AA36" s="316">
        <v>214</v>
      </c>
      <c r="AB36" s="316">
        <v>230</v>
      </c>
      <c r="AC36" s="316">
        <v>1313</v>
      </c>
      <c r="AD36" s="316">
        <v>1286</v>
      </c>
      <c r="AE36" s="316">
        <v>1030</v>
      </c>
      <c r="AF36" s="316">
        <v>872</v>
      </c>
      <c r="AG36" s="316">
        <v>738</v>
      </c>
      <c r="AH36" s="316">
        <v>588</v>
      </c>
      <c r="AI36" s="316">
        <v>555</v>
      </c>
      <c r="AJ36" s="316">
        <v>539</v>
      </c>
      <c r="AK36" s="316">
        <v>405</v>
      </c>
      <c r="AL36" s="316">
        <v>297</v>
      </c>
      <c r="AM36" s="316">
        <v>181</v>
      </c>
      <c r="AN36" s="316">
        <v>121</v>
      </c>
      <c r="AO36" s="316">
        <v>119</v>
      </c>
      <c r="AP36" s="316">
        <v>197</v>
      </c>
      <c r="AQ36" s="316">
        <v>15</v>
      </c>
      <c r="AR36" s="316">
        <v>6020</v>
      </c>
      <c r="AS36" s="316">
        <v>417</v>
      </c>
      <c r="AT36" s="316">
        <v>510</v>
      </c>
      <c r="AU36" s="316">
        <v>2978</v>
      </c>
      <c r="AV36" s="316">
        <v>268</v>
      </c>
    </row>
    <row r="37" spans="2:48" x14ac:dyDescent="0.25">
      <c r="B37" s="233">
        <f t="shared" si="5"/>
        <v>25</v>
      </c>
      <c r="C37" s="249" t="s">
        <v>95</v>
      </c>
      <c r="D37" s="246" t="s">
        <v>214</v>
      </c>
      <c r="E37" s="246" t="s">
        <v>215</v>
      </c>
      <c r="F37" s="247" t="s">
        <v>216</v>
      </c>
      <c r="G37" s="315">
        <f t="shared" si="3"/>
        <v>25047</v>
      </c>
      <c r="H37" s="295">
        <f t="shared" si="4"/>
        <v>3525</v>
      </c>
      <c r="I37" s="316">
        <v>525</v>
      </c>
      <c r="J37" s="316">
        <v>555</v>
      </c>
      <c r="K37" s="316">
        <v>690</v>
      </c>
      <c r="L37" s="316">
        <v>727</v>
      </c>
      <c r="M37" s="316">
        <v>505</v>
      </c>
      <c r="N37" s="316">
        <v>523</v>
      </c>
      <c r="O37" s="316">
        <v>373</v>
      </c>
      <c r="P37" s="316">
        <v>363</v>
      </c>
      <c r="Q37" s="316">
        <v>354</v>
      </c>
      <c r="R37" s="316">
        <v>346</v>
      </c>
      <c r="S37" s="316">
        <v>340</v>
      </c>
      <c r="T37" s="316">
        <v>333</v>
      </c>
      <c r="U37" s="316">
        <v>333</v>
      </c>
      <c r="V37" s="316">
        <v>342</v>
      </c>
      <c r="W37" s="316">
        <v>357</v>
      </c>
      <c r="X37" s="316">
        <v>373</v>
      </c>
      <c r="Y37" s="316">
        <v>388</v>
      </c>
      <c r="Z37" s="316">
        <v>408</v>
      </c>
      <c r="AA37" s="316">
        <v>435</v>
      </c>
      <c r="AB37" s="316">
        <v>465</v>
      </c>
      <c r="AC37" s="316">
        <v>2662</v>
      </c>
      <c r="AD37" s="316">
        <v>2607</v>
      </c>
      <c r="AE37" s="316">
        <v>2088</v>
      </c>
      <c r="AF37" s="316">
        <v>1768</v>
      </c>
      <c r="AG37" s="316">
        <v>1497</v>
      </c>
      <c r="AH37" s="316">
        <v>1193</v>
      </c>
      <c r="AI37" s="316">
        <v>1125</v>
      </c>
      <c r="AJ37" s="316">
        <v>1094</v>
      </c>
      <c r="AK37" s="316">
        <v>821</v>
      </c>
      <c r="AL37" s="316">
        <v>603</v>
      </c>
      <c r="AM37" s="316">
        <v>367</v>
      </c>
      <c r="AN37" s="316">
        <v>245</v>
      </c>
      <c r="AO37" s="316">
        <v>242</v>
      </c>
      <c r="AP37" s="316">
        <v>399</v>
      </c>
      <c r="AQ37" s="316">
        <v>30</v>
      </c>
      <c r="AR37" s="316">
        <v>12206</v>
      </c>
      <c r="AS37" s="316">
        <v>846</v>
      </c>
      <c r="AT37" s="316">
        <v>1035</v>
      </c>
      <c r="AU37" s="316">
        <v>6039</v>
      </c>
      <c r="AV37" s="316">
        <v>543</v>
      </c>
    </row>
    <row r="38" spans="2:48" ht="15.75" thickBot="1" x14ac:dyDescent="0.3">
      <c r="B38" s="238">
        <f t="shared" si="5"/>
        <v>26</v>
      </c>
      <c r="C38" s="250" t="s">
        <v>95</v>
      </c>
      <c r="D38" s="251"/>
      <c r="E38" s="252" t="s">
        <v>217</v>
      </c>
      <c r="F38" s="253"/>
      <c r="G38" s="312"/>
      <c r="H38" s="313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</row>
    <row r="39" spans="2:48" ht="15" customHeight="1" thickBot="1" x14ac:dyDescent="0.3">
      <c r="B39" s="220"/>
      <c r="C39" s="225"/>
      <c r="D39" s="226"/>
      <c r="E39" s="226" t="s">
        <v>218</v>
      </c>
      <c r="F39" s="227"/>
      <c r="G39" s="228">
        <f>SUM(G40:G57)</f>
        <v>545505</v>
      </c>
      <c r="H39" s="228">
        <f t="shared" ref="H39:AV39" si="6">SUM(H40:H57)</f>
        <v>60716</v>
      </c>
      <c r="I39" s="228">
        <f t="shared" si="6"/>
        <v>9305</v>
      </c>
      <c r="J39" s="228">
        <f t="shared" si="6"/>
        <v>10111</v>
      </c>
      <c r="K39" s="228">
        <f t="shared" si="6"/>
        <v>10168</v>
      </c>
      <c r="L39" s="228">
        <f t="shared" si="6"/>
        <v>10277</v>
      </c>
      <c r="M39" s="228">
        <f t="shared" si="6"/>
        <v>10524</v>
      </c>
      <c r="N39" s="228">
        <f t="shared" si="6"/>
        <v>10331</v>
      </c>
      <c r="O39" s="228">
        <f t="shared" si="6"/>
        <v>9226</v>
      </c>
      <c r="P39" s="228">
        <f t="shared" si="6"/>
        <v>9138</v>
      </c>
      <c r="Q39" s="228">
        <f t="shared" si="6"/>
        <v>9057</v>
      </c>
      <c r="R39" s="228">
        <f t="shared" si="6"/>
        <v>8986</v>
      </c>
      <c r="S39" s="228">
        <f t="shared" si="6"/>
        <v>8927</v>
      </c>
      <c r="T39" s="228">
        <f t="shared" si="6"/>
        <v>8864</v>
      </c>
      <c r="U39" s="228">
        <f t="shared" si="6"/>
        <v>8889</v>
      </c>
      <c r="V39" s="228">
        <f t="shared" si="6"/>
        <v>9045</v>
      </c>
      <c r="W39" s="228">
        <f t="shared" si="6"/>
        <v>9291</v>
      </c>
      <c r="X39" s="228">
        <f t="shared" si="6"/>
        <v>9528</v>
      </c>
      <c r="Y39" s="228">
        <f t="shared" si="6"/>
        <v>9757</v>
      </c>
      <c r="Z39" s="228">
        <f t="shared" si="6"/>
        <v>10021</v>
      </c>
      <c r="AA39" s="228">
        <f t="shared" si="6"/>
        <v>10327</v>
      </c>
      <c r="AB39" s="228">
        <f t="shared" si="6"/>
        <v>10649</v>
      </c>
      <c r="AC39" s="228">
        <f t="shared" si="6"/>
        <v>56331</v>
      </c>
      <c r="AD39" s="228">
        <f t="shared" si="6"/>
        <v>53384</v>
      </c>
      <c r="AE39" s="228">
        <f t="shared" si="6"/>
        <v>43021</v>
      </c>
      <c r="AF39" s="228">
        <f t="shared" si="6"/>
        <v>40298</v>
      </c>
      <c r="AG39" s="228">
        <f t="shared" si="6"/>
        <v>36773</v>
      </c>
      <c r="AH39" s="228">
        <f t="shared" si="6"/>
        <v>29307</v>
      </c>
      <c r="AI39" s="228">
        <f t="shared" si="6"/>
        <v>25729</v>
      </c>
      <c r="AJ39" s="228">
        <f t="shared" si="6"/>
        <v>21860</v>
      </c>
      <c r="AK39" s="228">
        <f t="shared" si="6"/>
        <v>15654</v>
      </c>
      <c r="AL39" s="228">
        <f t="shared" si="6"/>
        <v>11748</v>
      </c>
      <c r="AM39" s="228">
        <f t="shared" si="6"/>
        <v>7858</v>
      </c>
      <c r="AN39" s="228">
        <f t="shared" si="6"/>
        <v>5517</v>
      </c>
      <c r="AO39" s="228">
        <f t="shared" si="6"/>
        <v>5604</v>
      </c>
      <c r="AP39" s="228">
        <f t="shared" si="6"/>
        <v>9036</v>
      </c>
      <c r="AQ39" s="228">
        <f t="shared" si="6"/>
        <v>729</v>
      </c>
      <c r="AR39" s="228">
        <f t="shared" si="6"/>
        <v>276294</v>
      </c>
      <c r="AS39" s="228">
        <f t="shared" si="6"/>
        <v>22159</v>
      </c>
      <c r="AT39" s="228">
        <f t="shared" si="6"/>
        <v>25069</v>
      </c>
      <c r="AU39" s="228">
        <f t="shared" si="6"/>
        <v>133879</v>
      </c>
      <c r="AV39" s="228">
        <f t="shared" si="6"/>
        <v>12299</v>
      </c>
    </row>
    <row r="40" spans="2:48" x14ac:dyDescent="0.25">
      <c r="B40" s="229">
        <f>+B38+1</f>
        <v>27</v>
      </c>
      <c r="C40" s="242" t="s">
        <v>89</v>
      </c>
      <c r="D40" s="243" t="s">
        <v>219</v>
      </c>
      <c r="E40" s="243" t="s">
        <v>220</v>
      </c>
      <c r="F40" s="244" t="s">
        <v>178</v>
      </c>
      <c r="G40" s="315">
        <f t="shared" ref="G40:G57" si="7">SUM(I40:AO40)</f>
        <v>3632</v>
      </c>
      <c r="H40" s="295">
        <f t="shared" ref="H40:H57" si="8">SUM(I40:N40)</f>
        <v>864</v>
      </c>
      <c r="I40" s="316">
        <v>72</v>
      </c>
      <c r="J40" s="316">
        <v>118</v>
      </c>
      <c r="K40" s="316">
        <v>183</v>
      </c>
      <c r="L40" s="316">
        <v>253</v>
      </c>
      <c r="M40" s="316">
        <v>120</v>
      </c>
      <c r="N40" s="316">
        <v>118</v>
      </c>
      <c r="O40" s="316">
        <v>53</v>
      </c>
      <c r="P40" s="316">
        <v>52</v>
      </c>
      <c r="Q40" s="316">
        <v>52</v>
      </c>
      <c r="R40" s="316">
        <v>51</v>
      </c>
      <c r="S40" s="316">
        <v>51</v>
      </c>
      <c r="T40" s="316">
        <v>51</v>
      </c>
      <c r="U40" s="316">
        <v>51</v>
      </c>
      <c r="V40" s="316">
        <v>52</v>
      </c>
      <c r="W40" s="316">
        <v>53</v>
      </c>
      <c r="X40" s="316">
        <v>54</v>
      </c>
      <c r="Y40" s="316">
        <v>56</v>
      </c>
      <c r="Z40" s="316">
        <v>57</v>
      </c>
      <c r="AA40" s="316">
        <v>59</v>
      </c>
      <c r="AB40" s="316">
        <v>61</v>
      </c>
      <c r="AC40" s="316">
        <v>321</v>
      </c>
      <c r="AD40" s="316">
        <v>305</v>
      </c>
      <c r="AE40" s="316">
        <v>246</v>
      </c>
      <c r="AF40" s="316">
        <v>230</v>
      </c>
      <c r="AG40" s="316">
        <v>210</v>
      </c>
      <c r="AH40" s="316">
        <v>167</v>
      </c>
      <c r="AI40" s="316">
        <v>147</v>
      </c>
      <c r="AJ40" s="316">
        <v>125</v>
      </c>
      <c r="AK40" s="316">
        <v>89</v>
      </c>
      <c r="AL40" s="316">
        <v>67</v>
      </c>
      <c r="AM40" s="316">
        <v>45</v>
      </c>
      <c r="AN40" s="316">
        <v>31</v>
      </c>
      <c r="AO40" s="316">
        <v>32</v>
      </c>
      <c r="AP40" s="316">
        <v>52</v>
      </c>
      <c r="AQ40" s="316">
        <v>4</v>
      </c>
      <c r="AR40" s="316">
        <v>1577</v>
      </c>
      <c r="AS40" s="316">
        <v>126</v>
      </c>
      <c r="AT40" s="316">
        <v>143</v>
      </c>
      <c r="AU40" s="316">
        <v>764</v>
      </c>
      <c r="AV40" s="316">
        <v>70</v>
      </c>
    </row>
    <row r="41" spans="2:48" x14ac:dyDescent="0.25">
      <c r="B41" s="233">
        <f>+B40+1</f>
        <v>28</v>
      </c>
      <c r="C41" s="245" t="s">
        <v>89</v>
      </c>
      <c r="D41" s="246" t="s">
        <v>221</v>
      </c>
      <c r="E41" s="246" t="s">
        <v>222</v>
      </c>
      <c r="F41" s="247" t="s">
        <v>178</v>
      </c>
      <c r="G41" s="315">
        <f t="shared" si="7"/>
        <v>22228</v>
      </c>
      <c r="H41" s="295">
        <f t="shared" si="8"/>
        <v>3095</v>
      </c>
      <c r="I41" s="316">
        <v>430</v>
      </c>
      <c r="J41" s="316">
        <v>489</v>
      </c>
      <c r="K41" s="316">
        <v>774</v>
      </c>
      <c r="L41" s="316">
        <v>655</v>
      </c>
      <c r="M41" s="316">
        <v>377</v>
      </c>
      <c r="N41" s="316">
        <v>370</v>
      </c>
      <c r="O41" s="316">
        <v>364</v>
      </c>
      <c r="P41" s="316">
        <v>361</v>
      </c>
      <c r="Q41" s="316">
        <v>357</v>
      </c>
      <c r="R41" s="316">
        <v>355</v>
      </c>
      <c r="S41" s="316">
        <v>352</v>
      </c>
      <c r="T41" s="316">
        <v>350</v>
      </c>
      <c r="U41" s="316">
        <v>351</v>
      </c>
      <c r="V41" s="316">
        <v>357</v>
      </c>
      <c r="W41" s="316">
        <v>367</v>
      </c>
      <c r="X41" s="316">
        <v>376</v>
      </c>
      <c r="Y41" s="316">
        <v>385</v>
      </c>
      <c r="Z41" s="316">
        <v>395</v>
      </c>
      <c r="AA41" s="316">
        <v>408</v>
      </c>
      <c r="AB41" s="316">
        <v>420</v>
      </c>
      <c r="AC41" s="316">
        <v>2223</v>
      </c>
      <c r="AD41" s="316">
        <v>2107</v>
      </c>
      <c r="AE41" s="316">
        <v>1698</v>
      </c>
      <c r="AF41" s="316">
        <v>1590</v>
      </c>
      <c r="AG41" s="316">
        <v>1451</v>
      </c>
      <c r="AH41" s="316">
        <v>1157</v>
      </c>
      <c r="AI41" s="316">
        <v>1015</v>
      </c>
      <c r="AJ41" s="316">
        <v>863</v>
      </c>
      <c r="AK41" s="316">
        <v>618</v>
      </c>
      <c r="AL41" s="316">
        <v>464</v>
      </c>
      <c r="AM41" s="316">
        <v>310</v>
      </c>
      <c r="AN41" s="316">
        <v>218</v>
      </c>
      <c r="AO41" s="316">
        <v>221</v>
      </c>
      <c r="AP41" s="316">
        <v>357</v>
      </c>
      <c r="AQ41" s="316">
        <v>29</v>
      </c>
      <c r="AR41" s="316">
        <v>10903</v>
      </c>
      <c r="AS41" s="316">
        <v>874</v>
      </c>
      <c r="AT41" s="316">
        <v>989</v>
      </c>
      <c r="AU41" s="316">
        <v>5283</v>
      </c>
      <c r="AV41" s="316">
        <v>485</v>
      </c>
    </row>
    <row r="42" spans="2:48" x14ac:dyDescent="0.25">
      <c r="B42" s="233">
        <f t="shared" ref="B42:B58" si="9">+B41+1</f>
        <v>29</v>
      </c>
      <c r="C42" s="245" t="s">
        <v>89</v>
      </c>
      <c r="D42" s="246" t="s">
        <v>223</v>
      </c>
      <c r="E42" s="246" t="s">
        <v>224</v>
      </c>
      <c r="F42" s="247" t="s">
        <v>181</v>
      </c>
      <c r="G42" s="315">
        <f t="shared" si="7"/>
        <v>32456</v>
      </c>
      <c r="H42" s="295">
        <f t="shared" si="8"/>
        <v>4604</v>
      </c>
      <c r="I42" s="316">
        <v>613</v>
      </c>
      <c r="J42" s="316">
        <v>683</v>
      </c>
      <c r="K42" s="316">
        <v>833</v>
      </c>
      <c r="L42" s="316">
        <v>913</v>
      </c>
      <c r="M42" s="316">
        <v>788</v>
      </c>
      <c r="N42" s="316">
        <v>774</v>
      </c>
      <c r="O42" s="316">
        <v>530</v>
      </c>
      <c r="P42" s="316">
        <v>525</v>
      </c>
      <c r="Q42" s="316">
        <v>520</v>
      </c>
      <c r="R42" s="316">
        <v>516</v>
      </c>
      <c r="S42" s="316">
        <v>513</v>
      </c>
      <c r="T42" s="316">
        <v>509</v>
      </c>
      <c r="U42" s="316">
        <v>511</v>
      </c>
      <c r="V42" s="316">
        <v>520</v>
      </c>
      <c r="W42" s="316">
        <v>534</v>
      </c>
      <c r="X42" s="316">
        <v>547</v>
      </c>
      <c r="Y42" s="316">
        <v>561</v>
      </c>
      <c r="Z42" s="316">
        <v>576</v>
      </c>
      <c r="AA42" s="316">
        <v>593</v>
      </c>
      <c r="AB42" s="316">
        <v>612</v>
      </c>
      <c r="AC42" s="316">
        <v>3236</v>
      </c>
      <c r="AD42" s="316">
        <v>3067</v>
      </c>
      <c r="AE42" s="316">
        <v>2472</v>
      </c>
      <c r="AF42" s="316">
        <v>2315</v>
      </c>
      <c r="AG42" s="316">
        <v>2113</v>
      </c>
      <c r="AH42" s="316">
        <v>1684</v>
      </c>
      <c r="AI42" s="316">
        <v>1478</v>
      </c>
      <c r="AJ42" s="316">
        <v>1256</v>
      </c>
      <c r="AK42" s="316">
        <v>899</v>
      </c>
      <c r="AL42" s="316">
        <v>675</v>
      </c>
      <c r="AM42" s="316">
        <v>451</v>
      </c>
      <c r="AN42" s="316">
        <v>317</v>
      </c>
      <c r="AO42" s="316">
        <v>322</v>
      </c>
      <c r="AP42" s="316">
        <v>519</v>
      </c>
      <c r="AQ42" s="316">
        <v>42</v>
      </c>
      <c r="AR42" s="316">
        <v>15873</v>
      </c>
      <c r="AS42" s="316">
        <v>1273</v>
      </c>
      <c r="AT42" s="316">
        <v>1440</v>
      </c>
      <c r="AU42" s="316">
        <v>7691</v>
      </c>
      <c r="AV42" s="316">
        <v>707</v>
      </c>
    </row>
    <row r="43" spans="2:48" x14ac:dyDescent="0.25">
      <c r="B43" s="233">
        <f t="shared" si="9"/>
        <v>30</v>
      </c>
      <c r="C43" s="245" t="s">
        <v>89</v>
      </c>
      <c r="D43" s="246" t="s">
        <v>225</v>
      </c>
      <c r="E43" s="246" t="s">
        <v>226</v>
      </c>
      <c r="F43" s="247" t="s">
        <v>181</v>
      </c>
      <c r="G43" s="315">
        <f t="shared" si="7"/>
        <v>37874</v>
      </c>
      <c r="H43" s="295">
        <f t="shared" si="8"/>
        <v>2870</v>
      </c>
      <c r="I43" s="316">
        <v>482</v>
      </c>
      <c r="J43" s="316">
        <v>464</v>
      </c>
      <c r="K43" s="316">
        <v>429</v>
      </c>
      <c r="L43" s="316">
        <v>341</v>
      </c>
      <c r="M43" s="316">
        <v>582</v>
      </c>
      <c r="N43" s="316">
        <v>572</v>
      </c>
      <c r="O43" s="316">
        <v>666</v>
      </c>
      <c r="P43" s="316">
        <v>660</v>
      </c>
      <c r="Q43" s="316">
        <v>654</v>
      </c>
      <c r="R43" s="316">
        <v>649</v>
      </c>
      <c r="S43" s="316">
        <v>645</v>
      </c>
      <c r="T43" s="316">
        <v>640</v>
      </c>
      <c r="U43" s="316">
        <v>642</v>
      </c>
      <c r="V43" s="316">
        <v>653</v>
      </c>
      <c r="W43" s="316">
        <v>671</v>
      </c>
      <c r="X43" s="316">
        <v>688</v>
      </c>
      <c r="Y43" s="316">
        <v>704</v>
      </c>
      <c r="Z43" s="316">
        <v>724</v>
      </c>
      <c r="AA43" s="316">
        <v>746</v>
      </c>
      <c r="AB43" s="316">
        <v>769</v>
      </c>
      <c r="AC43" s="316">
        <v>4067</v>
      </c>
      <c r="AD43" s="316">
        <v>3855</v>
      </c>
      <c r="AE43" s="316">
        <v>3106</v>
      </c>
      <c r="AF43" s="316">
        <v>2910</v>
      </c>
      <c r="AG43" s="316">
        <v>2655</v>
      </c>
      <c r="AH43" s="316">
        <v>2116</v>
      </c>
      <c r="AI43" s="316">
        <v>1858</v>
      </c>
      <c r="AJ43" s="316">
        <v>1578</v>
      </c>
      <c r="AK43" s="316">
        <v>1130</v>
      </c>
      <c r="AL43" s="316">
        <v>848</v>
      </c>
      <c r="AM43" s="316">
        <v>567</v>
      </c>
      <c r="AN43" s="316">
        <v>398</v>
      </c>
      <c r="AO43" s="316">
        <v>405</v>
      </c>
      <c r="AP43" s="316">
        <v>652</v>
      </c>
      <c r="AQ43" s="316">
        <v>53</v>
      </c>
      <c r="AR43" s="316">
        <v>19950</v>
      </c>
      <c r="AS43" s="316">
        <v>1600</v>
      </c>
      <c r="AT43" s="316">
        <v>1810</v>
      </c>
      <c r="AU43" s="316">
        <v>9667</v>
      </c>
      <c r="AV43" s="316">
        <v>888</v>
      </c>
    </row>
    <row r="44" spans="2:48" x14ac:dyDescent="0.25">
      <c r="B44" s="233">
        <f t="shared" si="9"/>
        <v>31</v>
      </c>
      <c r="C44" s="245" t="s">
        <v>89</v>
      </c>
      <c r="D44" s="246" t="s">
        <v>227</v>
      </c>
      <c r="E44" s="246" t="s">
        <v>228</v>
      </c>
      <c r="F44" s="247" t="s">
        <v>181</v>
      </c>
      <c r="G44" s="315">
        <f t="shared" si="7"/>
        <v>50871</v>
      </c>
      <c r="H44" s="295">
        <f t="shared" si="8"/>
        <v>5140</v>
      </c>
      <c r="I44" s="316">
        <v>854</v>
      </c>
      <c r="J44" s="316">
        <v>810</v>
      </c>
      <c r="K44" s="316">
        <v>879</v>
      </c>
      <c r="L44" s="316">
        <v>518</v>
      </c>
      <c r="M44" s="316">
        <v>1049</v>
      </c>
      <c r="N44" s="316">
        <v>1030</v>
      </c>
      <c r="O44" s="316">
        <v>870</v>
      </c>
      <c r="P44" s="316">
        <v>862</v>
      </c>
      <c r="Q44" s="316">
        <v>854</v>
      </c>
      <c r="R44" s="316">
        <v>848</v>
      </c>
      <c r="S44" s="316">
        <v>842</v>
      </c>
      <c r="T44" s="316">
        <v>836</v>
      </c>
      <c r="U44" s="316">
        <v>839</v>
      </c>
      <c r="V44" s="316">
        <v>853</v>
      </c>
      <c r="W44" s="316">
        <v>876</v>
      </c>
      <c r="X44" s="316">
        <v>899</v>
      </c>
      <c r="Y44" s="316">
        <v>920</v>
      </c>
      <c r="Z44" s="316">
        <v>945</v>
      </c>
      <c r="AA44" s="316">
        <v>974</v>
      </c>
      <c r="AB44" s="316">
        <v>1005</v>
      </c>
      <c r="AC44" s="316">
        <v>5314</v>
      </c>
      <c r="AD44" s="316">
        <v>5036</v>
      </c>
      <c r="AE44" s="316">
        <v>4058</v>
      </c>
      <c r="AF44" s="316">
        <v>3802</v>
      </c>
      <c r="AG44" s="316">
        <v>3469</v>
      </c>
      <c r="AH44" s="316">
        <v>2765</v>
      </c>
      <c r="AI44" s="316">
        <v>2427</v>
      </c>
      <c r="AJ44" s="316">
        <v>2062</v>
      </c>
      <c r="AK44" s="316">
        <v>1477</v>
      </c>
      <c r="AL44" s="316">
        <v>1108</v>
      </c>
      <c r="AM44" s="316">
        <v>741</v>
      </c>
      <c r="AN44" s="316">
        <v>520</v>
      </c>
      <c r="AO44" s="316">
        <v>529</v>
      </c>
      <c r="AP44" s="316">
        <v>852</v>
      </c>
      <c r="AQ44" s="316">
        <v>69</v>
      </c>
      <c r="AR44" s="316">
        <v>26064</v>
      </c>
      <c r="AS44" s="316">
        <v>2090</v>
      </c>
      <c r="AT44" s="316">
        <v>2365</v>
      </c>
      <c r="AU44" s="316">
        <v>12630</v>
      </c>
      <c r="AV44" s="316">
        <v>1160</v>
      </c>
    </row>
    <row r="45" spans="2:48" x14ac:dyDescent="0.25">
      <c r="B45" s="233">
        <f t="shared" si="9"/>
        <v>32</v>
      </c>
      <c r="C45" s="245" t="s">
        <v>89</v>
      </c>
      <c r="D45" s="246" t="s">
        <v>229</v>
      </c>
      <c r="E45" s="246" t="s">
        <v>230</v>
      </c>
      <c r="F45" s="247" t="s">
        <v>181</v>
      </c>
      <c r="G45" s="315">
        <f t="shared" si="7"/>
        <v>27053</v>
      </c>
      <c r="H45" s="295">
        <f t="shared" si="8"/>
        <v>4774</v>
      </c>
      <c r="I45" s="316">
        <v>627</v>
      </c>
      <c r="J45" s="316">
        <v>642</v>
      </c>
      <c r="K45" s="316">
        <v>966</v>
      </c>
      <c r="L45" s="316">
        <v>967</v>
      </c>
      <c r="M45" s="316">
        <v>793</v>
      </c>
      <c r="N45" s="316">
        <v>779</v>
      </c>
      <c r="O45" s="316">
        <v>424</v>
      </c>
      <c r="P45" s="316">
        <v>420</v>
      </c>
      <c r="Q45" s="316">
        <v>416</v>
      </c>
      <c r="R45" s="316">
        <v>413</v>
      </c>
      <c r="S45" s="316">
        <v>410</v>
      </c>
      <c r="T45" s="316">
        <v>407</v>
      </c>
      <c r="U45" s="316">
        <v>408</v>
      </c>
      <c r="V45" s="316">
        <v>416</v>
      </c>
      <c r="W45" s="316">
        <v>427</v>
      </c>
      <c r="X45" s="316">
        <v>438</v>
      </c>
      <c r="Y45" s="316">
        <v>448</v>
      </c>
      <c r="Z45" s="316">
        <v>461</v>
      </c>
      <c r="AA45" s="316">
        <v>475</v>
      </c>
      <c r="AB45" s="316">
        <v>489</v>
      </c>
      <c r="AC45" s="316">
        <v>2589</v>
      </c>
      <c r="AD45" s="316">
        <v>2453</v>
      </c>
      <c r="AE45" s="316">
        <v>1977</v>
      </c>
      <c r="AF45" s="316">
        <v>1852</v>
      </c>
      <c r="AG45" s="316">
        <v>1690</v>
      </c>
      <c r="AH45" s="316">
        <v>1347</v>
      </c>
      <c r="AI45" s="316">
        <v>1182</v>
      </c>
      <c r="AJ45" s="316">
        <v>1005</v>
      </c>
      <c r="AK45" s="316">
        <v>719</v>
      </c>
      <c r="AL45" s="316">
        <v>540</v>
      </c>
      <c r="AM45" s="316">
        <v>361</v>
      </c>
      <c r="AN45" s="316">
        <v>254</v>
      </c>
      <c r="AO45" s="316">
        <v>258</v>
      </c>
      <c r="AP45" s="316">
        <v>415</v>
      </c>
      <c r="AQ45" s="316">
        <v>33</v>
      </c>
      <c r="AR45" s="316">
        <v>12697</v>
      </c>
      <c r="AS45" s="316">
        <v>1018</v>
      </c>
      <c r="AT45" s="316">
        <v>1152</v>
      </c>
      <c r="AU45" s="316">
        <v>6153</v>
      </c>
      <c r="AV45" s="316">
        <v>565</v>
      </c>
    </row>
    <row r="46" spans="2:48" x14ac:dyDescent="0.25">
      <c r="B46" s="233">
        <f t="shared" si="9"/>
        <v>33</v>
      </c>
      <c r="C46" s="245" t="s">
        <v>89</v>
      </c>
      <c r="D46" s="246" t="s">
        <v>231</v>
      </c>
      <c r="E46" s="246" t="s">
        <v>232</v>
      </c>
      <c r="F46" s="247" t="s">
        <v>178</v>
      </c>
      <c r="G46" s="315">
        <f t="shared" si="7"/>
        <v>18698</v>
      </c>
      <c r="H46" s="295">
        <f t="shared" si="8"/>
        <v>2621</v>
      </c>
      <c r="I46" s="316">
        <v>419</v>
      </c>
      <c r="J46" s="316">
        <v>378</v>
      </c>
      <c r="K46" s="316">
        <v>387</v>
      </c>
      <c r="L46" s="316">
        <v>661</v>
      </c>
      <c r="M46" s="316">
        <v>392</v>
      </c>
      <c r="N46" s="316">
        <v>384</v>
      </c>
      <c r="O46" s="316">
        <v>306</v>
      </c>
      <c r="P46" s="316">
        <v>303</v>
      </c>
      <c r="Q46" s="316">
        <v>300</v>
      </c>
      <c r="R46" s="316">
        <v>298</v>
      </c>
      <c r="S46" s="316">
        <v>296</v>
      </c>
      <c r="T46" s="316">
        <v>294</v>
      </c>
      <c r="U46" s="316">
        <v>295</v>
      </c>
      <c r="V46" s="316">
        <v>300</v>
      </c>
      <c r="W46" s="316">
        <v>308</v>
      </c>
      <c r="X46" s="316">
        <v>316</v>
      </c>
      <c r="Y46" s="316">
        <v>324</v>
      </c>
      <c r="Z46" s="316">
        <v>332</v>
      </c>
      <c r="AA46" s="316">
        <v>342</v>
      </c>
      <c r="AB46" s="316">
        <v>353</v>
      </c>
      <c r="AC46" s="316">
        <v>1868</v>
      </c>
      <c r="AD46" s="316">
        <v>1770</v>
      </c>
      <c r="AE46" s="316">
        <v>1427</v>
      </c>
      <c r="AF46" s="316">
        <v>1336</v>
      </c>
      <c r="AG46" s="316">
        <v>1220</v>
      </c>
      <c r="AH46" s="316">
        <v>972</v>
      </c>
      <c r="AI46" s="316">
        <v>853</v>
      </c>
      <c r="AJ46" s="316">
        <v>725</v>
      </c>
      <c r="AK46" s="316">
        <v>519</v>
      </c>
      <c r="AL46" s="316">
        <v>390</v>
      </c>
      <c r="AM46" s="316">
        <v>261</v>
      </c>
      <c r="AN46" s="316">
        <v>183</v>
      </c>
      <c r="AO46" s="316">
        <v>186</v>
      </c>
      <c r="AP46" s="316">
        <v>300</v>
      </c>
      <c r="AQ46" s="316">
        <v>24</v>
      </c>
      <c r="AR46" s="316">
        <v>9163</v>
      </c>
      <c r="AS46" s="316">
        <v>735</v>
      </c>
      <c r="AT46" s="316">
        <v>831</v>
      </c>
      <c r="AU46" s="316">
        <v>4440</v>
      </c>
      <c r="AV46" s="316">
        <v>408</v>
      </c>
    </row>
    <row r="47" spans="2:48" x14ac:dyDescent="0.25">
      <c r="B47" s="233">
        <f t="shared" si="9"/>
        <v>34</v>
      </c>
      <c r="C47" s="245" t="s">
        <v>89</v>
      </c>
      <c r="D47" s="246" t="s">
        <v>233</v>
      </c>
      <c r="E47" s="246" t="s">
        <v>234</v>
      </c>
      <c r="F47" s="247" t="s">
        <v>181</v>
      </c>
      <c r="G47" s="315">
        <f t="shared" si="7"/>
        <v>18782</v>
      </c>
      <c r="H47" s="295">
        <f t="shared" si="8"/>
        <v>2195</v>
      </c>
      <c r="I47" s="316">
        <v>407</v>
      </c>
      <c r="J47" s="316">
        <v>346</v>
      </c>
      <c r="K47" s="316">
        <v>333</v>
      </c>
      <c r="L47" s="316">
        <v>368</v>
      </c>
      <c r="M47" s="316">
        <v>374</v>
      </c>
      <c r="N47" s="316">
        <v>367</v>
      </c>
      <c r="O47" s="316">
        <v>316</v>
      </c>
      <c r="P47" s="316">
        <v>313</v>
      </c>
      <c r="Q47" s="316">
        <v>310</v>
      </c>
      <c r="R47" s="316">
        <v>307</v>
      </c>
      <c r="S47" s="316">
        <v>305</v>
      </c>
      <c r="T47" s="316">
        <v>303</v>
      </c>
      <c r="U47" s="316">
        <v>304</v>
      </c>
      <c r="V47" s="316">
        <v>309</v>
      </c>
      <c r="W47" s="316">
        <v>318</v>
      </c>
      <c r="X47" s="316">
        <v>326</v>
      </c>
      <c r="Y47" s="316">
        <v>334</v>
      </c>
      <c r="Z47" s="316">
        <v>343</v>
      </c>
      <c r="AA47" s="316">
        <v>353</v>
      </c>
      <c r="AB47" s="316">
        <v>364</v>
      </c>
      <c r="AC47" s="316">
        <v>1927</v>
      </c>
      <c r="AD47" s="316">
        <v>1827</v>
      </c>
      <c r="AE47" s="316">
        <v>1472</v>
      </c>
      <c r="AF47" s="316">
        <v>1379</v>
      </c>
      <c r="AG47" s="316">
        <v>1258</v>
      </c>
      <c r="AH47" s="316">
        <v>1003</v>
      </c>
      <c r="AI47" s="316">
        <v>880</v>
      </c>
      <c r="AJ47" s="316">
        <v>748</v>
      </c>
      <c r="AK47" s="316">
        <v>536</v>
      </c>
      <c r="AL47" s="316">
        <v>402</v>
      </c>
      <c r="AM47" s="316">
        <v>269</v>
      </c>
      <c r="AN47" s="316">
        <v>189</v>
      </c>
      <c r="AO47" s="316">
        <v>192</v>
      </c>
      <c r="AP47" s="316">
        <v>309</v>
      </c>
      <c r="AQ47" s="316">
        <v>25</v>
      </c>
      <c r="AR47" s="316">
        <v>9453</v>
      </c>
      <c r="AS47" s="316">
        <v>758</v>
      </c>
      <c r="AT47" s="316">
        <v>858</v>
      </c>
      <c r="AU47" s="316">
        <v>4581</v>
      </c>
      <c r="AV47" s="316">
        <v>421</v>
      </c>
    </row>
    <row r="48" spans="2:48" x14ac:dyDescent="0.25">
      <c r="B48" s="233">
        <f t="shared" si="9"/>
        <v>35</v>
      </c>
      <c r="C48" s="245" t="s">
        <v>89</v>
      </c>
      <c r="D48" s="246" t="s">
        <v>235</v>
      </c>
      <c r="E48" s="246" t="s">
        <v>236</v>
      </c>
      <c r="F48" s="247" t="s">
        <v>178</v>
      </c>
      <c r="G48" s="315">
        <f t="shared" si="7"/>
        <v>20969</v>
      </c>
      <c r="H48" s="295">
        <f t="shared" si="8"/>
        <v>2300</v>
      </c>
      <c r="I48" s="316">
        <v>337</v>
      </c>
      <c r="J48" s="316">
        <v>371</v>
      </c>
      <c r="K48" s="316">
        <v>463</v>
      </c>
      <c r="L48" s="316">
        <v>477</v>
      </c>
      <c r="M48" s="316">
        <v>329</v>
      </c>
      <c r="N48" s="316">
        <v>323</v>
      </c>
      <c r="O48" s="316">
        <v>355</v>
      </c>
      <c r="P48" s="316">
        <v>352</v>
      </c>
      <c r="Q48" s="316">
        <v>349</v>
      </c>
      <c r="R48" s="316">
        <v>346</v>
      </c>
      <c r="S48" s="316">
        <v>344</v>
      </c>
      <c r="T48" s="316">
        <v>341</v>
      </c>
      <c r="U48" s="316">
        <v>342</v>
      </c>
      <c r="V48" s="316">
        <v>348</v>
      </c>
      <c r="W48" s="316">
        <v>358</v>
      </c>
      <c r="X48" s="316">
        <v>367</v>
      </c>
      <c r="Y48" s="316">
        <v>376</v>
      </c>
      <c r="Z48" s="316">
        <v>386</v>
      </c>
      <c r="AA48" s="316">
        <v>398</v>
      </c>
      <c r="AB48" s="316">
        <v>410</v>
      </c>
      <c r="AC48" s="316">
        <v>2169</v>
      </c>
      <c r="AD48" s="316">
        <v>2056</v>
      </c>
      <c r="AE48" s="316">
        <v>1657</v>
      </c>
      <c r="AF48" s="316">
        <v>1552</v>
      </c>
      <c r="AG48" s="316">
        <v>1416</v>
      </c>
      <c r="AH48" s="316">
        <v>1128</v>
      </c>
      <c r="AI48" s="316">
        <v>991</v>
      </c>
      <c r="AJ48" s="316">
        <v>842</v>
      </c>
      <c r="AK48" s="316">
        <v>603</v>
      </c>
      <c r="AL48" s="316">
        <v>452</v>
      </c>
      <c r="AM48" s="316">
        <v>303</v>
      </c>
      <c r="AN48" s="316">
        <v>212</v>
      </c>
      <c r="AO48" s="316">
        <v>216</v>
      </c>
      <c r="AP48" s="316">
        <v>348</v>
      </c>
      <c r="AQ48" s="316">
        <v>28</v>
      </c>
      <c r="AR48" s="316">
        <v>10639</v>
      </c>
      <c r="AS48" s="316">
        <v>853</v>
      </c>
      <c r="AT48" s="316">
        <v>965</v>
      </c>
      <c r="AU48" s="316">
        <v>5155</v>
      </c>
      <c r="AV48" s="316">
        <v>474</v>
      </c>
    </row>
    <row r="49" spans="2:48" x14ac:dyDescent="0.25">
      <c r="B49" s="233">
        <f t="shared" si="9"/>
        <v>36</v>
      </c>
      <c r="C49" s="245" t="s">
        <v>89</v>
      </c>
      <c r="D49" s="246" t="s">
        <v>237</v>
      </c>
      <c r="E49" s="246" t="s">
        <v>238</v>
      </c>
      <c r="F49" s="247" t="s">
        <v>181</v>
      </c>
      <c r="G49" s="315">
        <f t="shared" si="7"/>
        <v>86288</v>
      </c>
      <c r="H49" s="295">
        <f t="shared" si="8"/>
        <v>7757</v>
      </c>
      <c r="I49" s="316">
        <v>1389</v>
      </c>
      <c r="J49" s="316">
        <v>1490</v>
      </c>
      <c r="K49" s="316">
        <v>850</v>
      </c>
      <c r="L49" s="316">
        <v>859</v>
      </c>
      <c r="M49" s="316">
        <v>1600</v>
      </c>
      <c r="N49" s="316">
        <v>1569</v>
      </c>
      <c r="O49" s="316">
        <v>1495</v>
      </c>
      <c r="P49" s="316">
        <v>1480</v>
      </c>
      <c r="Q49" s="316">
        <v>1467</v>
      </c>
      <c r="R49" s="316">
        <v>1456</v>
      </c>
      <c r="S49" s="316">
        <v>1446</v>
      </c>
      <c r="T49" s="316">
        <v>1436</v>
      </c>
      <c r="U49" s="316">
        <v>1440</v>
      </c>
      <c r="V49" s="316">
        <v>1465</v>
      </c>
      <c r="W49" s="316">
        <v>1505</v>
      </c>
      <c r="X49" s="316">
        <v>1543</v>
      </c>
      <c r="Y49" s="316">
        <v>1580</v>
      </c>
      <c r="Z49" s="316">
        <v>1623</v>
      </c>
      <c r="AA49" s="316">
        <v>1673</v>
      </c>
      <c r="AB49" s="316">
        <v>1725</v>
      </c>
      <c r="AC49" s="316">
        <v>9125</v>
      </c>
      <c r="AD49" s="316">
        <v>8648</v>
      </c>
      <c r="AE49" s="316">
        <v>6969</v>
      </c>
      <c r="AF49" s="316">
        <v>6528</v>
      </c>
      <c r="AG49" s="316">
        <v>5957</v>
      </c>
      <c r="AH49" s="316">
        <v>4747</v>
      </c>
      <c r="AI49" s="316">
        <v>4168</v>
      </c>
      <c r="AJ49" s="316">
        <v>3541</v>
      </c>
      <c r="AK49" s="316">
        <v>2536</v>
      </c>
      <c r="AL49" s="316">
        <v>1903</v>
      </c>
      <c r="AM49" s="316">
        <v>1273</v>
      </c>
      <c r="AN49" s="316">
        <v>894</v>
      </c>
      <c r="AO49" s="316">
        <v>908</v>
      </c>
      <c r="AP49" s="316">
        <v>1464</v>
      </c>
      <c r="AQ49" s="316">
        <v>118</v>
      </c>
      <c r="AR49" s="316">
        <v>44756</v>
      </c>
      <c r="AS49" s="316">
        <v>3589</v>
      </c>
      <c r="AT49" s="316">
        <v>4061</v>
      </c>
      <c r="AU49" s="316">
        <v>21687</v>
      </c>
      <c r="AV49" s="316">
        <v>1992</v>
      </c>
    </row>
    <row r="50" spans="2:48" x14ac:dyDescent="0.25">
      <c r="B50" s="233">
        <f t="shared" si="9"/>
        <v>37</v>
      </c>
      <c r="C50" s="245" t="s">
        <v>89</v>
      </c>
      <c r="D50" s="246" t="s">
        <v>239</v>
      </c>
      <c r="E50" s="246" t="s">
        <v>240</v>
      </c>
      <c r="F50" s="247" t="s">
        <v>181</v>
      </c>
      <c r="G50" s="315">
        <f t="shared" si="7"/>
        <v>34432</v>
      </c>
      <c r="H50" s="295">
        <f t="shared" si="8"/>
        <v>5043</v>
      </c>
      <c r="I50" s="316">
        <v>832</v>
      </c>
      <c r="J50" s="316">
        <v>961</v>
      </c>
      <c r="K50" s="316">
        <v>700</v>
      </c>
      <c r="L50" s="316">
        <v>804</v>
      </c>
      <c r="M50" s="316">
        <v>881</v>
      </c>
      <c r="N50" s="316">
        <v>865</v>
      </c>
      <c r="O50" s="316">
        <v>559</v>
      </c>
      <c r="P50" s="316">
        <v>554</v>
      </c>
      <c r="Q50" s="316">
        <v>549</v>
      </c>
      <c r="R50" s="316">
        <v>545</v>
      </c>
      <c r="S50" s="316">
        <v>541</v>
      </c>
      <c r="T50" s="316">
        <v>537</v>
      </c>
      <c r="U50" s="316">
        <v>539</v>
      </c>
      <c r="V50" s="316">
        <v>548</v>
      </c>
      <c r="W50" s="316">
        <v>563</v>
      </c>
      <c r="X50" s="316">
        <v>578</v>
      </c>
      <c r="Y50" s="316">
        <v>592</v>
      </c>
      <c r="Z50" s="316">
        <v>608</v>
      </c>
      <c r="AA50" s="316">
        <v>626</v>
      </c>
      <c r="AB50" s="316">
        <v>646</v>
      </c>
      <c r="AC50" s="316">
        <v>3415</v>
      </c>
      <c r="AD50" s="316">
        <v>3236</v>
      </c>
      <c r="AE50" s="316">
        <v>2608</v>
      </c>
      <c r="AF50" s="316">
        <v>2443</v>
      </c>
      <c r="AG50" s="316">
        <v>2229</v>
      </c>
      <c r="AH50" s="316">
        <v>1777</v>
      </c>
      <c r="AI50" s="316">
        <v>1560</v>
      </c>
      <c r="AJ50" s="316">
        <v>1325</v>
      </c>
      <c r="AK50" s="316">
        <v>949</v>
      </c>
      <c r="AL50" s="316">
        <v>712</v>
      </c>
      <c r="AM50" s="316">
        <v>476</v>
      </c>
      <c r="AN50" s="316">
        <v>334</v>
      </c>
      <c r="AO50" s="316">
        <v>340</v>
      </c>
      <c r="AP50" s="316">
        <v>548</v>
      </c>
      <c r="AQ50" s="316">
        <v>44</v>
      </c>
      <c r="AR50" s="316">
        <v>16751</v>
      </c>
      <c r="AS50" s="316">
        <v>1343</v>
      </c>
      <c r="AT50" s="316">
        <v>1520</v>
      </c>
      <c r="AU50" s="316">
        <v>8117</v>
      </c>
      <c r="AV50" s="316">
        <v>746</v>
      </c>
    </row>
    <row r="51" spans="2:48" x14ac:dyDescent="0.25">
      <c r="B51" s="233">
        <f t="shared" si="9"/>
        <v>38</v>
      </c>
      <c r="C51" s="245" t="s">
        <v>89</v>
      </c>
      <c r="D51" s="246" t="s">
        <v>241</v>
      </c>
      <c r="E51" s="246" t="s">
        <v>242</v>
      </c>
      <c r="F51" s="247" t="s">
        <v>178</v>
      </c>
      <c r="G51" s="315">
        <f t="shared" si="7"/>
        <v>40607</v>
      </c>
      <c r="H51" s="295">
        <f t="shared" si="8"/>
        <v>2592</v>
      </c>
      <c r="I51" s="316">
        <v>443</v>
      </c>
      <c r="J51" s="316">
        <v>575</v>
      </c>
      <c r="K51" s="316">
        <v>412</v>
      </c>
      <c r="L51" s="316">
        <v>321</v>
      </c>
      <c r="M51" s="316">
        <v>425</v>
      </c>
      <c r="N51" s="316">
        <v>416</v>
      </c>
      <c r="O51" s="316">
        <v>723</v>
      </c>
      <c r="P51" s="316">
        <v>717</v>
      </c>
      <c r="Q51" s="316">
        <v>710</v>
      </c>
      <c r="R51" s="316">
        <v>705</v>
      </c>
      <c r="S51" s="316">
        <v>700</v>
      </c>
      <c r="T51" s="316">
        <v>695</v>
      </c>
      <c r="U51" s="316">
        <v>697</v>
      </c>
      <c r="V51" s="316">
        <v>709</v>
      </c>
      <c r="W51" s="316">
        <v>729</v>
      </c>
      <c r="X51" s="316">
        <v>747</v>
      </c>
      <c r="Y51" s="316">
        <v>765</v>
      </c>
      <c r="Z51" s="316">
        <v>786</v>
      </c>
      <c r="AA51" s="316">
        <v>810</v>
      </c>
      <c r="AB51" s="316">
        <v>835</v>
      </c>
      <c r="AC51" s="316">
        <v>4417</v>
      </c>
      <c r="AD51" s="316">
        <v>4186</v>
      </c>
      <c r="AE51" s="316">
        <v>3373</v>
      </c>
      <c r="AF51" s="316">
        <v>3160</v>
      </c>
      <c r="AG51" s="316">
        <v>2884</v>
      </c>
      <c r="AH51" s="316">
        <v>2298</v>
      </c>
      <c r="AI51" s="316">
        <v>2018</v>
      </c>
      <c r="AJ51" s="316">
        <v>1714</v>
      </c>
      <c r="AK51" s="316">
        <v>1228</v>
      </c>
      <c r="AL51" s="316">
        <v>921</v>
      </c>
      <c r="AM51" s="316">
        <v>616</v>
      </c>
      <c r="AN51" s="316">
        <v>433</v>
      </c>
      <c r="AO51" s="316">
        <v>439</v>
      </c>
      <c r="AP51" s="316">
        <v>709</v>
      </c>
      <c r="AQ51" s="316">
        <v>57</v>
      </c>
      <c r="AR51" s="316">
        <v>21665</v>
      </c>
      <c r="AS51" s="316">
        <v>1738</v>
      </c>
      <c r="AT51" s="316">
        <v>1966</v>
      </c>
      <c r="AU51" s="316">
        <v>10498</v>
      </c>
      <c r="AV51" s="316">
        <v>964</v>
      </c>
    </row>
    <row r="52" spans="2:48" x14ac:dyDescent="0.25">
      <c r="B52" s="233">
        <f t="shared" si="9"/>
        <v>39</v>
      </c>
      <c r="C52" s="245" t="s">
        <v>89</v>
      </c>
      <c r="D52" s="246" t="s">
        <v>243</v>
      </c>
      <c r="E52" s="246" t="s">
        <v>244</v>
      </c>
      <c r="F52" s="247" t="s">
        <v>181</v>
      </c>
      <c r="G52" s="315">
        <f t="shared" si="7"/>
        <v>27291</v>
      </c>
      <c r="H52" s="295">
        <f t="shared" si="8"/>
        <v>5148</v>
      </c>
      <c r="I52" s="316">
        <v>702</v>
      </c>
      <c r="J52" s="316">
        <v>877</v>
      </c>
      <c r="K52" s="316">
        <v>842</v>
      </c>
      <c r="L52" s="316">
        <v>797</v>
      </c>
      <c r="M52" s="316">
        <v>974</v>
      </c>
      <c r="N52" s="316">
        <v>956</v>
      </c>
      <c r="O52" s="316">
        <v>421</v>
      </c>
      <c r="P52" s="316">
        <v>417</v>
      </c>
      <c r="Q52" s="316">
        <v>414</v>
      </c>
      <c r="R52" s="316">
        <v>410</v>
      </c>
      <c r="S52" s="316">
        <v>408</v>
      </c>
      <c r="T52" s="316">
        <v>405</v>
      </c>
      <c r="U52" s="316">
        <v>406</v>
      </c>
      <c r="V52" s="316">
        <v>413</v>
      </c>
      <c r="W52" s="316">
        <v>424</v>
      </c>
      <c r="X52" s="316">
        <v>435</v>
      </c>
      <c r="Y52" s="316">
        <v>446</v>
      </c>
      <c r="Z52" s="316">
        <v>458</v>
      </c>
      <c r="AA52" s="316">
        <v>472</v>
      </c>
      <c r="AB52" s="316">
        <v>486</v>
      </c>
      <c r="AC52" s="316">
        <v>2573</v>
      </c>
      <c r="AD52" s="316">
        <v>2438</v>
      </c>
      <c r="AE52" s="316">
        <v>1965</v>
      </c>
      <c r="AF52" s="316">
        <v>1841</v>
      </c>
      <c r="AG52" s="316">
        <v>1680</v>
      </c>
      <c r="AH52" s="316">
        <v>1339</v>
      </c>
      <c r="AI52" s="316">
        <v>1175</v>
      </c>
      <c r="AJ52" s="316">
        <v>998</v>
      </c>
      <c r="AK52" s="316">
        <v>715</v>
      </c>
      <c r="AL52" s="316">
        <v>537</v>
      </c>
      <c r="AM52" s="316">
        <v>359</v>
      </c>
      <c r="AN52" s="316">
        <v>252</v>
      </c>
      <c r="AO52" s="316">
        <v>256</v>
      </c>
      <c r="AP52" s="316">
        <v>413</v>
      </c>
      <c r="AQ52" s="316">
        <v>33</v>
      </c>
      <c r="AR52" s="316">
        <v>12620</v>
      </c>
      <c r="AS52" s="316">
        <v>1012</v>
      </c>
      <c r="AT52" s="316">
        <v>1145</v>
      </c>
      <c r="AU52" s="316">
        <v>6115</v>
      </c>
      <c r="AV52" s="316">
        <v>562</v>
      </c>
    </row>
    <row r="53" spans="2:48" x14ac:dyDescent="0.25">
      <c r="B53" s="233">
        <f t="shared" si="9"/>
        <v>40</v>
      </c>
      <c r="C53" s="245" t="s">
        <v>89</v>
      </c>
      <c r="D53" s="246" t="s">
        <v>245</v>
      </c>
      <c r="E53" s="246" t="s">
        <v>246</v>
      </c>
      <c r="F53" s="247" t="s">
        <v>178</v>
      </c>
      <c r="G53" s="315">
        <f t="shared" si="7"/>
        <v>9552</v>
      </c>
      <c r="H53" s="295">
        <f t="shared" si="8"/>
        <v>2040</v>
      </c>
      <c r="I53" s="316">
        <v>234</v>
      </c>
      <c r="J53" s="316">
        <v>307</v>
      </c>
      <c r="K53" s="316">
        <v>375</v>
      </c>
      <c r="L53" s="316">
        <v>457</v>
      </c>
      <c r="M53" s="316">
        <v>337</v>
      </c>
      <c r="N53" s="316">
        <v>330</v>
      </c>
      <c r="O53" s="316">
        <v>143</v>
      </c>
      <c r="P53" s="316">
        <v>142</v>
      </c>
      <c r="Q53" s="316">
        <v>140</v>
      </c>
      <c r="R53" s="316">
        <v>139</v>
      </c>
      <c r="S53" s="316">
        <v>138</v>
      </c>
      <c r="T53" s="316">
        <v>137</v>
      </c>
      <c r="U53" s="316">
        <v>138</v>
      </c>
      <c r="V53" s="316">
        <v>140</v>
      </c>
      <c r="W53" s="316">
        <v>144</v>
      </c>
      <c r="X53" s="316">
        <v>148</v>
      </c>
      <c r="Y53" s="316">
        <v>151</v>
      </c>
      <c r="Z53" s="316">
        <v>155</v>
      </c>
      <c r="AA53" s="316">
        <v>160</v>
      </c>
      <c r="AB53" s="316">
        <v>165</v>
      </c>
      <c r="AC53" s="316">
        <v>873</v>
      </c>
      <c r="AD53" s="316">
        <v>827</v>
      </c>
      <c r="AE53" s="316">
        <v>667</v>
      </c>
      <c r="AF53" s="316">
        <v>624</v>
      </c>
      <c r="AG53" s="316">
        <v>570</v>
      </c>
      <c r="AH53" s="316">
        <v>454</v>
      </c>
      <c r="AI53" s="316">
        <v>399</v>
      </c>
      <c r="AJ53" s="316">
        <v>339</v>
      </c>
      <c r="AK53" s="316">
        <v>243</v>
      </c>
      <c r="AL53" s="316">
        <v>182</v>
      </c>
      <c r="AM53" s="316">
        <v>122</v>
      </c>
      <c r="AN53" s="316">
        <v>85</v>
      </c>
      <c r="AO53" s="316">
        <v>87</v>
      </c>
      <c r="AP53" s="316">
        <v>140</v>
      </c>
      <c r="AQ53" s="316">
        <v>11</v>
      </c>
      <c r="AR53" s="316">
        <v>4281</v>
      </c>
      <c r="AS53" s="316">
        <v>343</v>
      </c>
      <c r="AT53" s="316">
        <v>388</v>
      </c>
      <c r="AU53" s="316">
        <v>2074</v>
      </c>
      <c r="AV53" s="316">
        <v>191</v>
      </c>
    </row>
    <row r="54" spans="2:48" x14ac:dyDescent="0.25">
      <c r="B54" s="233">
        <f t="shared" si="9"/>
        <v>41</v>
      </c>
      <c r="C54" s="245" t="s">
        <v>89</v>
      </c>
      <c r="D54" s="246" t="s">
        <v>247</v>
      </c>
      <c r="E54" s="246" t="s">
        <v>248</v>
      </c>
      <c r="F54" s="247" t="s">
        <v>181</v>
      </c>
      <c r="G54" s="315">
        <f t="shared" si="7"/>
        <v>35364</v>
      </c>
      <c r="H54" s="295">
        <f t="shared" si="8"/>
        <v>2755</v>
      </c>
      <c r="I54" s="316">
        <v>379</v>
      </c>
      <c r="J54" s="316">
        <v>354</v>
      </c>
      <c r="K54" s="316">
        <v>496</v>
      </c>
      <c r="L54" s="316">
        <v>750</v>
      </c>
      <c r="M54" s="316">
        <v>392</v>
      </c>
      <c r="N54" s="316">
        <v>384</v>
      </c>
      <c r="O54" s="316">
        <v>621</v>
      </c>
      <c r="P54" s="316">
        <v>615</v>
      </c>
      <c r="Q54" s="316">
        <v>609</v>
      </c>
      <c r="R54" s="316">
        <v>604</v>
      </c>
      <c r="S54" s="316">
        <v>600</v>
      </c>
      <c r="T54" s="316">
        <v>596</v>
      </c>
      <c r="U54" s="316">
        <v>598</v>
      </c>
      <c r="V54" s="316">
        <v>608</v>
      </c>
      <c r="W54" s="316">
        <v>625</v>
      </c>
      <c r="X54" s="316">
        <v>641</v>
      </c>
      <c r="Y54" s="316">
        <v>656</v>
      </c>
      <c r="Z54" s="316">
        <v>674</v>
      </c>
      <c r="AA54" s="316">
        <v>695</v>
      </c>
      <c r="AB54" s="316">
        <v>716</v>
      </c>
      <c r="AC54" s="316">
        <v>3789</v>
      </c>
      <c r="AD54" s="316">
        <v>3591</v>
      </c>
      <c r="AE54" s="316">
        <v>2894</v>
      </c>
      <c r="AF54" s="316">
        <v>2711</v>
      </c>
      <c r="AG54" s="316">
        <v>2474</v>
      </c>
      <c r="AH54" s="316">
        <v>1971</v>
      </c>
      <c r="AI54" s="316">
        <v>1731</v>
      </c>
      <c r="AJ54" s="316">
        <v>1470</v>
      </c>
      <c r="AK54" s="316">
        <v>1053</v>
      </c>
      <c r="AL54" s="316">
        <v>790</v>
      </c>
      <c r="AM54" s="316">
        <v>529</v>
      </c>
      <c r="AN54" s="316">
        <v>371</v>
      </c>
      <c r="AO54" s="316">
        <v>377</v>
      </c>
      <c r="AP54" s="316">
        <v>608</v>
      </c>
      <c r="AQ54" s="316">
        <v>49</v>
      </c>
      <c r="AR54" s="316">
        <v>18585</v>
      </c>
      <c r="AS54" s="316">
        <v>1491</v>
      </c>
      <c r="AT54" s="316">
        <v>1686</v>
      </c>
      <c r="AU54" s="316">
        <v>9005</v>
      </c>
      <c r="AV54" s="316">
        <v>827</v>
      </c>
    </row>
    <row r="55" spans="2:48" x14ac:dyDescent="0.25">
      <c r="B55" s="233">
        <f t="shared" si="9"/>
        <v>42</v>
      </c>
      <c r="C55" s="245" t="s">
        <v>89</v>
      </c>
      <c r="D55" s="246" t="s">
        <v>249</v>
      </c>
      <c r="E55" s="246" t="s">
        <v>250</v>
      </c>
      <c r="F55" s="247" t="s">
        <v>181</v>
      </c>
      <c r="G55" s="315">
        <f t="shared" si="7"/>
        <v>29372</v>
      </c>
      <c r="H55" s="295">
        <f t="shared" si="8"/>
        <v>1856</v>
      </c>
      <c r="I55" s="316">
        <v>302</v>
      </c>
      <c r="J55" s="316">
        <v>383</v>
      </c>
      <c r="K55" s="316">
        <v>279</v>
      </c>
      <c r="L55" s="316">
        <v>225</v>
      </c>
      <c r="M55" s="316">
        <v>337</v>
      </c>
      <c r="N55" s="316">
        <v>330</v>
      </c>
      <c r="O55" s="316">
        <v>524</v>
      </c>
      <c r="P55" s="316">
        <v>519</v>
      </c>
      <c r="Q55" s="316">
        <v>514</v>
      </c>
      <c r="R55" s="316">
        <v>510</v>
      </c>
      <c r="S55" s="316">
        <v>507</v>
      </c>
      <c r="T55" s="316">
        <v>503</v>
      </c>
      <c r="U55" s="316">
        <v>505</v>
      </c>
      <c r="V55" s="316">
        <v>513</v>
      </c>
      <c r="W55" s="316">
        <v>527</v>
      </c>
      <c r="X55" s="316">
        <v>541</v>
      </c>
      <c r="Y55" s="316">
        <v>554</v>
      </c>
      <c r="Z55" s="316">
        <v>569</v>
      </c>
      <c r="AA55" s="316">
        <v>586</v>
      </c>
      <c r="AB55" s="316">
        <v>604</v>
      </c>
      <c r="AC55" s="316">
        <v>3197</v>
      </c>
      <c r="AD55" s="316">
        <v>3030</v>
      </c>
      <c r="AE55" s="316">
        <v>2442</v>
      </c>
      <c r="AF55" s="316">
        <v>2287</v>
      </c>
      <c r="AG55" s="316">
        <v>2087</v>
      </c>
      <c r="AH55" s="316">
        <v>1663</v>
      </c>
      <c r="AI55" s="316">
        <v>1460</v>
      </c>
      <c r="AJ55" s="316">
        <v>1241</v>
      </c>
      <c r="AK55" s="316">
        <v>889</v>
      </c>
      <c r="AL55" s="316">
        <v>667</v>
      </c>
      <c r="AM55" s="316">
        <v>446</v>
      </c>
      <c r="AN55" s="316">
        <v>313</v>
      </c>
      <c r="AO55" s="316">
        <v>318</v>
      </c>
      <c r="AP55" s="316">
        <v>513</v>
      </c>
      <c r="AQ55" s="316">
        <v>41</v>
      </c>
      <c r="AR55" s="316">
        <v>15682</v>
      </c>
      <c r="AS55" s="316">
        <v>1258</v>
      </c>
      <c r="AT55" s="316">
        <v>1423</v>
      </c>
      <c r="AU55" s="316">
        <v>7599</v>
      </c>
      <c r="AV55" s="316">
        <v>698</v>
      </c>
    </row>
    <row r="56" spans="2:48" x14ac:dyDescent="0.25">
      <c r="B56" s="233">
        <f t="shared" si="9"/>
        <v>43</v>
      </c>
      <c r="C56" s="245" t="s">
        <v>89</v>
      </c>
      <c r="D56" s="246" t="s">
        <v>251</v>
      </c>
      <c r="E56" s="246" t="s">
        <v>252</v>
      </c>
      <c r="F56" s="247" t="s">
        <v>181</v>
      </c>
      <c r="G56" s="315">
        <f t="shared" si="7"/>
        <v>11109</v>
      </c>
      <c r="H56" s="295">
        <f t="shared" si="8"/>
        <v>1595</v>
      </c>
      <c r="I56" s="316">
        <v>187</v>
      </c>
      <c r="J56" s="316">
        <v>256</v>
      </c>
      <c r="K56" s="316">
        <v>342</v>
      </c>
      <c r="L56" s="316">
        <v>239</v>
      </c>
      <c r="M56" s="316">
        <v>288</v>
      </c>
      <c r="N56" s="316">
        <v>283</v>
      </c>
      <c r="O56" s="316">
        <v>181</v>
      </c>
      <c r="P56" s="316">
        <v>179</v>
      </c>
      <c r="Q56" s="316">
        <v>178</v>
      </c>
      <c r="R56" s="316">
        <v>176</v>
      </c>
      <c r="S56" s="316">
        <v>175</v>
      </c>
      <c r="T56" s="316">
        <v>174</v>
      </c>
      <c r="U56" s="316">
        <v>174</v>
      </c>
      <c r="V56" s="316">
        <v>178</v>
      </c>
      <c r="W56" s="316">
        <v>182</v>
      </c>
      <c r="X56" s="316">
        <v>187</v>
      </c>
      <c r="Y56" s="316">
        <v>191</v>
      </c>
      <c r="Z56" s="316">
        <v>197</v>
      </c>
      <c r="AA56" s="316">
        <v>203</v>
      </c>
      <c r="AB56" s="316">
        <v>209</v>
      </c>
      <c r="AC56" s="316">
        <v>1106</v>
      </c>
      <c r="AD56" s="316">
        <v>1048</v>
      </c>
      <c r="AE56" s="316">
        <v>844</v>
      </c>
      <c r="AF56" s="316">
        <v>791</v>
      </c>
      <c r="AG56" s="316">
        <v>722</v>
      </c>
      <c r="AH56" s="316">
        <v>575</v>
      </c>
      <c r="AI56" s="316">
        <v>505</v>
      </c>
      <c r="AJ56" s="316">
        <v>429</v>
      </c>
      <c r="AK56" s="316">
        <v>307</v>
      </c>
      <c r="AL56" s="316">
        <v>231</v>
      </c>
      <c r="AM56" s="316">
        <v>154</v>
      </c>
      <c r="AN56" s="316">
        <v>108</v>
      </c>
      <c r="AO56" s="316">
        <v>110</v>
      </c>
      <c r="AP56" s="316">
        <v>177</v>
      </c>
      <c r="AQ56" s="316">
        <v>14</v>
      </c>
      <c r="AR56" s="316">
        <v>5423</v>
      </c>
      <c r="AS56" s="316">
        <v>435</v>
      </c>
      <c r="AT56" s="316">
        <v>492</v>
      </c>
      <c r="AU56" s="316">
        <v>2628</v>
      </c>
      <c r="AV56" s="316">
        <v>241</v>
      </c>
    </row>
    <row r="57" spans="2:48" x14ac:dyDescent="0.25">
      <c r="B57" s="233">
        <f t="shared" si="9"/>
        <v>44</v>
      </c>
      <c r="C57" s="245" t="s">
        <v>89</v>
      </c>
      <c r="D57" s="246" t="s">
        <v>253</v>
      </c>
      <c r="E57" s="246" t="s">
        <v>254</v>
      </c>
      <c r="F57" s="247" t="s">
        <v>216</v>
      </c>
      <c r="G57" s="315">
        <f t="shared" si="7"/>
        <v>38927</v>
      </c>
      <c r="H57" s="295">
        <f t="shared" si="8"/>
        <v>3467</v>
      </c>
      <c r="I57" s="316">
        <v>596</v>
      </c>
      <c r="J57" s="316">
        <v>607</v>
      </c>
      <c r="K57" s="316">
        <v>625</v>
      </c>
      <c r="L57" s="316">
        <v>672</v>
      </c>
      <c r="M57" s="316">
        <v>486</v>
      </c>
      <c r="N57" s="316">
        <v>481</v>
      </c>
      <c r="O57" s="316">
        <v>675</v>
      </c>
      <c r="P57" s="316">
        <v>667</v>
      </c>
      <c r="Q57" s="316">
        <v>664</v>
      </c>
      <c r="R57" s="316">
        <v>658</v>
      </c>
      <c r="S57" s="316">
        <v>654</v>
      </c>
      <c r="T57" s="316">
        <v>650</v>
      </c>
      <c r="U57" s="316">
        <v>649</v>
      </c>
      <c r="V57" s="316">
        <v>663</v>
      </c>
      <c r="W57" s="316">
        <v>680</v>
      </c>
      <c r="X57" s="316">
        <v>697</v>
      </c>
      <c r="Y57" s="316">
        <v>714</v>
      </c>
      <c r="Z57" s="316">
        <v>732</v>
      </c>
      <c r="AA57" s="316">
        <v>754</v>
      </c>
      <c r="AB57" s="316">
        <v>780</v>
      </c>
      <c r="AC57" s="316">
        <v>4122</v>
      </c>
      <c r="AD57" s="316">
        <v>3904</v>
      </c>
      <c r="AE57" s="316">
        <v>3146</v>
      </c>
      <c r="AF57" s="316">
        <v>2947</v>
      </c>
      <c r="AG57" s="316">
        <v>2688</v>
      </c>
      <c r="AH57" s="316">
        <v>2144</v>
      </c>
      <c r="AI57" s="316">
        <v>1882</v>
      </c>
      <c r="AJ57" s="316">
        <v>1599</v>
      </c>
      <c r="AK57" s="316">
        <v>1144</v>
      </c>
      <c r="AL57" s="316">
        <v>859</v>
      </c>
      <c r="AM57" s="316">
        <v>575</v>
      </c>
      <c r="AN57" s="316">
        <v>405</v>
      </c>
      <c r="AO57" s="316">
        <v>408</v>
      </c>
      <c r="AP57" s="316">
        <v>660</v>
      </c>
      <c r="AQ57" s="316">
        <v>55</v>
      </c>
      <c r="AR57" s="316">
        <v>20212</v>
      </c>
      <c r="AS57" s="316">
        <v>1623</v>
      </c>
      <c r="AT57" s="316">
        <v>1835</v>
      </c>
      <c r="AU57" s="316">
        <v>9792</v>
      </c>
      <c r="AV57" s="316">
        <v>900</v>
      </c>
    </row>
    <row r="58" spans="2:48" ht="15.75" thickBot="1" x14ac:dyDescent="0.3">
      <c r="B58" s="238">
        <f t="shared" si="9"/>
        <v>45</v>
      </c>
      <c r="C58" s="254" t="s">
        <v>89</v>
      </c>
      <c r="D58" s="251"/>
      <c r="E58" s="255" t="s">
        <v>255</v>
      </c>
      <c r="F58" s="253"/>
      <c r="G58" s="312"/>
      <c r="H58" s="313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</row>
    <row r="59" spans="2:48" ht="15.75" thickBot="1" x14ac:dyDescent="0.3">
      <c r="B59" s="220"/>
      <c r="C59" s="225"/>
      <c r="D59" s="226"/>
      <c r="E59" s="226" t="s">
        <v>256</v>
      </c>
      <c r="F59" s="227"/>
      <c r="G59" s="228">
        <f>SUM(G60:G68)</f>
        <v>232453</v>
      </c>
      <c r="H59" s="228">
        <f t="shared" ref="H59:AV59" si="10">SUM(H60:H68)</f>
        <v>17305</v>
      </c>
      <c r="I59" s="228">
        <f t="shared" si="10"/>
        <v>2753</v>
      </c>
      <c r="J59" s="228">
        <f t="shared" si="10"/>
        <v>2824</v>
      </c>
      <c r="K59" s="228">
        <f t="shared" si="10"/>
        <v>2777</v>
      </c>
      <c r="L59" s="228">
        <f t="shared" si="10"/>
        <v>3137</v>
      </c>
      <c r="M59" s="228">
        <f t="shared" si="10"/>
        <v>3026</v>
      </c>
      <c r="N59" s="228">
        <f t="shared" si="10"/>
        <v>2788</v>
      </c>
      <c r="O59" s="228">
        <f t="shared" si="10"/>
        <v>2987</v>
      </c>
      <c r="P59" s="228">
        <f t="shared" si="10"/>
        <v>2980</v>
      </c>
      <c r="Q59" s="228">
        <f t="shared" si="10"/>
        <v>2977</v>
      </c>
      <c r="R59" s="228">
        <f t="shared" si="10"/>
        <v>2974</v>
      </c>
      <c r="S59" s="228">
        <f t="shared" si="10"/>
        <v>2968</v>
      </c>
      <c r="T59" s="228">
        <f t="shared" si="10"/>
        <v>2948</v>
      </c>
      <c r="U59" s="228">
        <f t="shared" si="10"/>
        <v>2992</v>
      </c>
      <c r="V59" s="228">
        <f t="shared" si="10"/>
        <v>3125</v>
      </c>
      <c r="W59" s="228">
        <f t="shared" si="10"/>
        <v>3319</v>
      </c>
      <c r="X59" s="228">
        <f t="shared" si="10"/>
        <v>3498</v>
      </c>
      <c r="Y59" s="228">
        <f t="shared" si="10"/>
        <v>3683</v>
      </c>
      <c r="Z59" s="228">
        <f t="shared" si="10"/>
        <v>3826</v>
      </c>
      <c r="AA59" s="228">
        <f t="shared" si="10"/>
        <v>3902</v>
      </c>
      <c r="AB59" s="228">
        <f t="shared" si="10"/>
        <v>3927</v>
      </c>
      <c r="AC59" s="228">
        <f t="shared" si="10"/>
        <v>19836</v>
      </c>
      <c r="AD59" s="228">
        <f t="shared" si="10"/>
        <v>19099</v>
      </c>
      <c r="AE59" s="228">
        <f t="shared" si="10"/>
        <v>16794</v>
      </c>
      <c r="AF59" s="228">
        <f t="shared" si="10"/>
        <v>17131</v>
      </c>
      <c r="AG59" s="228">
        <f t="shared" si="10"/>
        <v>17019</v>
      </c>
      <c r="AH59" s="228">
        <f t="shared" si="10"/>
        <v>15121</v>
      </c>
      <c r="AI59" s="228">
        <f t="shared" si="10"/>
        <v>15580</v>
      </c>
      <c r="AJ59" s="228">
        <f t="shared" si="10"/>
        <v>14478</v>
      </c>
      <c r="AK59" s="228">
        <f t="shared" si="10"/>
        <v>11391</v>
      </c>
      <c r="AL59" s="228">
        <f t="shared" si="10"/>
        <v>8178</v>
      </c>
      <c r="AM59" s="228">
        <f t="shared" si="10"/>
        <v>5769</v>
      </c>
      <c r="AN59" s="228">
        <f t="shared" si="10"/>
        <v>3986</v>
      </c>
      <c r="AO59" s="228">
        <f t="shared" si="10"/>
        <v>4660</v>
      </c>
      <c r="AP59" s="228">
        <f t="shared" si="10"/>
        <v>2648</v>
      </c>
      <c r="AQ59" s="228">
        <f t="shared" si="10"/>
        <v>178</v>
      </c>
      <c r="AR59" s="228">
        <f t="shared" si="10"/>
        <v>122251</v>
      </c>
      <c r="AS59" s="228">
        <f t="shared" si="10"/>
        <v>7618</v>
      </c>
      <c r="AT59" s="228">
        <f t="shared" si="10"/>
        <v>9519</v>
      </c>
      <c r="AU59" s="228">
        <f t="shared" si="10"/>
        <v>55837</v>
      </c>
      <c r="AV59" s="228">
        <f t="shared" si="10"/>
        <v>3606</v>
      </c>
    </row>
    <row r="60" spans="2:48" x14ac:dyDescent="0.25">
      <c r="B60" s="229">
        <f>+B58+1</f>
        <v>46</v>
      </c>
      <c r="C60" s="242" t="s">
        <v>93</v>
      </c>
      <c r="D60" s="243" t="s">
        <v>257</v>
      </c>
      <c r="E60" s="243" t="s">
        <v>258</v>
      </c>
      <c r="F60" s="244" t="s">
        <v>181</v>
      </c>
      <c r="G60" s="315">
        <f t="shared" ref="G60:G68" si="11">SUM(I60:AO60)</f>
        <v>83178</v>
      </c>
      <c r="H60" s="295">
        <f t="shared" ref="H60:H68" si="12">SUM(I60:N60)</f>
        <v>3951</v>
      </c>
      <c r="I60" s="316">
        <v>786</v>
      </c>
      <c r="J60" s="316">
        <v>830</v>
      </c>
      <c r="K60" s="316">
        <v>410</v>
      </c>
      <c r="L60" s="316">
        <v>432</v>
      </c>
      <c r="M60" s="316">
        <v>809</v>
      </c>
      <c r="N60" s="316">
        <v>684</v>
      </c>
      <c r="O60" s="316">
        <v>1043</v>
      </c>
      <c r="P60" s="316">
        <v>1040</v>
      </c>
      <c r="Q60" s="316">
        <v>1034</v>
      </c>
      <c r="R60" s="316">
        <v>1024</v>
      </c>
      <c r="S60" s="316">
        <v>1013</v>
      </c>
      <c r="T60" s="316">
        <v>991</v>
      </c>
      <c r="U60" s="316">
        <v>999</v>
      </c>
      <c r="V60" s="316">
        <v>1048</v>
      </c>
      <c r="W60" s="316">
        <v>1124</v>
      </c>
      <c r="X60" s="316">
        <v>1193</v>
      </c>
      <c r="Y60" s="316">
        <v>1266</v>
      </c>
      <c r="Z60" s="316">
        <v>1322</v>
      </c>
      <c r="AA60" s="316">
        <v>1355</v>
      </c>
      <c r="AB60" s="316">
        <v>1367</v>
      </c>
      <c r="AC60" s="316">
        <v>6984</v>
      </c>
      <c r="AD60" s="316">
        <v>6866</v>
      </c>
      <c r="AE60" s="316">
        <v>6041</v>
      </c>
      <c r="AF60" s="316">
        <v>6366</v>
      </c>
      <c r="AG60" s="316">
        <v>6382</v>
      </c>
      <c r="AH60" s="316">
        <v>5816</v>
      </c>
      <c r="AI60" s="316">
        <v>6049</v>
      </c>
      <c r="AJ60" s="316">
        <v>5633</v>
      </c>
      <c r="AK60" s="316">
        <v>4452</v>
      </c>
      <c r="AL60" s="316">
        <v>3131</v>
      </c>
      <c r="AM60" s="316">
        <v>2254</v>
      </c>
      <c r="AN60" s="316">
        <v>1556</v>
      </c>
      <c r="AO60" s="316">
        <v>1878</v>
      </c>
      <c r="AP60" s="316">
        <v>799</v>
      </c>
      <c r="AQ60" s="316">
        <v>58</v>
      </c>
      <c r="AR60" s="316">
        <v>45197</v>
      </c>
      <c r="AS60" s="316">
        <v>2573</v>
      </c>
      <c r="AT60" s="316">
        <v>3287</v>
      </c>
      <c r="AU60" s="316">
        <v>20663</v>
      </c>
      <c r="AV60" s="316">
        <v>1087</v>
      </c>
    </row>
    <row r="61" spans="2:48" x14ac:dyDescent="0.25">
      <c r="B61" s="233">
        <f>+B60+1</f>
        <v>47</v>
      </c>
      <c r="C61" s="245" t="s">
        <v>93</v>
      </c>
      <c r="D61" s="246" t="s">
        <v>259</v>
      </c>
      <c r="E61" s="246" t="s">
        <v>260</v>
      </c>
      <c r="F61" s="247" t="s">
        <v>181</v>
      </c>
      <c r="G61" s="315">
        <f t="shared" si="11"/>
        <v>23907</v>
      </c>
      <c r="H61" s="295">
        <f t="shared" si="12"/>
        <v>4234</v>
      </c>
      <c r="I61" s="316">
        <v>563</v>
      </c>
      <c r="J61" s="316">
        <v>475</v>
      </c>
      <c r="K61" s="316">
        <v>863</v>
      </c>
      <c r="L61" s="316">
        <v>1078</v>
      </c>
      <c r="M61" s="316">
        <v>536</v>
      </c>
      <c r="N61" s="316">
        <v>719</v>
      </c>
      <c r="O61" s="316">
        <v>259</v>
      </c>
      <c r="P61" s="316">
        <v>258</v>
      </c>
      <c r="Q61" s="316">
        <v>256</v>
      </c>
      <c r="R61" s="316">
        <v>254</v>
      </c>
      <c r="S61" s="316">
        <v>251</v>
      </c>
      <c r="T61" s="316">
        <v>246</v>
      </c>
      <c r="U61" s="316">
        <v>248</v>
      </c>
      <c r="V61" s="316">
        <v>260</v>
      </c>
      <c r="W61" s="316">
        <v>279</v>
      </c>
      <c r="X61" s="316">
        <v>297</v>
      </c>
      <c r="Y61" s="316">
        <v>315</v>
      </c>
      <c r="Z61" s="316">
        <v>329</v>
      </c>
      <c r="AA61" s="316">
        <v>336</v>
      </c>
      <c r="AB61" s="316">
        <v>339</v>
      </c>
      <c r="AC61" s="316">
        <v>1734</v>
      </c>
      <c r="AD61" s="316">
        <v>1705</v>
      </c>
      <c r="AE61" s="316">
        <v>1500</v>
      </c>
      <c r="AF61" s="316">
        <v>1581</v>
      </c>
      <c r="AG61" s="316">
        <v>1585</v>
      </c>
      <c r="AH61" s="316">
        <v>1444</v>
      </c>
      <c r="AI61" s="316">
        <v>1502</v>
      </c>
      <c r="AJ61" s="316">
        <v>1399</v>
      </c>
      <c r="AK61" s="316">
        <v>1105</v>
      </c>
      <c r="AL61" s="316">
        <v>777</v>
      </c>
      <c r="AM61" s="316">
        <v>560</v>
      </c>
      <c r="AN61" s="316">
        <v>387</v>
      </c>
      <c r="AO61" s="316">
        <v>467</v>
      </c>
      <c r="AP61" s="316">
        <v>198</v>
      </c>
      <c r="AQ61" s="316">
        <v>14</v>
      </c>
      <c r="AR61" s="316">
        <v>11224</v>
      </c>
      <c r="AS61" s="316">
        <v>639</v>
      </c>
      <c r="AT61" s="316">
        <v>816</v>
      </c>
      <c r="AU61" s="316">
        <v>5131</v>
      </c>
      <c r="AV61" s="316">
        <v>270</v>
      </c>
    </row>
    <row r="62" spans="2:48" x14ac:dyDescent="0.25">
      <c r="B62" s="233">
        <f t="shared" ref="B62:B69" si="13">+B61+1</f>
        <v>48</v>
      </c>
      <c r="C62" s="245" t="s">
        <v>93</v>
      </c>
      <c r="D62" s="246" t="s">
        <v>261</v>
      </c>
      <c r="E62" s="246" t="s">
        <v>262</v>
      </c>
      <c r="F62" s="247" t="s">
        <v>178</v>
      </c>
      <c r="G62" s="315">
        <f t="shared" si="11"/>
        <v>10833</v>
      </c>
      <c r="H62" s="295">
        <f t="shared" si="12"/>
        <v>776</v>
      </c>
      <c r="I62" s="316">
        <v>103</v>
      </c>
      <c r="J62" s="316">
        <v>117</v>
      </c>
      <c r="K62" s="316">
        <v>166</v>
      </c>
      <c r="L62" s="316">
        <v>173</v>
      </c>
      <c r="M62" s="316">
        <v>165</v>
      </c>
      <c r="N62" s="316">
        <v>52</v>
      </c>
      <c r="O62" s="316">
        <v>132</v>
      </c>
      <c r="P62" s="316">
        <v>132</v>
      </c>
      <c r="Q62" s="316">
        <v>131</v>
      </c>
      <c r="R62" s="316">
        <v>130</v>
      </c>
      <c r="S62" s="316">
        <v>128</v>
      </c>
      <c r="T62" s="316">
        <v>126</v>
      </c>
      <c r="U62" s="316">
        <v>127</v>
      </c>
      <c r="V62" s="316">
        <v>133</v>
      </c>
      <c r="W62" s="316">
        <v>143</v>
      </c>
      <c r="X62" s="316">
        <v>152</v>
      </c>
      <c r="Y62" s="316">
        <v>161</v>
      </c>
      <c r="Z62" s="316">
        <v>168</v>
      </c>
      <c r="AA62" s="316">
        <v>172</v>
      </c>
      <c r="AB62" s="316">
        <v>173</v>
      </c>
      <c r="AC62" s="316">
        <v>886</v>
      </c>
      <c r="AD62" s="316">
        <v>872</v>
      </c>
      <c r="AE62" s="316">
        <v>767</v>
      </c>
      <c r="AF62" s="316">
        <v>808</v>
      </c>
      <c r="AG62" s="316">
        <v>810</v>
      </c>
      <c r="AH62" s="316">
        <v>738</v>
      </c>
      <c r="AI62" s="316">
        <v>768</v>
      </c>
      <c r="AJ62" s="316">
        <v>715</v>
      </c>
      <c r="AK62" s="316">
        <v>565</v>
      </c>
      <c r="AL62" s="316">
        <v>397</v>
      </c>
      <c r="AM62" s="316">
        <v>286</v>
      </c>
      <c r="AN62" s="316">
        <v>198</v>
      </c>
      <c r="AO62" s="316">
        <v>239</v>
      </c>
      <c r="AP62" s="316">
        <v>101</v>
      </c>
      <c r="AQ62" s="316">
        <v>7</v>
      </c>
      <c r="AR62" s="316">
        <v>5737</v>
      </c>
      <c r="AS62" s="316">
        <v>327</v>
      </c>
      <c r="AT62" s="316">
        <v>417</v>
      </c>
      <c r="AU62" s="316">
        <v>2623</v>
      </c>
      <c r="AV62" s="316">
        <v>138</v>
      </c>
    </row>
    <row r="63" spans="2:48" x14ac:dyDescent="0.25">
      <c r="B63" s="233">
        <f t="shared" si="13"/>
        <v>49</v>
      </c>
      <c r="C63" s="245" t="s">
        <v>93</v>
      </c>
      <c r="D63" s="246" t="s">
        <v>263</v>
      </c>
      <c r="E63" s="246" t="s">
        <v>264</v>
      </c>
      <c r="F63" s="247" t="s">
        <v>178</v>
      </c>
      <c r="G63" s="315">
        <f t="shared" si="11"/>
        <v>31770</v>
      </c>
      <c r="H63" s="295">
        <f t="shared" si="12"/>
        <v>2853</v>
      </c>
      <c r="I63" s="316">
        <v>392</v>
      </c>
      <c r="J63" s="316">
        <v>475</v>
      </c>
      <c r="K63" s="316">
        <v>410</v>
      </c>
      <c r="L63" s="316">
        <v>388</v>
      </c>
      <c r="M63" s="316">
        <v>483</v>
      </c>
      <c r="N63" s="316">
        <v>705</v>
      </c>
      <c r="O63" s="316">
        <v>381</v>
      </c>
      <c r="P63" s="316">
        <v>379</v>
      </c>
      <c r="Q63" s="316">
        <v>377</v>
      </c>
      <c r="R63" s="316">
        <v>374</v>
      </c>
      <c r="S63" s="316">
        <v>369</v>
      </c>
      <c r="T63" s="316">
        <v>362</v>
      </c>
      <c r="U63" s="316">
        <v>364</v>
      </c>
      <c r="V63" s="316">
        <v>382</v>
      </c>
      <c r="W63" s="316">
        <v>410</v>
      </c>
      <c r="X63" s="316">
        <v>436</v>
      </c>
      <c r="Y63" s="316">
        <v>462</v>
      </c>
      <c r="Z63" s="316">
        <v>483</v>
      </c>
      <c r="AA63" s="316">
        <v>494</v>
      </c>
      <c r="AB63" s="316">
        <v>499</v>
      </c>
      <c r="AC63" s="316">
        <v>2549</v>
      </c>
      <c r="AD63" s="316">
        <v>2506</v>
      </c>
      <c r="AE63" s="316">
        <v>2205</v>
      </c>
      <c r="AF63" s="316">
        <v>2324</v>
      </c>
      <c r="AG63" s="316">
        <v>2329</v>
      </c>
      <c r="AH63" s="316">
        <v>2123</v>
      </c>
      <c r="AI63" s="316">
        <v>2208</v>
      </c>
      <c r="AJ63" s="316">
        <v>2056</v>
      </c>
      <c r="AK63" s="316">
        <v>1625</v>
      </c>
      <c r="AL63" s="316">
        <v>1143</v>
      </c>
      <c r="AM63" s="316">
        <v>823</v>
      </c>
      <c r="AN63" s="316">
        <v>568</v>
      </c>
      <c r="AO63" s="316">
        <v>686</v>
      </c>
      <c r="AP63" s="316">
        <v>292</v>
      </c>
      <c r="AQ63" s="316">
        <v>21</v>
      </c>
      <c r="AR63" s="316">
        <v>16498</v>
      </c>
      <c r="AS63" s="316">
        <v>939</v>
      </c>
      <c r="AT63" s="316">
        <v>1200</v>
      </c>
      <c r="AU63" s="316">
        <v>7543</v>
      </c>
      <c r="AV63" s="316">
        <v>397</v>
      </c>
    </row>
    <row r="64" spans="2:48" x14ac:dyDescent="0.25">
      <c r="B64" s="233">
        <f t="shared" si="13"/>
        <v>50</v>
      </c>
      <c r="C64" s="245" t="s">
        <v>93</v>
      </c>
      <c r="D64" s="246" t="s">
        <v>265</v>
      </c>
      <c r="E64" s="246" t="s">
        <v>266</v>
      </c>
      <c r="F64" s="247" t="s">
        <v>181</v>
      </c>
      <c r="G64" s="315">
        <f t="shared" si="11"/>
        <v>34347</v>
      </c>
      <c r="H64" s="295">
        <f t="shared" si="12"/>
        <v>2096</v>
      </c>
      <c r="I64" s="316">
        <v>324</v>
      </c>
      <c r="J64" s="316">
        <v>356</v>
      </c>
      <c r="K64" s="316">
        <v>388</v>
      </c>
      <c r="L64" s="316">
        <v>474</v>
      </c>
      <c r="M64" s="316">
        <v>467</v>
      </c>
      <c r="N64" s="316">
        <v>87</v>
      </c>
      <c r="O64" s="316">
        <v>425</v>
      </c>
      <c r="P64" s="316">
        <v>423</v>
      </c>
      <c r="Q64" s="316">
        <v>420</v>
      </c>
      <c r="R64" s="316">
        <v>417</v>
      </c>
      <c r="S64" s="316">
        <v>412</v>
      </c>
      <c r="T64" s="316">
        <v>403</v>
      </c>
      <c r="U64" s="316">
        <v>406</v>
      </c>
      <c r="V64" s="316">
        <v>426</v>
      </c>
      <c r="W64" s="316">
        <v>457</v>
      </c>
      <c r="X64" s="316">
        <v>486</v>
      </c>
      <c r="Y64" s="316">
        <v>516</v>
      </c>
      <c r="Z64" s="316">
        <v>539</v>
      </c>
      <c r="AA64" s="316">
        <v>551</v>
      </c>
      <c r="AB64" s="316">
        <v>556</v>
      </c>
      <c r="AC64" s="316">
        <v>2843</v>
      </c>
      <c r="AD64" s="316">
        <v>2795</v>
      </c>
      <c r="AE64" s="316">
        <v>2459</v>
      </c>
      <c r="AF64" s="316">
        <v>2592</v>
      </c>
      <c r="AG64" s="316">
        <v>2598</v>
      </c>
      <c r="AH64" s="316">
        <v>2368</v>
      </c>
      <c r="AI64" s="316">
        <v>2462</v>
      </c>
      <c r="AJ64" s="316">
        <v>2293</v>
      </c>
      <c r="AK64" s="316">
        <v>1812</v>
      </c>
      <c r="AL64" s="316">
        <v>1275</v>
      </c>
      <c r="AM64" s="316">
        <v>918</v>
      </c>
      <c r="AN64" s="316">
        <v>634</v>
      </c>
      <c r="AO64" s="316">
        <v>765</v>
      </c>
      <c r="AP64" s="316">
        <v>325</v>
      </c>
      <c r="AQ64" s="316">
        <v>23</v>
      </c>
      <c r="AR64" s="316">
        <v>18400</v>
      </c>
      <c r="AS64" s="316">
        <v>1048</v>
      </c>
      <c r="AT64" s="316">
        <v>1338</v>
      </c>
      <c r="AU64" s="316">
        <v>8412</v>
      </c>
      <c r="AV64" s="316">
        <v>443</v>
      </c>
    </row>
    <row r="65" spans="2:48" x14ac:dyDescent="0.25">
      <c r="B65" s="233">
        <f t="shared" si="13"/>
        <v>51</v>
      </c>
      <c r="C65" s="245" t="s">
        <v>93</v>
      </c>
      <c r="D65" s="246"/>
      <c r="E65" s="248" t="s">
        <v>267</v>
      </c>
      <c r="F65" s="247"/>
      <c r="G65" s="312"/>
      <c r="H65" s="313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</row>
    <row r="66" spans="2:48" x14ac:dyDescent="0.25">
      <c r="B66" s="233">
        <f t="shared" si="13"/>
        <v>52</v>
      </c>
      <c r="C66" s="245" t="s">
        <v>91</v>
      </c>
      <c r="D66" s="246" t="s">
        <v>268</v>
      </c>
      <c r="E66" s="246" t="s">
        <v>269</v>
      </c>
      <c r="F66" s="247" t="s">
        <v>216</v>
      </c>
      <c r="G66" s="315">
        <f t="shared" si="11"/>
        <v>35311</v>
      </c>
      <c r="H66" s="295">
        <f t="shared" si="12"/>
        <v>2499</v>
      </c>
      <c r="I66" s="316">
        <v>449</v>
      </c>
      <c r="J66" s="316">
        <v>397</v>
      </c>
      <c r="K66" s="316">
        <v>387</v>
      </c>
      <c r="L66" s="316">
        <v>441</v>
      </c>
      <c r="M66" s="316">
        <v>422</v>
      </c>
      <c r="N66" s="316">
        <v>403</v>
      </c>
      <c r="O66" s="316">
        <v>545</v>
      </c>
      <c r="P66" s="316">
        <v>546</v>
      </c>
      <c r="Q66" s="316">
        <v>553</v>
      </c>
      <c r="R66" s="316">
        <v>564</v>
      </c>
      <c r="S66" s="316">
        <v>580</v>
      </c>
      <c r="T66" s="316">
        <v>598</v>
      </c>
      <c r="U66" s="316">
        <v>618</v>
      </c>
      <c r="V66" s="316">
        <v>638</v>
      </c>
      <c r="W66" s="316">
        <v>660</v>
      </c>
      <c r="X66" s="316">
        <v>681</v>
      </c>
      <c r="Y66" s="316">
        <v>701</v>
      </c>
      <c r="Z66" s="316">
        <v>718</v>
      </c>
      <c r="AA66" s="316">
        <v>725</v>
      </c>
      <c r="AB66" s="316">
        <v>724</v>
      </c>
      <c r="AC66" s="316">
        <v>3527</v>
      </c>
      <c r="AD66" s="316">
        <v>3174</v>
      </c>
      <c r="AE66" s="316">
        <v>2785</v>
      </c>
      <c r="AF66" s="316">
        <v>2521</v>
      </c>
      <c r="AG66" s="316">
        <v>2416</v>
      </c>
      <c r="AH66" s="316">
        <v>1918</v>
      </c>
      <c r="AI66" s="316">
        <v>1888</v>
      </c>
      <c r="AJ66" s="316">
        <v>1736</v>
      </c>
      <c r="AK66" s="316">
        <v>1335</v>
      </c>
      <c r="AL66" s="316">
        <v>1060</v>
      </c>
      <c r="AM66" s="316">
        <v>677</v>
      </c>
      <c r="AN66" s="316">
        <v>468</v>
      </c>
      <c r="AO66" s="316">
        <v>456</v>
      </c>
      <c r="AP66" s="316">
        <v>680</v>
      </c>
      <c r="AQ66" s="316">
        <v>40</v>
      </c>
      <c r="AR66" s="316">
        <v>18360</v>
      </c>
      <c r="AS66" s="316">
        <v>1524</v>
      </c>
      <c r="AT66" s="316">
        <v>1793</v>
      </c>
      <c r="AU66" s="316">
        <v>8355</v>
      </c>
      <c r="AV66" s="316">
        <v>927</v>
      </c>
    </row>
    <row r="67" spans="2:48" x14ac:dyDescent="0.25">
      <c r="B67" s="233">
        <f t="shared" si="13"/>
        <v>53</v>
      </c>
      <c r="C67" s="245" t="s">
        <v>91</v>
      </c>
      <c r="D67" s="246" t="s">
        <v>270</v>
      </c>
      <c r="E67" s="246" t="s">
        <v>271</v>
      </c>
      <c r="F67" s="247" t="s">
        <v>178</v>
      </c>
      <c r="G67" s="315">
        <f t="shared" si="11"/>
        <v>7207</v>
      </c>
      <c r="H67" s="295">
        <f t="shared" si="12"/>
        <v>498</v>
      </c>
      <c r="I67" s="316">
        <v>70</v>
      </c>
      <c r="J67" s="316">
        <v>96</v>
      </c>
      <c r="K67" s="316">
        <v>96</v>
      </c>
      <c r="L67" s="316">
        <v>99</v>
      </c>
      <c r="M67" s="316">
        <v>70</v>
      </c>
      <c r="N67" s="316">
        <v>67</v>
      </c>
      <c r="O67" s="316">
        <v>111</v>
      </c>
      <c r="P67" s="316">
        <v>111</v>
      </c>
      <c r="Q67" s="316">
        <v>113</v>
      </c>
      <c r="R67" s="316">
        <v>116</v>
      </c>
      <c r="S67" s="316">
        <v>118</v>
      </c>
      <c r="T67" s="316">
        <v>122</v>
      </c>
      <c r="U67" s="316">
        <v>126</v>
      </c>
      <c r="V67" s="316">
        <v>131</v>
      </c>
      <c r="W67" s="316">
        <v>135</v>
      </c>
      <c r="X67" s="316">
        <v>139</v>
      </c>
      <c r="Y67" s="316">
        <v>144</v>
      </c>
      <c r="Z67" s="316">
        <v>147</v>
      </c>
      <c r="AA67" s="316">
        <v>148</v>
      </c>
      <c r="AB67" s="316">
        <v>148</v>
      </c>
      <c r="AC67" s="316">
        <v>721</v>
      </c>
      <c r="AD67" s="316">
        <v>649</v>
      </c>
      <c r="AE67" s="316">
        <v>570</v>
      </c>
      <c r="AF67" s="316">
        <v>516</v>
      </c>
      <c r="AG67" s="316">
        <v>494</v>
      </c>
      <c r="AH67" s="316">
        <v>392</v>
      </c>
      <c r="AI67" s="316">
        <v>386</v>
      </c>
      <c r="AJ67" s="316">
        <v>355</v>
      </c>
      <c r="AK67" s="316">
        <v>273</v>
      </c>
      <c r="AL67" s="316">
        <v>217</v>
      </c>
      <c r="AM67" s="316">
        <v>138</v>
      </c>
      <c r="AN67" s="316">
        <v>96</v>
      </c>
      <c r="AO67" s="316">
        <v>93</v>
      </c>
      <c r="AP67" s="316">
        <v>139</v>
      </c>
      <c r="AQ67" s="316">
        <v>8</v>
      </c>
      <c r="AR67" s="316">
        <v>3755</v>
      </c>
      <c r="AS67" s="316">
        <v>312</v>
      </c>
      <c r="AT67" s="316">
        <v>367</v>
      </c>
      <c r="AU67" s="316">
        <v>1709</v>
      </c>
      <c r="AV67" s="316">
        <v>189</v>
      </c>
    </row>
    <row r="68" spans="2:48" x14ac:dyDescent="0.25">
      <c r="B68" s="233">
        <f t="shared" si="13"/>
        <v>54</v>
      </c>
      <c r="C68" s="245" t="s">
        <v>91</v>
      </c>
      <c r="D68" s="246" t="s">
        <v>272</v>
      </c>
      <c r="E68" s="246" t="s">
        <v>273</v>
      </c>
      <c r="F68" s="247" t="s">
        <v>178</v>
      </c>
      <c r="G68" s="315">
        <f t="shared" si="11"/>
        <v>5900</v>
      </c>
      <c r="H68" s="295">
        <f t="shared" si="12"/>
        <v>398</v>
      </c>
      <c r="I68" s="316">
        <v>66</v>
      </c>
      <c r="J68" s="316">
        <v>78</v>
      </c>
      <c r="K68" s="316">
        <v>57</v>
      </c>
      <c r="L68" s="316">
        <v>52</v>
      </c>
      <c r="M68" s="316">
        <v>74</v>
      </c>
      <c r="N68" s="316">
        <v>71</v>
      </c>
      <c r="O68" s="316">
        <v>91</v>
      </c>
      <c r="P68" s="316">
        <v>91</v>
      </c>
      <c r="Q68" s="316">
        <v>93</v>
      </c>
      <c r="R68" s="316">
        <v>95</v>
      </c>
      <c r="S68" s="316">
        <v>97</v>
      </c>
      <c r="T68" s="316">
        <v>100</v>
      </c>
      <c r="U68" s="316">
        <v>104</v>
      </c>
      <c r="V68" s="316">
        <v>107</v>
      </c>
      <c r="W68" s="316">
        <v>111</v>
      </c>
      <c r="X68" s="316">
        <v>114</v>
      </c>
      <c r="Y68" s="316">
        <v>118</v>
      </c>
      <c r="Z68" s="316">
        <v>120</v>
      </c>
      <c r="AA68" s="316">
        <v>121</v>
      </c>
      <c r="AB68" s="316">
        <v>121</v>
      </c>
      <c r="AC68" s="316">
        <v>592</v>
      </c>
      <c r="AD68" s="316">
        <v>532</v>
      </c>
      <c r="AE68" s="316">
        <v>467</v>
      </c>
      <c r="AF68" s="316">
        <v>423</v>
      </c>
      <c r="AG68" s="316">
        <v>405</v>
      </c>
      <c r="AH68" s="316">
        <v>322</v>
      </c>
      <c r="AI68" s="316">
        <v>317</v>
      </c>
      <c r="AJ68" s="316">
        <v>291</v>
      </c>
      <c r="AK68" s="316">
        <v>224</v>
      </c>
      <c r="AL68" s="316">
        <v>178</v>
      </c>
      <c r="AM68" s="316">
        <v>113</v>
      </c>
      <c r="AN68" s="316">
        <v>79</v>
      </c>
      <c r="AO68" s="316">
        <v>76</v>
      </c>
      <c r="AP68" s="316">
        <v>114</v>
      </c>
      <c r="AQ68" s="316">
        <v>7</v>
      </c>
      <c r="AR68" s="316">
        <v>3080</v>
      </c>
      <c r="AS68" s="316">
        <v>256</v>
      </c>
      <c r="AT68" s="316">
        <v>301</v>
      </c>
      <c r="AU68" s="316">
        <v>1401</v>
      </c>
      <c r="AV68" s="316">
        <v>155</v>
      </c>
    </row>
    <row r="69" spans="2:48" ht="15.75" thickBot="1" x14ac:dyDescent="0.3">
      <c r="B69" s="238">
        <f t="shared" si="13"/>
        <v>55</v>
      </c>
      <c r="C69" s="254" t="s">
        <v>91</v>
      </c>
      <c r="D69" s="251"/>
      <c r="E69" s="252" t="s">
        <v>274</v>
      </c>
      <c r="F69" s="253"/>
      <c r="G69" s="312"/>
      <c r="H69" s="313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</row>
    <row r="70" spans="2:48" ht="15.75" thickBot="1" x14ac:dyDescent="0.3">
      <c r="B70" s="220"/>
      <c r="C70" s="225"/>
      <c r="D70" s="226"/>
      <c r="E70" s="226" t="s">
        <v>275</v>
      </c>
      <c r="F70" s="227"/>
      <c r="G70" s="228">
        <f>SUM(G71:G99)</f>
        <v>277166</v>
      </c>
      <c r="H70" s="228">
        <f t="shared" ref="H70:AV70" si="14">SUM(H71:H99)</f>
        <v>25936</v>
      </c>
      <c r="I70" s="228">
        <f t="shared" si="14"/>
        <v>3925</v>
      </c>
      <c r="J70" s="228">
        <f t="shared" si="14"/>
        <v>4094</v>
      </c>
      <c r="K70" s="228">
        <f t="shared" si="14"/>
        <v>4342</v>
      </c>
      <c r="L70" s="228">
        <f t="shared" si="14"/>
        <v>4409</v>
      </c>
      <c r="M70" s="228">
        <f t="shared" si="14"/>
        <v>4585</v>
      </c>
      <c r="N70" s="228">
        <f t="shared" si="14"/>
        <v>4581</v>
      </c>
      <c r="O70" s="228">
        <f t="shared" si="14"/>
        <v>4591</v>
      </c>
      <c r="P70" s="228">
        <f t="shared" si="14"/>
        <v>4612</v>
      </c>
      <c r="Q70" s="228">
        <f t="shared" si="14"/>
        <v>4640</v>
      </c>
      <c r="R70" s="228">
        <f t="shared" si="14"/>
        <v>4672</v>
      </c>
      <c r="S70" s="228">
        <f t="shared" si="14"/>
        <v>4714</v>
      </c>
      <c r="T70" s="228">
        <f t="shared" si="14"/>
        <v>4760</v>
      </c>
      <c r="U70" s="228">
        <f t="shared" si="14"/>
        <v>4805</v>
      </c>
      <c r="V70" s="228">
        <f t="shared" si="14"/>
        <v>4844</v>
      </c>
      <c r="W70" s="228">
        <f t="shared" si="14"/>
        <v>4885</v>
      </c>
      <c r="X70" s="228">
        <f t="shared" si="14"/>
        <v>4915</v>
      </c>
      <c r="Y70" s="228">
        <f t="shared" si="14"/>
        <v>4945</v>
      </c>
      <c r="Z70" s="228">
        <f t="shared" si="14"/>
        <v>4987</v>
      </c>
      <c r="AA70" s="228">
        <f t="shared" si="14"/>
        <v>5044</v>
      </c>
      <c r="AB70" s="228">
        <f t="shared" si="14"/>
        <v>5110</v>
      </c>
      <c r="AC70" s="228">
        <f t="shared" si="14"/>
        <v>26020</v>
      </c>
      <c r="AD70" s="228">
        <f t="shared" si="14"/>
        <v>24894</v>
      </c>
      <c r="AE70" s="228">
        <f t="shared" si="14"/>
        <v>21430</v>
      </c>
      <c r="AF70" s="228">
        <f t="shared" si="14"/>
        <v>20927</v>
      </c>
      <c r="AG70" s="228">
        <f t="shared" si="14"/>
        <v>18979</v>
      </c>
      <c r="AH70" s="228">
        <f t="shared" si="14"/>
        <v>15308</v>
      </c>
      <c r="AI70" s="228">
        <f t="shared" si="14"/>
        <v>13669</v>
      </c>
      <c r="AJ70" s="228">
        <f t="shared" si="14"/>
        <v>12013</v>
      </c>
      <c r="AK70" s="228">
        <f t="shared" si="14"/>
        <v>9324</v>
      </c>
      <c r="AL70" s="228">
        <f t="shared" si="14"/>
        <v>7394</v>
      </c>
      <c r="AM70" s="228">
        <f t="shared" si="14"/>
        <v>5380</v>
      </c>
      <c r="AN70" s="228">
        <f t="shared" si="14"/>
        <v>4207</v>
      </c>
      <c r="AO70" s="228">
        <f t="shared" si="14"/>
        <v>4161</v>
      </c>
      <c r="AP70" s="228">
        <f t="shared" si="14"/>
        <v>4535</v>
      </c>
      <c r="AQ70" s="228">
        <f t="shared" si="14"/>
        <v>345</v>
      </c>
      <c r="AR70" s="228">
        <f t="shared" si="14"/>
        <v>141728</v>
      </c>
      <c r="AS70" s="228">
        <f t="shared" si="14"/>
        <v>11850</v>
      </c>
      <c r="AT70" s="228">
        <f t="shared" si="14"/>
        <v>12597</v>
      </c>
      <c r="AU70" s="228">
        <f t="shared" si="14"/>
        <v>65378</v>
      </c>
      <c r="AV70" s="228">
        <f t="shared" si="14"/>
        <v>6172</v>
      </c>
    </row>
    <row r="71" spans="2:48" x14ac:dyDescent="0.25">
      <c r="B71" s="229">
        <f>+B69+1</f>
        <v>56</v>
      </c>
      <c r="C71" s="242" t="s">
        <v>90</v>
      </c>
      <c r="D71" s="243" t="s">
        <v>276</v>
      </c>
      <c r="E71" s="243" t="s">
        <v>277</v>
      </c>
      <c r="F71" s="244" t="s">
        <v>181</v>
      </c>
      <c r="G71" s="315">
        <f t="shared" ref="G71:G99" si="15">SUM(I71:AO71)</f>
        <v>10143</v>
      </c>
      <c r="H71" s="295">
        <f t="shared" ref="H71:H99" si="16">SUM(I71:N71)</f>
        <v>686</v>
      </c>
      <c r="I71" s="316">
        <v>101</v>
      </c>
      <c r="J71" s="316">
        <v>111</v>
      </c>
      <c r="K71" s="316">
        <v>111</v>
      </c>
      <c r="L71" s="316">
        <v>97</v>
      </c>
      <c r="M71" s="316">
        <v>137</v>
      </c>
      <c r="N71" s="316">
        <v>129</v>
      </c>
      <c r="O71" s="316">
        <v>145</v>
      </c>
      <c r="P71" s="316">
        <v>147</v>
      </c>
      <c r="Q71" s="316">
        <v>148</v>
      </c>
      <c r="R71" s="316">
        <v>149</v>
      </c>
      <c r="S71" s="316">
        <v>151</v>
      </c>
      <c r="T71" s="316">
        <v>153</v>
      </c>
      <c r="U71" s="316">
        <v>155</v>
      </c>
      <c r="V71" s="316">
        <v>157</v>
      </c>
      <c r="W71" s="316">
        <v>160</v>
      </c>
      <c r="X71" s="316">
        <v>161</v>
      </c>
      <c r="Y71" s="316">
        <v>163</v>
      </c>
      <c r="Z71" s="316">
        <v>165</v>
      </c>
      <c r="AA71" s="316">
        <v>167</v>
      </c>
      <c r="AB71" s="316">
        <v>168</v>
      </c>
      <c r="AC71" s="316">
        <v>853</v>
      </c>
      <c r="AD71" s="316">
        <v>857</v>
      </c>
      <c r="AE71" s="316">
        <v>791</v>
      </c>
      <c r="AF71" s="316">
        <v>780</v>
      </c>
      <c r="AG71" s="316">
        <v>714</v>
      </c>
      <c r="AH71" s="316">
        <v>615</v>
      </c>
      <c r="AI71" s="316">
        <v>572</v>
      </c>
      <c r="AJ71" s="316">
        <v>559</v>
      </c>
      <c r="AK71" s="316">
        <v>440</v>
      </c>
      <c r="AL71" s="316">
        <v>370</v>
      </c>
      <c r="AM71" s="316">
        <v>270</v>
      </c>
      <c r="AN71" s="316">
        <v>223</v>
      </c>
      <c r="AO71" s="316">
        <v>224</v>
      </c>
      <c r="AP71" s="316">
        <v>145</v>
      </c>
      <c r="AQ71" s="316">
        <v>9</v>
      </c>
      <c r="AR71" s="316">
        <v>5352</v>
      </c>
      <c r="AS71" s="316">
        <v>375</v>
      </c>
      <c r="AT71" s="316">
        <v>427</v>
      </c>
      <c r="AU71" s="316">
        <v>2393</v>
      </c>
      <c r="AV71" s="316">
        <v>197</v>
      </c>
    </row>
    <row r="72" spans="2:48" x14ac:dyDescent="0.25">
      <c r="B72" s="233">
        <f>+B71+1</f>
        <v>57</v>
      </c>
      <c r="C72" s="245" t="s">
        <v>90</v>
      </c>
      <c r="D72" s="246" t="s">
        <v>278</v>
      </c>
      <c r="E72" s="246" t="s">
        <v>279</v>
      </c>
      <c r="F72" s="247" t="s">
        <v>181</v>
      </c>
      <c r="G72" s="315">
        <f t="shared" si="15"/>
        <v>5613</v>
      </c>
      <c r="H72" s="295">
        <f t="shared" si="16"/>
        <v>566</v>
      </c>
      <c r="I72" s="316">
        <v>75</v>
      </c>
      <c r="J72" s="316">
        <v>94</v>
      </c>
      <c r="K72" s="316">
        <v>120</v>
      </c>
      <c r="L72" s="316">
        <v>110</v>
      </c>
      <c r="M72" s="316">
        <v>86</v>
      </c>
      <c r="N72" s="316">
        <v>81</v>
      </c>
      <c r="O72" s="316">
        <v>78</v>
      </c>
      <c r="P72" s="316">
        <v>78</v>
      </c>
      <c r="Q72" s="316">
        <v>79</v>
      </c>
      <c r="R72" s="316">
        <v>79</v>
      </c>
      <c r="S72" s="316">
        <v>81</v>
      </c>
      <c r="T72" s="316">
        <v>82</v>
      </c>
      <c r="U72" s="316">
        <v>83</v>
      </c>
      <c r="V72" s="316">
        <v>84</v>
      </c>
      <c r="W72" s="316">
        <v>85</v>
      </c>
      <c r="X72" s="316">
        <v>86</v>
      </c>
      <c r="Y72" s="316">
        <v>87</v>
      </c>
      <c r="Z72" s="316">
        <v>88</v>
      </c>
      <c r="AA72" s="316">
        <v>89</v>
      </c>
      <c r="AB72" s="316">
        <v>90</v>
      </c>
      <c r="AC72" s="316">
        <v>455</v>
      </c>
      <c r="AD72" s="316">
        <v>457</v>
      </c>
      <c r="AE72" s="316">
        <v>422</v>
      </c>
      <c r="AF72" s="316">
        <v>416</v>
      </c>
      <c r="AG72" s="316">
        <v>381</v>
      </c>
      <c r="AH72" s="316">
        <v>328</v>
      </c>
      <c r="AI72" s="316">
        <v>306</v>
      </c>
      <c r="AJ72" s="316">
        <v>298</v>
      </c>
      <c r="AK72" s="316">
        <v>235</v>
      </c>
      <c r="AL72" s="316">
        <v>197</v>
      </c>
      <c r="AM72" s="316">
        <v>144</v>
      </c>
      <c r="AN72" s="316">
        <v>119</v>
      </c>
      <c r="AO72" s="316">
        <v>120</v>
      </c>
      <c r="AP72" s="316">
        <v>77</v>
      </c>
      <c r="AQ72" s="316">
        <v>5</v>
      </c>
      <c r="AR72" s="316">
        <v>2856</v>
      </c>
      <c r="AS72" s="316">
        <v>200</v>
      </c>
      <c r="AT72" s="316">
        <v>228</v>
      </c>
      <c r="AU72" s="316">
        <v>1277</v>
      </c>
      <c r="AV72" s="316">
        <v>105</v>
      </c>
    </row>
    <row r="73" spans="2:48" x14ac:dyDescent="0.25">
      <c r="B73" s="233">
        <f t="shared" ref="B73:B99" si="17">+B72+1</f>
        <v>58</v>
      </c>
      <c r="C73" s="245" t="s">
        <v>90</v>
      </c>
      <c r="D73" s="246" t="s">
        <v>280</v>
      </c>
      <c r="E73" s="246" t="s">
        <v>281</v>
      </c>
      <c r="F73" s="247" t="s">
        <v>181</v>
      </c>
      <c r="G73" s="315">
        <f t="shared" si="15"/>
        <v>6186</v>
      </c>
      <c r="H73" s="295">
        <f t="shared" si="16"/>
        <v>633</v>
      </c>
      <c r="I73" s="316">
        <v>100</v>
      </c>
      <c r="J73" s="316">
        <v>111</v>
      </c>
      <c r="K73" s="316">
        <v>114</v>
      </c>
      <c r="L73" s="316">
        <v>100</v>
      </c>
      <c r="M73" s="316">
        <v>107</v>
      </c>
      <c r="N73" s="316">
        <v>101</v>
      </c>
      <c r="O73" s="316">
        <v>85</v>
      </c>
      <c r="P73" s="316">
        <v>86</v>
      </c>
      <c r="Q73" s="316">
        <v>87</v>
      </c>
      <c r="R73" s="316">
        <v>87</v>
      </c>
      <c r="S73" s="316">
        <v>89</v>
      </c>
      <c r="T73" s="316">
        <v>90</v>
      </c>
      <c r="U73" s="316">
        <v>91</v>
      </c>
      <c r="V73" s="316">
        <v>92</v>
      </c>
      <c r="W73" s="316">
        <v>94</v>
      </c>
      <c r="X73" s="316">
        <v>95</v>
      </c>
      <c r="Y73" s="316">
        <v>96</v>
      </c>
      <c r="Z73" s="316">
        <v>97</v>
      </c>
      <c r="AA73" s="316">
        <v>98</v>
      </c>
      <c r="AB73" s="316">
        <v>99</v>
      </c>
      <c r="AC73" s="316">
        <v>501</v>
      </c>
      <c r="AD73" s="316">
        <v>503</v>
      </c>
      <c r="AE73" s="316">
        <v>464</v>
      </c>
      <c r="AF73" s="316">
        <v>458</v>
      </c>
      <c r="AG73" s="316">
        <v>419</v>
      </c>
      <c r="AH73" s="316">
        <v>361</v>
      </c>
      <c r="AI73" s="316">
        <v>336</v>
      </c>
      <c r="AJ73" s="316">
        <v>328</v>
      </c>
      <c r="AK73" s="316">
        <v>258</v>
      </c>
      <c r="AL73" s="316">
        <v>217</v>
      </c>
      <c r="AM73" s="316">
        <v>159</v>
      </c>
      <c r="AN73" s="316">
        <v>131</v>
      </c>
      <c r="AO73" s="316">
        <v>132</v>
      </c>
      <c r="AP73" s="316">
        <v>85</v>
      </c>
      <c r="AQ73" s="316">
        <v>5</v>
      </c>
      <c r="AR73" s="316">
        <v>3142</v>
      </c>
      <c r="AS73" s="316">
        <v>220</v>
      </c>
      <c r="AT73" s="316">
        <v>250</v>
      </c>
      <c r="AU73" s="316">
        <v>1405</v>
      </c>
      <c r="AV73" s="316">
        <v>116</v>
      </c>
    </row>
    <row r="74" spans="2:48" x14ac:dyDescent="0.25">
      <c r="B74" s="233">
        <f t="shared" si="17"/>
        <v>59</v>
      </c>
      <c r="C74" s="245" t="s">
        <v>90</v>
      </c>
      <c r="D74" s="246" t="s">
        <v>282</v>
      </c>
      <c r="E74" s="246" t="s">
        <v>283</v>
      </c>
      <c r="F74" s="247" t="s">
        <v>216</v>
      </c>
      <c r="G74" s="315">
        <f t="shared" si="15"/>
        <v>13052</v>
      </c>
      <c r="H74" s="295">
        <f t="shared" si="16"/>
        <v>871</v>
      </c>
      <c r="I74" s="316">
        <v>148</v>
      </c>
      <c r="J74" s="316">
        <v>187</v>
      </c>
      <c r="K74" s="316">
        <v>140</v>
      </c>
      <c r="L74" s="316">
        <v>96</v>
      </c>
      <c r="M74" s="316">
        <v>153</v>
      </c>
      <c r="N74" s="316">
        <v>147</v>
      </c>
      <c r="O74" s="316">
        <v>187</v>
      </c>
      <c r="P74" s="316">
        <v>189</v>
      </c>
      <c r="Q74" s="316">
        <v>190</v>
      </c>
      <c r="R74" s="316">
        <v>191</v>
      </c>
      <c r="S74" s="316">
        <v>195</v>
      </c>
      <c r="T74" s="316">
        <v>197</v>
      </c>
      <c r="U74" s="316">
        <v>200</v>
      </c>
      <c r="V74" s="316">
        <v>203</v>
      </c>
      <c r="W74" s="316">
        <v>207</v>
      </c>
      <c r="X74" s="316">
        <v>207</v>
      </c>
      <c r="Y74" s="316">
        <v>210</v>
      </c>
      <c r="Z74" s="316">
        <v>212</v>
      </c>
      <c r="AA74" s="316">
        <v>215</v>
      </c>
      <c r="AB74" s="316">
        <v>215</v>
      </c>
      <c r="AC74" s="316">
        <v>1097</v>
      </c>
      <c r="AD74" s="316">
        <v>1104</v>
      </c>
      <c r="AE74" s="316">
        <v>1018</v>
      </c>
      <c r="AF74" s="316">
        <v>1005</v>
      </c>
      <c r="AG74" s="316">
        <v>919</v>
      </c>
      <c r="AH74" s="316">
        <v>794</v>
      </c>
      <c r="AI74" s="316">
        <v>738</v>
      </c>
      <c r="AJ74" s="316">
        <v>721</v>
      </c>
      <c r="AK74" s="316">
        <v>567</v>
      </c>
      <c r="AL74" s="316">
        <v>476</v>
      </c>
      <c r="AM74" s="316">
        <v>349</v>
      </c>
      <c r="AN74" s="316">
        <v>287</v>
      </c>
      <c r="AO74" s="316">
        <v>288</v>
      </c>
      <c r="AP74" s="316">
        <v>187</v>
      </c>
      <c r="AQ74" s="316">
        <v>13</v>
      </c>
      <c r="AR74" s="316">
        <v>6891</v>
      </c>
      <c r="AS74" s="316">
        <v>482</v>
      </c>
      <c r="AT74" s="316">
        <v>549</v>
      </c>
      <c r="AU74" s="316">
        <v>3080</v>
      </c>
      <c r="AV74" s="316">
        <v>255</v>
      </c>
    </row>
    <row r="75" spans="2:48" x14ac:dyDescent="0.25">
      <c r="B75" s="233">
        <f t="shared" si="17"/>
        <v>60</v>
      </c>
      <c r="C75" s="245" t="s">
        <v>90</v>
      </c>
      <c r="D75" s="246" t="s">
        <v>284</v>
      </c>
      <c r="E75" s="246" t="s">
        <v>285</v>
      </c>
      <c r="F75" s="247" t="s">
        <v>178</v>
      </c>
      <c r="G75" s="315">
        <f t="shared" si="15"/>
        <v>1295</v>
      </c>
      <c r="H75" s="295">
        <f t="shared" si="16"/>
        <v>217</v>
      </c>
      <c r="I75" s="316">
        <v>22</v>
      </c>
      <c r="J75" s="316">
        <v>26</v>
      </c>
      <c r="K75" s="316">
        <v>26</v>
      </c>
      <c r="L75" s="316">
        <v>66</v>
      </c>
      <c r="M75" s="316">
        <v>39</v>
      </c>
      <c r="N75" s="316">
        <v>38</v>
      </c>
      <c r="O75" s="316">
        <v>17</v>
      </c>
      <c r="P75" s="316">
        <v>17</v>
      </c>
      <c r="Q75" s="316">
        <v>17</v>
      </c>
      <c r="R75" s="316">
        <v>17</v>
      </c>
      <c r="S75" s="316">
        <v>17</v>
      </c>
      <c r="T75" s="316">
        <v>17</v>
      </c>
      <c r="U75" s="316">
        <v>18</v>
      </c>
      <c r="V75" s="316">
        <v>18</v>
      </c>
      <c r="W75" s="316">
        <v>18</v>
      </c>
      <c r="X75" s="316">
        <v>18</v>
      </c>
      <c r="Y75" s="316">
        <v>19</v>
      </c>
      <c r="Z75" s="316">
        <v>19</v>
      </c>
      <c r="AA75" s="316">
        <v>19</v>
      </c>
      <c r="AB75" s="316">
        <v>19</v>
      </c>
      <c r="AC75" s="316">
        <v>97</v>
      </c>
      <c r="AD75" s="316">
        <v>98</v>
      </c>
      <c r="AE75" s="316">
        <v>90</v>
      </c>
      <c r="AF75" s="316">
        <v>89</v>
      </c>
      <c r="AG75" s="316">
        <v>81</v>
      </c>
      <c r="AH75" s="316">
        <v>70</v>
      </c>
      <c r="AI75" s="316">
        <v>65</v>
      </c>
      <c r="AJ75" s="316">
        <v>64</v>
      </c>
      <c r="AK75" s="316">
        <v>50</v>
      </c>
      <c r="AL75" s="316">
        <v>42</v>
      </c>
      <c r="AM75" s="316">
        <v>31</v>
      </c>
      <c r="AN75" s="316">
        <v>25</v>
      </c>
      <c r="AO75" s="316">
        <v>26</v>
      </c>
      <c r="AP75" s="316">
        <v>17</v>
      </c>
      <c r="AQ75" s="316">
        <v>1</v>
      </c>
      <c r="AR75" s="316">
        <v>610</v>
      </c>
      <c r="AS75" s="316">
        <v>43</v>
      </c>
      <c r="AT75" s="316">
        <v>49</v>
      </c>
      <c r="AU75" s="316">
        <v>273</v>
      </c>
      <c r="AV75" s="316">
        <v>22</v>
      </c>
    </row>
    <row r="76" spans="2:48" x14ac:dyDescent="0.25">
      <c r="B76" s="233">
        <f t="shared" si="17"/>
        <v>61</v>
      </c>
      <c r="C76" s="245" t="s">
        <v>90</v>
      </c>
      <c r="D76" s="246" t="s">
        <v>286</v>
      </c>
      <c r="E76" s="246" t="s">
        <v>287</v>
      </c>
      <c r="F76" s="247" t="s">
        <v>178</v>
      </c>
      <c r="G76" s="315">
        <f t="shared" si="15"/>
        <v>5179</v>
      </c>
      <c r="H76" s="295">
        <f t="shared" si="16"/>
        <v>911</v>
      </c>
      <c r="I76" s="316">
        <v>84</v>
      </c>
      <c r="J76" s="316">
        <v>113</v>
      </c>
      <c r="K76" s="316">
        <v>174</v>
      </c>
      <c r="L76" s="316">
        <v>198</v>
      </c>
      <c r="M76" s="316">
        <v>175</v>
      </c>
      <c r="N76" s="316">
        <v>167</v>
      </c>
      <c r="O76" s="316">
        <v>66</v>
      </c>
      <c r="P76" s="316">
        <v>66</v>
      </c>
      <c r="Q76" s="316">
        <v>67</v>
      </c>
      <c r="R76" s="316">
        <v>67</v>
      </c>
      <c r="S76" s="316">
        <v>68</v>
      </c>
      <c r="T76" s="316">
        <v>69</v>
      </c>
      <c r="U76" s="316">
        <v>70</v>
      </c>
      <c r="V76" s="316">
        <v>71</v>
      </c>
      <c r="W76" s="316">
        <v>72</v>
      </c>
      <c r="X76" s="316">
        <v>73</v>
      </c>
      <c r="Y76" s="316">
        <v>74</v>
      </c>
      <c r="Z76" s="316">
        <v>75</v>
      </c>
      <c r="AA76" s="316">
        <v>75</v>
      </c>
      <c r="AB76" s="316">
        <v>76</v>
      </c>
      <c r="AC76" s="316">
        <v>385</v>
      </c>
      <c r="AD76" s="316">
        <v>387</v>
      </c>
      <c r="AE76" s="316">
        <v>357</v>
      </c>
      <c r="AF76" s="316">
        <v>352</v>
      </c>
      <c r="AG76" s="316">
        <v>322</v>
      </c>
      <c r="AH76" s="316">
        <v>278</v>
      </c>
      <c r="AI76" s="316">
        <v>258</v>
      </c>
      <c r="AJ76" s="316">
        <v>252</v>
      </c>
      <c r="AK76" s="316">
        <v>198</v>
      </c>
      <c r="AL76" s="316">
        <v>167</v>
      </c>
      <c r="AM76" s="316">
        <v>122</v>
      </c>
      <c r="AN76" s="316">
        <v>100</v>
      </c>
      <c r="AO76" s="316">
        <v>101</v>
      </c>
      <c r="AP76" s="316">
        <v>65</v>
      </c>
      <c r="AQ76" s="316">
        <v>4</v>
      </c>
      <c r="AR76" s="316">
        <v>2415</v>
      </c>
      <c r="AS76" s="316">
        <v>169</v>
      </c>
      <c r="AT76" s="316">
        <v>192</v>
      </c>
      <c r="AU76" s="316">
        <v>1080</v>
      </c>
      <c r="AV76" s="316">
        <v>89</v>
      </c>
    </row>
    <row r="77" spans="2:48" x14ac:dyDescent="0.25">
      <c r="B77" s="233">
        <f t="shared" si="17"/>
        <v>62</v>
      </c>
      <c r="C77" s="245" t="s">
        <v>90</v>
      </c>
      <c r="D77" s="246" t="s">
        <v>288</v>
      </c>
      <c r="E77" s="246" t="s">
        <v>289</v>
      </c>
      <c r="F77" s="247" t="s">
        <v>178</v>
      </c>
      <c r="G77" s="315">
        <f t="shared" si="15"/>
        <v>2462</v>
      </c>
      <c r="H77" s="295">
        <f t="shared" si="16"/>
        <v>248</v>
      </c>
      <c r="I77" s="316">
        <v>40</v>
      </c>
      <c r="J77" s="316">
        <v>51</v>
      </c>
      <c r="K77" s="316">
        <v>36</v>
      </c>
      <c r="L77" s="316">
        <v>40</v>
      </c>
      <c r="M77" s="316">
        <v>42</v>
      </c>
      <c r="N77" s="316">
        <v>39</v>
      </c>
      <c r="O77" s="316">
        <v>34</v>
      </c>
      <c r="P77" s="316">
        <v>34</v>
      </c>
      <c r="Q77" s="316">
        <v>35</v>
      </c>
      <c r="R77" s="316">
        <v>35</v>
      </c>
      <c r="S77" s="316">
        <v>35</v>
      </c>
      <c r="T77" s="316">
        <v>36</v>
      </c>
      <c r="U77" s="316">
        <v>36</v>
      </c>
      <c r="V77" s="316">
        <v>37</v>
      </c>
      <c r="W77" s="316">
        <v>37</v>
      </c>
      <c r="X77" s="316">
        <v>38</v>
      </c>
      <c r="Y77" s="316">
        <v>38</v>
      </c>
      <c r="Z77" s="316">
        <v>39</v>
      </c>
      <c r="AA77" s="316">
        <v>39</v>
      </c>
      <c r="AB77" s="316">
        <v>39</v>
      </c>
      <c r="AC77" s="316">
        <v>200</v>
      </c>
      <c r="AD77" s="316">
        <v>201</v>
      </c>
      <c r="AE77" s="316">
        <v>185</v>
      </c>
      <c r="AF77" s="316">
        <v>183</v>
      </c>
      <c r="AG77" s="316">
        <v>167</v>
      </c>
      <c r="AH77" s="316">
        <v>144</v>
      </c>
      <c r="AI77" s="316">
        <v>134</v>
      </c>
      <c r="AJ77" s="316">
        <v>131</v>
      </c>
      <c r="AK77" s="316">
        <v>103</v>
      </c>
      <c r="AL77" s="316">
        <v>87</v>
      </c>
      <c r="AM77" s="316">
        <v>63</v>
      </c>
      <c r="AN77" s="316">
        <v>52</v>
      </c>
      <c r="AO77" s="316">
        <v>52</v>
      </c>
      <c r="AP77" s="316">
        <v>34</v>
      </c>
      <c r="AQ77" s="316">
        <v>2</v>
      </c>
      <c r="AR77" s="316">
        <v>1254</v>
      </c>
      <c r="AS77" s="316">
        <v>88</v>
      </c>
      <c r="AT77" s="316">
        <v>100</v>
      </c>
      <c r="AU77" s="316">
        <v>561</v>
      </c>
      <c r="AV77" s="316">
        <v>46</v>
      </c>
    </row>
    <row r="78" spans="2:48" x14ac:dyDescent="0.25">
      <c r="B78" s="233">
        <f t="shared" si="17"/>
        <v>63</v>
      </c>
      <c r="C78" s="245" t="s">
        <v>90</v>
      </c>
      <c r="D78" s="246" t="s">
        <v>290</v>
      </c>
      <c r="E78" s="246" t="s">
        <v>291</v>
      </c>
      <c r="F78" s="247" t="s">
        <v>178</v>
      </c>
      <c r="G78" s="315">
        <f t="shared" si="15"/>
        <v>2584</v>
      </c>
      <c r="H78" s="295">
        <f t="shared" si="16"/>
        <v>124</v>
      </c>
      <c r="I78" s="316">
        <v>10</v>
      </c>
      <c r="J78" s="316">
        <v>20</v>
      </c>
      <c r="K78" s="316">
        <v>17</v>
      </c>
      <c r="L78" s="316">
        <v>24</v>
      </c>
      <c r="M78" s="316">
        <v>27</v>
      </c>
      <c r="N78" s="316">
        <v>26</v>
      </c>
      <c r="O78" s="316">
        <v>38</v>
      </c>
      <c r="P78" s="316">
        <v>38</v>
      </c>
      <c r="Q78" s="316">
        <v>38</v>
      </c>
      <c r="R78" s="316">
        <v>39</v>
      </c>
      <c r="S78" s="316">
        <v>39</v>
      </c>
      <c r="T78" s="316">
        <v>40</v>
      </c>
      <c r="U78" s="316">
        <v>40</v>
      </c>
      <c r="V78" s="316">
        <v>41</v>
      </c>
      <c r="W78" s="316">
        <v>42</v>
      </c>
      <c r="X78" s="316">
        <v>42</v>
      </c>
      <c r="Y78" s="316">
        <v>43</v>
      </c>
      <c r="Z78" s="316">
        <v>43</v>
      </c>
      <c r="AA78" s="316">
        <v>43</v>
      </c>
      <c r="AB78" s="316">
        <v>44</v>
      </c>
      <c r="AC78" s="316">
        <v>222</v>
      </c>
      <c r="AD78" s="316">
        <v>223</v>
      </c>
      <c r="AE78" s="316">
        <v>206</v>
      </c>
      <c r="AF78" s="316">
        <v>203</v>
      </c>
      <c r="AG78" s="316">
        <v>186</v>
      </c>
      <c r="AH78" s="316">
        <v>160</v>
      </c>
      <c r="AI78" s="316">
        <v>149</v>
      </c>
      <c r="AJ78" s="316">
        <v>145</v>
      </c>
      <c r="AK78" s="316">
        <v>114</v>
      </c>
      <c r="AL78" s="316">
        <v>96</v>
      </c>
      <c r="AM78" s="316">
        <v>70</v>
      </c>
      <c r="AN78" s="316">
        <v>58</v>
      </c>
      <c r="AO78" s="316">
        <v>58</v>
      </c>
      <c r="AP78" s="316">
        <v>38</v>
      </c>
      <c r="AQ78" s="316">
        <v>2</v>
      </c>
      <c r="AR78" s="316">
        <v>1393</v>
      </c>
      <c r="AS78" s="316">
        <v>98</v>
      </c>
      <c r="AT78" s="316">
        <v>111</v>
      </c>
      <c r="AU78" s="316">
        <v>623</v>
      </c>
      <c r="AV78" s="316">
        <v>51</v>
      </c>
    </row>
    <row r="79" spans="2:48" x14ac:dyDescent="0.25">
      <c r="B79" s="233">
        <f t="shared" si="17"/>
        <v>64</v>
      </c>
      <c r="C79" s="245" t="s">
        <v>94</v>
      </c>
      <c r="D79" s="246" t="s">
        <v>292</v>
      </c>
      <c r="E79" s="246" t="s">
        <v>293</v>
      </c>
      <c r="F79" s="247" t="s">
        <v>178</v>
      </c>
      <c r="G79" s="315">
        <f t="shared" si="15"/>
        <v>2228</v>
      </c>
      <c r="H79" s="295">
        <f t="shared" si="16"/>
        <v>82</v>
      </c>
      <c r="I79" s="316">
        <v>26</v>
      </c>
      <c r="J79" s="316">
        <v>7</v>
      </c>
      <c r="K79" s="316">
        <v>16</v>
      </c>
      <c r="L79" s="316">
        <v>13</v>
      </c>
      <c r="M79" s="316">
        <v>10</v>
      </c>
      <c r="N79" s="316">
        <v>10</v>
      </c>
      <c r="O79" s="316">
        <v>40</v>
      </c>
      <c r="P79" s="316">
        <v>41</v>
      </c>
      <c r="Q79" s="316">
        <v>41</v>
      </c>
      <c r="R79" s="316">
        <v>41</v>
      </c>
      <c r="S79" s="316">
        <v>41</v>
      </c>
      <c r="T79" s="316">
        <v>42</v>
      </c>
      <c r="U79" s="316">
        <v>42</v>
      </c>
      <c r="V79" s="316">
        <v>43</v>
      </c>
      <c r="W79" s="316">
        <v>43</v>
      </c>
      <c r="X79" s="316">
        <v>43</v>
      </c>
      <c r="Y79" s="316">
        <v>43</v>
      </c>
      <c r="Z79" s="316">
        <v>44</v>
      </c>
      <c r="AA79" s="316">
        <v>44</v>
      </c>
      <c r="AB79" s="316">
        <v>45</v>
      </c>
      <c r="AC79" s="316">
        <v>228</v>
      </c>
      <c r="AD79" s="316">
        <v>216</v>
      </c>
      <c r="AE79" s="316">
        <v>184</v>
      </c>
      <c r="AF79" s="316">
        <v>179</v>
      </c>
      <c r="AG79" s="316">
        <v>162</v>
      </c>
      <c r="AH79" s="316">
        <v>129</v>
      </c>
      <c r="AI79" s="316">
        <v>114</v>
      </c>
      <c r="AJ79" s="316">
        <v>98</v>
      </c>
      <c r="AK79" s="316">
        <v>76</v>
      </c>
      <c r="AL79" s="316">
        <v>59</v>
      </c>
      <c r="AM79" s="316">
        <v>43</v>
      </c>
      <c r="AN79" s="316">
        <v>33</v>
      </c>
      <c r="AO79" s="316">
        <v>32</v>
      </c>
      <c r="AP79" s="316">
        <v>40</v>
      </c>
      <c r="AQ79" s="316">
        <v>3</v>
      </c>
      <c r="AR79" s="316">
        <v>1210</v>
      </c>
      <c r="AS79" s="316">
        <v>104</v>
      </c>
      <c r="AT79" s="316">
        <v>110</v>
      </c>
      <c r="AU79" s="316">
        <v>562</v>
      </c>
      <c r="AV79" s="316">
        <v>54</v>
      </c>
    </row>
    <row r="80" spans="2:48" x14ac:dyDescent="0.25">
      <c r="B80" s="233">
        <f t="shared" si="17"/>
        <v>65</v>
      </c>
      <c r="C80" s="245" t="s">
        <v>94</v>
      </c>
      <c r="D80" s="246" t="s">
        <v>294</v>
      </c>
      <c r="E80" s="246" t="s">
        <v>295</v>
      </c>
      <c r="F80" s="247" t="s">
        <v>181</v>
      </c>
      <c r="G80" s="315">
        <f t="shared" si="15"/>
        <v>12657</v>
      </c>
      <c r="H80" s="295">
        <f t="shared" si="16"/>
        <v>1217</v>
      </c>
      <c r="I80" s="316">
        <v>183</v>
      </c>
      <c r="J80" s="316">
        <v>174</v>
      </c>
      <c r="K80" s="316">
        <v>232</v>
      </c>
      <c r="L80" s="316">
        <v>256</v>
      </c>
      <c r="M80" s="316">
        <v>185</v>
      </c>
      <c r="N80" s="316">
        <v>187</v>
      </c>
      <c r="O80" s="316">
        <v>216</v>
      </c>
      <c r="P80" s="316">
        <v>217</v>
      </c>
      <c r="Q80" s="316">
        <v>218</v>
      </c>
      <c r="R80" s="316">
        <v>219</v>
      </c>
      <c r="S80" s="316">
        <v>221</v>
      </c>
      <c r="T80" s="316">
        <v>223</v>
      </c>
      <c r="U80" s="316">
        <v>225</v>
      </c>
      <c r="V80" s="316">
        <v>227</v>
      </c>
      <c r="W80" s="316">
        <v>228</v>
      </c>
      <c r="X80" s="316">
        <v>230</v>
      </c>
      <c r="Y80" s="316">
        <v>231</v>
      </c>
      <c r="Z80" s="316">
        <v>233</v>
      </c>
      <c r="AA80" s="316">
        <v>235</v>
      </c>
      <c r="AB80" s="316">
        <v>239</v>
      </c>
      <c r="AC80" s="316">
        <v>1216</v>
      </c>
      <c r="AD80" s="316">
        <v>1153</v>
      </c>
      <c r="AE80" s="316">
        <v>980</v>
      </c>
      <c r="AF80" s="316">
        <v>955</v>
      </c>
      <c r="AG80" s="316">
        <v>864</v>
      </c>
      <c r="AH80" s="316">
        <v>687</v>
      </c>
      <c r="AI80" s="316">
        <v>608</v>
      </c>
      <c r="AJ80" s="316">
        <v>521</v>
      </c>
      <c r="AK80" s="316">
        <v>403</v>
      </c>
      <c r="AL80" s="316">
        <v>314</v>
      </c>
      <c r="AM80" s="316">
        <v>228</v>
      </c>
      <c r="AN80" s="316">
        <v>176</v>
      </c>
      <c r="AO80" s="316">
        <v>173</v>
      </c>
      <c r="AP80" s="316">
        <v>213</v>
      </c>
      <c r="AQ80" s="316">
        <v>17</v>
      </c>
      <c r="AR80" s="316">
        <v>6449</v>
      </c>
      <c r="AS80" s="316">
        <v>557</v>
      </c>
      <c r="AT80" s="316">
        <v>585</v>
      </c>
      <c r="AU80" s="316">
        <v>2994</v>
      </c>
      <c r="AV80" s="316">
        <v>290</v>
      </c>
    </row>
    <row r="81" spans="2:48" x14ac:dyDescent="0.25">
      <c r="B81" s="233">
        <f t="shared" si="17"/>
        <v>66</v>
      </c>
      <c r="C81" s="245" t="s">
        <v>94</v>
      </c>
      <c r="D81" s="246" t="s">
        <v>296</v>
      </c>
      <c r="E81" s="246" t="s">
        <v>297</v>
      </c>
      <c r="F81" s="247" t="s">
        <v>181</v>
      </c>
      <c r="G81" s="315">
        <f t="shared" si="15"/>
        <v>15657</v>
      </c>
      <c r="H81" s="295">
        <f t="shared" si="16"/>
        <v>892</v>
      </c>
      <c r="I81" s="316">
        <v>138</v>
      </c>
      <c r="J81" s="316">
        <v>115</v>
      </c>
      <c r="K81" s="316">
        <v>185</v>
      </c>
      <c r="L81" s="316">
        <v>216</v>
      </c>
      <c r="M81" s="316">
        <v>118</v>
      </c>
      <c r="N81" s="316">
        <v>120</v>
      </c>
      <c r="O81" s="316">
        <v>278</v>
      </c>
      <c r="P81" s="316">
        <v>280</v>
      </c>
      <c r="Q81" s="316">
        <v>281</v>
      </c>
      <c r="R81" s="316">
        <v>283</v>
      </c>
      <c r="S81" s="316">
        <v>285</v>
      </c>
      <c r="T81" s="316">
        <v>288</v>
      </c>
      <c r="U81" s="316">
        <v>291</v>
      </c>
      <c r="V81" s="316">
        <v>293</v>
      </c>
      <c r="W81" s="316">
        <v>295</v>
      </c>
      <c r="X81" s="316">
        <v>296</v>
      </c>
      <c r="Y81" s="316">
        <v>298</v>
      </c>
      <c r="Z81" s="316">
        <v>300</v>
      </c>
      <c r="AA81" s="316">
        <v>304</v>
      </c>
      <c r="AB81" s="316">
        <v>308</v>
      </c>
      <c r="AC81" s="316">
        <v>1569</v>
      </c>
      <c r="AD81" s="316">
        <v>1488</v>
      </c>
      <c r="AE81" s="316">
        <v>1265</v>
      </c>
      <c r="AF81" s="316">
        <v>1232</v>
      </c>
      <c r="AG81" s="316">
        <v>1116</v>
      </c>
      <c r="AH81" s="316">
        <v>887</v>
      </c>
      <c r="AI81" s="316">
        <v>785</v>
      </c>
      <c r="AJ81" s="316">
        <v>672</v>
      </c>
      <c r="AK81" s="316">
        <v>520</v>
      </c>
      <c r="AL81" s="316">
        <v>406</v>
      </c>
      <c r="AM81" s="316">
        <v>295</v>
      </c>
      <c r="AN81" s="316">
        <v>227</v>
      </c>
      <c r="AO81" s="316">
        <v>223</v>
      </c>
      <c r="AP81" s="316">
        <v>275</v>
      </c>
      <c r="AQ81" s="316">
        <v>21</v>
      </c>
      <c r="AR81" s="316">
        <v>8325</v>
      </c>
      <c r="AS81" s="316">
        <v>719</v>
      </c>
      <c r="AT81" s="316">
        <v>755</v>
      </c>
      <c r="AU81" s="316">
        <v>3864</v>
      </c>
      <c r="AV81" s="316">
        <v>374</v>
      </c>
    </row>
    <row r="82" spans="2:48" x14ac:dyDescent="0.25">
      <c r="B82" s="233">
        <f t="shared" si="17"/>
        <v>67</v>
      </c>
      <c r="C82" s="245" t="s">
        <v>94</v>
      </c>
      <c r="D82" s="246" t="s">
        <v>298</v>
      </c>
      <c r="E82" s="246" t="s">
        <v>299</v>
      </c>
      <c r="F82" s="247" t="s">
        <v>181</v>
      </c>
      <c r="G82" s="315">
        <f t="shared" si="15"/>
        <v>28970</v>
      </c>
      <c r="H82" s="295">
        <f t="shared" si="16"/>
        <v>1635</v>
      </c>
      <c r="I82" s="316">
        <v>207</v>
      </c>
      <c r="J82" s="316">
        <v>217</v>
      </c>
      <c r="K82" s="316">
        <v>292</v>
      </c>
      <c r="L82" s="316">
        <v>321</v>
      </c>
      <c r="M82" s="316">
        <v>298</v>
      </c>
      <c r="N82" s="316">
        <v>300</v>
      </c>
      <c r="O82" s="316">
        <v>515</v>
      </c>
      <c r="P82" s="316">
        <v>517</v>
      </c>
      <c r="Q82" s="316">
        <v>520</v>
      </c>
      <c r="R82" s="316">
        <v>525</v>
      </c>
      <c r="S82" s="316">
        <v>528</v>
      </c>
      <c r="T82" s="316">
        <v>533</v>
      </c>
      <c r="U82" s="316">
        <v>536</v>
      </c>
      <c r="V82" s="316">
        <v>542</v>
      </c>
      <c r="W82" s="316">
        <v>545</v>
      </c>
      <c r="X82" s="316">
        <v>550</v>
      </c>
      <c r="Y82" s="316">
        <v>551</v>
      </c>
      <c r="Z82" s="316">
        <v>553</v>
      </c>
      <c r="AA82" s="316">
        <v>562</v>
      </c>
      <c r="AB82" s="316">
        <v>569</v>
      </c>
      <c r="AC82" s="316">
        <v>2908</v>
      </c>
      <c r="AD82" s="316">
        <v>2756</v>
      </c>
      <c r="AE82" s="316">
        <v>2341</v>
      </c>
      <c r="AF82" s="316">
        <v>2281</v>
      </c>
      <c r="AG82" s="316">
        <v>2067</v>
      </c>
      <c r="AH82" s="316">
        <v>1644</v>
      </c>
      <c r="AI82" s="316">
        <v>1454</v>
      </c>
      <c r="AJ82" s="316">
        <v>1244</v>
      </c>
      <c r="AK82" s="316">
        <v>960</v>
      </c>
      <c r="AL82" s="316">
        <v>752</v>
      </c>
      <c r="AM82" s="316">
        <v>547</v>
      </c>
      <c r="AN82" s="316">
        <v>421</v>
      </c>
      <c r="AO82" s="316">
        <v>414</v>
      </c>
      <c r="AP82" s="316">
        <v>509</v>
      </c>
      <c r="AQ82" s="316">
        <v>39</v>
      </c>
      <c r="AR82" s="316">
        <v>15415</v>
      </c>
      <c r="AS82" s="316">
        <v>1331</v>
      </c>
      <c r="AT82" s="316">
        <v>1400</v>
      </c>
      <c r="AU82" s="316">
        <v>7154</v>
      </c>
      <c r="AV82" s="316">
        <v>692</v>
      </c>
    </row>
    <row r="83" spans="2:48" x14ac:dyDescent="0.25">
      <c r="B83" s="233">
        <f t="shared" si="17"/>
        <v>68</v>
      </c>
      <c r="C83" s="245" t="s">
        <v>94</v>
      </c>
      <c r="D83" s="246" t="s">
        <v>300</v>
      </c>
      <c r="E83" s="246" t="s">
        <v>301</v>
      </c>
      <c r="F83" s="247" t="s">
        <v>181</v>
      </c>
      <c r="G83" s="315">
        <f t="shared" si="15"/>
        <v>10230</v>
      </c>
      <c r="H83" s="295">
        <f t="shared" si="16"/>
        <v>698</v>
      </c>
      <c r="I83" s="316">
        <v>122</v>
      </c>
      <c r="J83" s="316">
        <v>109</v>
      </c>
      <c r="K83" s="316">
        <v>118</v>
      </c>
      <c r="L83" s="316">
        <v>134</v>
      </c>
      <c r="M83" s="316">
        <v>107</v>
      </c>
      <c r="N83" s="316">
        <v>108</v>
      </c>
      <c r="O83" s="316">
        <v>180</v>
      </c>
      <c r="P83" s="316">
        <v>180</v>
      </c>
      <c r="Q83" s="316">
        <v>181</v>
      </c>
      <c r="R83" s="316">
        <v>183</v>
      </c>
      <c r="S83" s="316">
        <v>184</v>
      </c>
      <c r="T83" s="316">
        <v>186</v>
      </c>
      <c r="U83" s="316">
        <v>188</v>
      </c>
      <c r="V83" s="316">
        <v>189</v>
      </c>
      <c r="W83" s="316">
        <v>190</v>
      </c>
      <c r="X83" s="316">
        <v>191</v>
      </c>
      <c r="Y83" s="316">
        <v>192</v>
      </c>
      <c r="Z83" s="316">
        <v>194</v>
      </c>
      <c r="AA83" s="316">
        <v>196</v>
      </c>
      <c r="AB83" s="316">
        <v>199</v>
      </c>
      <c r="AC83" s="316">
        <v>1013</v>
      </c>
      <c r="AD83" s="316">
        <v>961</v>
      </c>
      <c r="AE83" s="316">
        <v>816</v>
      </c>
      <c r="AF83" s="316">
        <v>796</v>
      </c>
      <c r="AG83" s="316">
        <v>720</v>
      </c>
      <c r="AH83" s="316">
        <v>573</v>
      </c>
      <c r="AI83" s="316">
        <v>507</v>
      </c>
      <c r="AJ83" s="316">
        <v>434</v>
      </c>
      <c r="AK83" s="316">
        <v>336</v>
      </c>
      <c r="AL83" s="316">
        <v>262</v>
      </c>
      <c r="AM83" s="316">
        <v>190</v>
      </c>
      <c r="AN83" s="316">
        <v>147</v>
      </c>
      <c r="AO83" s="316">
        <v>144</v>
      </c>
      <c r="AP83" s="316">
        <v>177</v>
      </c>
      <c r="AQ83" s="316">
        <v>14</v>
      </c>
      <c r="AR83" s="316">
        <v>5374</v>
      </c>
      <c r="AS83" s="316">
        <v>464</v>
      </c>
      <c r="AT83" s="316">
        <v>488</v>
      </c>
      <c r="AU83" s="316">
        <v>2494</v>
      </c>
      <c r="AV83" s="316">
        <v>241</v>
      </c>
    </row>
    <row r="84" spans="2:48" x14ac:dyDescent="0.25">
      <c r="B84" s="233">
        <f t="shared" si="17"/>
        <v>69</v>
      </c>
      <c r="C84" s="245" t="s">
        <v>94</v>
      </c>
      <c r="D84" s="246" t="s">
        <v>302</v>
      </c>
      <c r="E84" s="246" t="s">
        <v>303</v>
      </c>
      <c r="F84" s="247" t="s">
        <v>181</v>
      </c>
      <c r="G84" s="315">
        <f t="shared" si="15"/>
        <v>7964</v>
      </c>
      <c r="H84" s="295">
        <f t="shared" si="16"/>
        <v>682</v>
      </c>
      <c r="I84" s="316">
        <v>81</v>
      </c>
      <c r="J84" s="316">
        <v>112</v>
      </c>
      <c r="K84" s="316">
        <v>120</v>
      </c>
      <c r="L84" s="316">
        <v>174</v>
      </c>
      <c r="M84" s="316">
        <v>97</v>
      </c>
      <c r="N84" s="316">
        <v>98</v>
      </c>
      <c r="O84" s="316">
        <v>137</v>
      </c>
      <c r="P84" s="316">
        <v>138</v>
      </c>
      <c r="Q84" s="316">
        <v>139</v>
      </c>
      <c r="R84" s="316">
        <v>140</v>
      </c>
      <c r="S84" s="316">
        <v>141</v>
      </c>
      <c r="T84" s="316">
        <v>142</v>
      </c>
      <c r="U84" s="316">
        <v>143</v>
      </c>
      <c r="V84" s="316">
        <v>144</v>
      </c>
      <c r="W84" s="316">
        <v>145</v>
      </c>
      <c r="X84" s="316">
        <v>146</v>
      </c>
      <c r="Y84" s="316">
        <v>147</v>
      </c>
      <c r="Z84" s="316">
        <v>148</v>
      </c>
      <c r="AA84" s="316">
        <v>150</v>
      </c>
      <c r="AB84" s="316">
        <v>152</v>
      </c>
      <c r="AC84" s="316">
        <v>774</v>
      </c>
      <c r="AD84" s="316">
        <v>734</v>
      </c>
      <c r="AE84" s="316">
        <v>624</v>
      </c>
      <c r="AF84" s="316">
        <v>608</v>
      </c>
      <c r="AG84" s="316">
        <v>550</v>
      </c>
      <c r="AH84" s="316">
        <v>438</v>
      </c>
      <c r="AI84" s="316">
        <v>387</v>
      </c>
      <c r="AJ84" s="316">
        <v>332</v>
      </c>
      <c r="AK84" s="316">
        <v>256</v>
      </c>
      <c r="AL84" s="316">
        <v>200</v>
      </c>
      <c r="AM84" s="316">
        <v>145</v>
      </c>
      <c r="AN84" s="316">
        <v>112</v>
      </c>
      <c r="AO84" s="316">
        <v>110</v>
      </c>
      <c r="AP84" s="316">
        <v>135</v>
      </c>
      <c r="AQ84" s="316">
        <v>11</v>
      </c>
      <c r="AR84" s="316">
        <v>4105</v>
      </c>
      <c r="AS84" s="316">
        <v>355</v>
      </c>
      <c r="AT84" s="316">
        <v>372</v>
      </c>
      <c r="AU84" s="316">
        <v>1905</v>
      </c>
      <c r="AV84" s="316">
        <v>184</v>
      </c>
    </row>
    <row r="85" spans="2:48" x14ac:dyDescent="0.25">
      <c r="B85" s="233">
        <f t="shared" si="17"/>
        <v>70</v>
      </c>
      <c r="C85" s="245" t="s">
        <v>94</v>
      </c>
      <c r="D85" s="246" t="s">
        <v>304</v>
      </c>
      <c r="E85" s="246" t="s">
        <v>305</v>
      </c>
      <c r="F85" s="247" t="s">
        <v>178</v>
      </c>
      <c r="G85" s="315">
        <f t="shared" si="15"/>
        <v>2644</v>
      </c>
      <c r="H85" s="295">
        <f t="shared" si="16"/>
        <v>353</v>
      </c>
      <c r="I85" s="316">
        <v>41</v>
      </c>
      <c r="J85" s="316">
        <v>49</v>
      </c>
      <c r="K85" s="316">
        <v>73</v>
      </c>
      <c r="L85" s="316">
        <v>108</v>
      </c>
      <c r="M85" s="316">
        <v>41</v>
      </c>
      <c r="N85" s="316">
        <v>41</v>
      </c>
      <c r="O85" s="316">
        <v>43</v>
      </c>
      <c r="P85" s="316">
        <v>43</v>
      </c>
      <c r="Q85" s="316">
        <v>44</v>
      </c>
      <c r="R85" s="316">
        <v>44</v>
      </c>
      <c r="S85" s="316">
        <v>44</v>
      </c>
      <c r="T85" s="316">
        <v>45</v>
      </c>
      <c r="U85" s="316">
        <v>45</v>
      </c>
      <c r="V85" s="316">
        <v>45</v>
      </c>
      <c r="W85" s="316">
        <v>46</v>
      </c>
      <c r="X85" s="316">
        <v>46</v>
      </c>
      <c r="Y85" s="316">
        <v>46</v>
      </c>
      <c r="Z85" s="316">
        <v>47</v>
      </c>
      <c r="AA85" s="316">
        <v>47</v>
      </c>
      <c r="AB85" s="316">
        <v>48</v>
      </c>
      <c r="AC85" s="316">
        <v>243</v>
      </c>
      <c r="AD85" s="316">
        <v>231</v>
      </c>
      <c r="AE85" s="316">
        <v>196</v>
      </c>
      <c r="AF85" s="316">
        <v>191</v>
      </c>
      <c r="AG85" s="316">
        <v>173</v>
      </c>
      <c r="AH85" s="316">
        <v>138</v>
      </c>
      <c r="AI85" s="316">
        <v>122</v>
      </c>
      <c r="AJ85" s="316">
        <v>104</v>
      </c>
      <c r="AK85" s="316">
        <v>81</v>
      </c>
      <c r="AL85" s="316">
        <v>63</v>
      </c>
      <c r="AM85" s="316">
        <v>46</v>
      </c>
      <c r="AN85" s="316">
        <v>35</v>
      </c>
      <c r="AO85" s="316">
        <v>35</v>
      </c>
      <c r="AP85" s="316">
        <v>43</v>
      </c>
      <c r="AQ85" s="316">
        <v>3</v>
      </c>
      <c r="AR85" s="316">
        <v>1290</v>
      </c>
      <c r="AS85" s="316">
        <v>111</v>
      </c>
      <c r="AT85" s="316">
        <v>117</v>
      </c>
      <c r="AU85" s="316">
        <v>599</v>
      </c>
      <c r="AV85" s="316">
        <v>58</v>
      </c>
    </row>
    <row r="86" spans="2:48" x14ac:dyDescent="0.25">
      <c r="B86" s="233">
        <f t="shared" si="17"/>
        <v>71</v>
      </c>
      <c r="C86" s="245" t="s">
        <v>94</v>
      </c>
      <c r="D86" s="246" t="s">
        <v>306</v>
      </c>
      <c r="E86" s="246" t="s">
        <v>307</v>
      </c>
      <c r="F86" s="247" t="s">
        <v>178</v>
      </c>
      <c r="G86" s="315">
        <f t="shared" si="15"/>
        <v>2667</v>
      </c>
      <c r="H86" s="295">
        <f t="shared" si="16"/>
        <v>352</v>
      </c>
      <c r="I86" s="316">
        <v>36</v>
      </c>
      <c r="J86" s="316">
        <v>63</v>
      </c>
      <c r="K86" s="316">
        <v>55</v>
      </c>
      <c r="L86" s="316">
        <v>98</v>
      </c>
      <c r="M86" s="316">
        <v>50</v>
      </c>
      <c r="N86" s="316">
        <v>50</v>
      </c>
      <c r="O86" s="316">
        <v>44</v>
      </c>
      <c r="P86" s="316">
        <v>44</v>
      </c>
      <c r="Q86" s="316">
        <v>44</v>
      </c>
      <c r="R86" s="316">
        <v>44</v>
      </c>
      <c r="S86" s="316">
        <v>45</v>
      </c>
      <c r="T86" s="316">
        <v>45</v>
      </c>
      <c r="U86" s="316">
        <v>46</v>
      </c>
      <c r="V86" s="316">
        <v>46</v>
      </c>
      <c r="W86" s="316">
        <v>46</v>
      </c>
      <c r="X86" s="316">
        <v>46</v>
      </c>
      <c r="Y86" s="316">
        <v>47</v>
      </c>
      <c r="Z86" s="316">
        <v>47</v>
      </c>
      <c r="AA86" s="316">
        <v>48</v>
      </c>
      <c r="AB86" s="316">
        <v>48</v>
      </c>
      <c r="AC86" s="316">
        <v>246</v>
      </c>
      <c r="AD86" s="316">
        <v>233</v>
      </c>
      <c r="AE86" s="316">
        <v>198</v>
      </c>
      <c r="AF86" s="316">
        <v>193</v>
      </c>
      <c r="AG86" s="316">
        <v>175</v>
      </c>
      <c r="AH86" s="316">
        <v>139</v>
      </c>
      <c r="AI86" s="316">
        <v>123</v>
      </c>
      <c r="AJ86" s="316">
        <v>105</v>
      </c>
      <c r="AK86" s="316">
        <v>82</v>
      </c>
      <c r="AL86" s="316">
        <v>64</v>
      </c>
      <c r="AM86" s="316">
        <v>46</v>
      </c>
      <c r="AN86" s="316">
        <v>36</v>
      </c>
      <c r="AO86" s="316">
        <v>35</v>
      </c>
      <c r="AP86" s="316">
        <v>43</v>
      </c>
      <c r="AQ86" s="316">
        <v>3</v>
      </c>
      <c r="AR86" s="316">
        <v>1306</v>
      </c>
      <c r="AS86" s="316">
        <v>113</v>
      </c>
      <c r="AT86" s="316">
        <v>118</v>
      </c>
      <c r="AU86" s="316">
        <v>606</v>
      </c>
      <c r="AV86" s="316">
        <v>59</v>
      </c>
    </row>
    <row r="87" spans="2:48" x14ac:dyDescent="0.25">
      <c r="B87" s="233">
        <f t="shared" si="17"/>
        <v>72</v>
      </c>
      <c r="C87" s="245" t="s">
        <v>94</v>
      </c>
      <c r="D87" s="246" t="s">
        <v>308</v>
      </c>
      <c r="E87" s="246" t="s">
        <v>309</v>
      </c>
      <c r="F87" s="247" t="s">
        <v>178</v>
      </c>
      <c r="G87" s="315">
        <f t="shared" si="15"/>
        <v>4717</v>
      </c>
      <c r="H87" s="295">
        <f t="shared" si="16"/>
        <v>155</v>
      </c>
      <c r="I87" s="316">
        <v>31</v>
      </c>
      <c r="J87" s="316">
        <v>39</v>
      </c>
      <c r="K87" s="316">
        <v>44</v>
      </c>
      <c r="L87" s="316">
        <v>13</v>
      </c>
      <c r="M87" s="316">
        <v>14</v>
      </c>
      <c r="N87" s="316">
        <v>14</v>
      </c>
      <c r="O87" s="316">
        <v>86</v>
      </c>
      <c r="P87" s="316">
        <v>86</v>
      </c>
      <c r="Q87" s="316">
        <v>87</v>
      </c>
      <c r="R87" s="316">
        <v>87</v>
      </c>
      <c r="S87" s="316">
        <v>88</v>
      </c>
      <c r="T87" s="316">
        <v>89</v>
      </c>
      <c r="U87" s="316">
        <v>90</v>
      </c>
      <c r="V87" s="316">
        <v>90</v>
      </c>
      <c r="W87" s="316">
        <v>91</v>
      </c>
      <c r="X87" s="316">
        <v>92</v>
      </c>
      <c r="Y87" s="316">
        <v>92</v>
      </c>
      <c r="Z87" s="316">
        <v>93</v>
      </c>
      <c r="AA87" s="316">
        <v>94</v>
      </c>
      <c r="AB87" s="316">
        <v>95</v>
      </c>
      <c r="AC87" s="316">
        <v>485</v>
      </c>
      <c r="AD87" s="316">
        <v>460</v>
      </c>
      <c r="AE87" s="316">
        <v>391</v>
      </c>
      <c r="AF87" s="316">
        <v>381</v>
      </c>
      <c r="AG87" s="316">
        <v>345</v>
      </c>
      <c r="AH87" s="316">
        <v>274</v>
      </c>
      <c r="AI87" s="316">
        <v>242</v>
      </c>
      <c r="AJ87" s="316">
        <v>208</v>
      </c>
      <c r="AK87" s="316">
        <v>161</v>
      </c>
      <c r="AL87" s="316">
        <v>125</v>
      </c>
      <c r="AM87" s="316">
        <v>91</v>
      </c>
      <c r="AN87" s="316">
        <v>70</v>
      </c>
      <c r="AO87" s="316">
        <v>69</v>
      </c>
      <c r="AP87" s="316">
        <v>85</v>
      </c>
      <c r="AQ87" s="316">
        <v>7</v>
      </c>
      <c r="AR87" s="316">
        <v>2571</v>
      </c>
      <c r="AS87" s="316">
        <v>222</v>
      </c>
      <c r="AT87" s="316">
        <v>233</v>
      </c>
      <c r="AU87" s="316">
        <v>1193</v>
      </c>
      <c r="AV87" s="316">
        <v>115</v>
      </c>
    </row>
    <row r="88" spans="2:48" x14ac:dyDescent="0.25">
      <c r="B88" s="233">
        <f t="shared" si="17"/>
        <v>73</v>
      </c>
      <c r="C88" s="245" t="s">
        <v>94</v>
      </c>
      <c r="D88" s="246" t="s">
        <v>310</v>
      </c>
      <c r="E88" s="246" t="s">
        <v>311</v>
      </c>
      <c r="F88" s="247" t="s">
        <v>178</v>
      </c>
      <c r="G88" s="315">
        <f t="shared" si="15"/>
        <v>5596</v>
      </c>
      <c r="H88" s="295">
        <f t="shared" si="16"/>
        <v>578</v>
      </c>
      <c r="I88" s="316">
        <v>70</v>
      </c>
      <c r="J88" s="316">
        <v>80</v>
      </c>
      <c r="K88" s="316">
        <v>122</v>
      </c>
      <c r="L88" s="316">
        <v>177</v>
      </c>
      <c r="M88" s="316">
        <v>64</v>
      </c>
      <c r="N88" s="316">
        <v>65</v>
      </c>
      <c r="O88" s="316">
        <v>95</v>
      </c>
      <c r="P88" s="316">
        <v>95</v>
      </c>
      <c r="Q88" s="316">
        <v>96</v>
      </c>
      <c r="R88" s="316">
        <v>96</v>
      </c>
      <c r="S88" s="316">
        <v>97</v>
      </c>
      <c r="T88" s="316">
        <v>98</v>
      </c>
      <c r="U88" s="316">
        <v>99</v>
      </c>
      <c r="V88" s="316">
        <v>99</v>
      </c>
      <c r="W88" s="316">
        <v>100</v>
      </c>
      <c r="X88" s="316">
        <v>101</v>
      </c>
      <c r="Y88" s="316">
        <v>101</v>
      </c>
      <c r="Z88" s="316">
        <v>102</v>
      </c>
      <c r="AA88" s="316">
        <v>103</v>
      </c>
      <c r="AB88" s="316">
        <v>105</v>
      </c>
      <c r="AC88" s="316">
        <v>533</v>
      </c>
      <c r="AD88" s="316">
        <v>506</v>
      </c>
      <c r="AE88" s="316">
        <v>430</v>
      </c>
      <c r="AF88" s="316">
        <v>419</v>
      </c>
      <c r="AG88" s="316">
        <v>379</v>
      </c>
      <c r="AH88" s="316">
        <v>301</v>
      </c>
      <c r="AI88" s="316">
        <v>267</v>
      </c>
      <c r="AJ88" s="316">
        <v>228</v>
      </c>
      <c r="AK88" s="316">
        <v>177</v>
      </c>
      <c r="AL88" s="316">
        <v>138</v>
      </c>
      <c r="AM88" s="316">
        <v>100</v>
      </c>
      <c r="AN88" s="316">
        <v>77</v>
      </c>
      <c r="AO88" s="316">
        <v>76</v>
      </c>
      <c r="AP88" s="316">
        <v>93</v>
      </c>
      <c r="AQ88" s="316">
        <v>7</v>
      </c>
      <c r="AR88" s="316">
        <v>2828</v>
      </c>
      <c r="AS88" s="316">
        <v>244</v>
      </c>
      <c r="AT88" s="316">
        <v>257</v>
      </c>
      <c r="AU88" s="316">
        <v>1313</v>
      </c>
      <c r="AV88" s="316">
        <v>127</v>
      </c>
    </row>
    <row r="89" spans="2:48" x14ac:dyDescent="0.25">
      <c r="B89" s="233">
        <f t="shared" si="17"/>
        <v>74</v>
      </c>
      <c r="C89" s="245" t="s">
        <v>94</v>
      </c>
      <c r="D89" s="246" t="s">
        <v>312</v>
      </c>
      <c r="E89" s="246" t="s">
        <v>313</v>
      </c>
      <c r="F89" s="247" t="s">
        <v>178</v>
      </c>
      <c r="G89" s="315">
        <f t="shared" si="15"/>
        <v>10653</v>
      </c>
      <c r="H89" s="295">
        <f t="shared" si="16"/>
        <v>537</v>
      </c>
      <c r="I89" s="316">
        <v>116</v>
      </c>
      <c r="J89" s="316">
        <v>86</v>
      </c>
      <c r="K89" s="316">
        <v>116</v>
      </c>
      <c r="L89" s="316">
        <v>104</v>
      </c>
      <c r="M89" s="316">
        <v>57</v>
      </c>
      <c r="N89" s="316">
        <v>58</v>
      </c>
      <c r="O89" s="316">
        <v>191</v>
      </c>
      <c r="P89" s="316">
        <v>192</v>
      </c>
      <c r="Q89" s="316">
        <v>193</v>
      </c>
      <c r="R89" s="316">
        <v>194</v>
      </c>
      <c r="S89" s="316">
        <v>196</v>
      </c>
      <c r="T89" s="316">
        <v>197</v>
      </c>
      <c r="U89" s="316">
        <v>199</v>
      </c>
      <c r="V89" s="316">
        <v>200</v>
      </c>
      <c r="W89" s="316">
        <v>202</v>
      </c>
      <c r="X89" s="316">
        <v>203</v>
      </c>
      <c r="Y89" s="316">
        <v>204</v>
      </c>
      <c r="Z89" s="316">
        <v>206</v>
      </c>
      <c r="AA89" s="316">
        <v>208</v>
      </c>
      <c r="AB89" s="316">
        <v>211</v>
      </c>
      <c r="AC89" s="316">
        <v>1075</v>
      </c>
      <c r="AD89" s="316">
        <v>1020</v>
      </c>
      <c r="AE89" s="316">
        <v>866</v>
      </c>
      <c r="AF89" s="316">
        <v>844</v>
      </c>
      <c r="AG89" s="316">
        <v>764</v>
      </c>
      <c r="AH89" s="316">
        <v>608</v>
      </c>
      <c r="AI89" s="316">
        <v>538</v>
      </c>
      <c r="AJ89" s="316">
        <v>461</v>
      </c>
      <c r="AK89" s="316">
        <v>356</v>
      </c>
      <c r="AL89" s="316">
        <v>278</v>
      </c>
      <c r="AM89" s="316">
        <v>202</v>
      </c>
      <c r="AN89" s="316">
        <v>155</v>
      </c>
      <c r="AO89" s="316">
        <v>153</v>
      </c>
      <c r="AP89" s="316">
        <v>188</v>
      </c>
      <c r="AQ89" s="316">
        <v>15</v>
      </c>
      <c r="AR89" s="316">
        <v>5703</v>
      </c>
      <c r="AS89" s="316">
        <v>493</v>
      </c>
      <c r="AT89" s="316">
        <v>518</v>
      </c>
      <c r="AU89" s="316">
        <v>2647</v>
      </c>
      <c r="AV89" s="316">
        <v>256</v>
      </c>
    </row>
    <row r="90" spans="2:48" x14ac:dyDescent="0.25">
      <c r="B90" s="233">
        <f t="shared" si="17"/>
        <v>75</v>
      </c>
      <c r="C90" s="245" t="s">
        <v>94</v>
      </c>
      <c r="D90" s="246" t="s">
        <v>314</v>
      </c>
      <c r="E90" s="246" t="s">
        <v>315</v>
      </c>
      <c r="F90" s="247" t="s">
        <v>178</v>
      </c>
      <c r="G90" s="315">
        <f t="shared" si="15"/>
        <v>5073</v>
      </c>
      <c r="H90" s="295">
        <f t="shared" si="16"/>
        <v>269</v>
      </c>
      <c r="I90" s="316">
        <v>42</v>
      </c>
      <c r="J90" s="316">
        <v>44</v>
      </c>
      <c r="K90" s="316">
        <v>60</v>
      </c>
      <c r="L90" s="316">
        <v>43</v>
      </c>
      <c r="M90" s="316">
        <v>40</v>
      </c>
      <c r="N90" s="316">
        <v>40</v>
      </c>
      <c r="O90" s="316">
        <v>91</v>
      </c>
      <c r="P90" s="316">
        <v>91</v>
      </c>
      <c r="Q90" s="316">
        <v>91</v>
      </c>
      <c r="R90" s="316">
        <v>92</v>
      </c>
      <c r="S90" s="316">
        <v>93</v>
      </c>
      <c r="T90" s="316">
        <v>94</v>
      </c>
      <c r="U90" s="316">
        <v>95</v>
      </c>
      <c r="V90" s="316">
        <v>95</v>
      </c>
      <c r="W90" s="316">
        <v>96</v>
      </c>
      <c r="X90" s="316">
        <v>96</v>
      </c>
      <c r="Y90" s="316">
        <v>97</v>
      </c>
      <c r="Z90" s="316">
        <v>98</v>
      </c>
      <c r="AA90" s="316">
        <v>99</v>
      </c>
      <c r="AB90" s="316">
        <v>100</v>
      </c>
      <c r="AC90" s="316">
        <v>510</v>
      </c>
      <c r="AD90" s="316">
        <v>484</v>
      </c>
      <c r="AE90" s="316">
        <v>411</v>
      </c>
      <c r="AF90" s="316">
        <v>401</v>
      </c>
      <c r="AG90" s="316">
        <v>363</v>
      </c>
      <c r="AH90" s="316">
        <v>289</v>
      </c>
      <c r="AI90" s="316">
        <v>255</v>
      </c>
      <c r="AJ90" s="316">
        <v>219</v>
      </c>
      <c r="AK90" s="316">
        <v>169</v>
      </c>
      <c r="AL90" s="316">
        <v>132</v>
      </c>
      <c r="AM90" s="316">
        <v>96</v>
      </c>
      <c r="AN90" s="316">
        <v>74</v>
      </c>
      <c r="AO90" s="316">
        <v>73</v>
      </c>
      <c r="AP90" s="316">
        <v>89</v>
      </c>
      <c r="AQ90" s="316">
        <v>7</v>
      </c>
      <c r="AR90" s="316">
        <v>2708</v>
      </c>
      <c r="AS90" s="316">
        <v>234</v>
      </c>
      <c r="AT90" s="316">
        <v>246</v>
      </c>
      <c r="AU90" s="316">
        <v>1257</v>
      </c>
      <c r="AV90" s="316">
        <v>122</v>
      </c>
    </row>
    <row r="91" spans="2:48" x14ac:dyDescent="0.25">
      <c r="B91" s="233">
        <f t="shared" si="17"/>
        <v>76</v>
      </c>
      <c r="C91" s="245" t="s">
        <v>94</v>
      </c>
      <c r="D91" s="246" t="s">
        <v>316</v>
      </c>
      <c r="E91" s="246" t="s">
        <v>317</v>
      </c>
      <c r="F91" s="247" t="s">
        <v>181</v>
      </c>
      <c r="G91" s="312"/>
      <c r="H91" s="313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</row>
    <row r="92" spans="2:48" x14ac:dyDescent="0.25">
      <c r="B92" s="233">
        <f t="shared" si="17"/>
        <v>77</v>
      </c>
      <c r="C92" s="245" t="s">
        <v>94</v>
      </c>
      <c r="D92" s="246" t="s">
        <v>318</v>
      </c>
      <c r="E92" s="246" t="s">
        <v>319</v>
      </c>
      <c r="F92" s="247" t="s">
        <v>178</v>
      </c>
      <c r="G92" s="315">
        <f t="shared" si="15"/>
        <v>8386</v>
      </c>
      <c r="H92" s="295">
        <f t="shared" si="16"/>
        <v>960</v>
      </c>
      <c r="I92" s="316">
        <v>149</v>
      </c>
      <c r="J92" s="316">
        <v>222</v>
      </c>
      <c r="K92" s="316">
        <v>130</v>
      </c>
      <c r="L92" s="316">
        <v>131</v>
      </c>
      <c r="M92" s="316">
        <v>163</v>
      </c>
      <c r="N92" s="316">
        <v>165</v>
      </c>
      <c r="O92" s="316">
        <v>140</v>
      </c>
      <c r="P92" s="316">
        <v>141</v>
      </c>
      <c r="Q92" s="316">
        <v>141</v>
      </c>
      <c r="R92" s="316">
        <v>142</v>
      </c>
      <c r="S92" s="316">
        <v>144</v>
      </c>
      <c r="T92" s="316">
        <v>145</v>
      </c>
      <c r="U92" s="316">
        <v>146</v>
      </c>
      <c r="V92" s="316">
        <v>147</v>
      </c>
      <c r="W92" s="316">
        <v>148</v>
      </c>
      <c r="X92" s="316">
        <v>149</v>
      </c>
      <c r="Y92" s="316">
        <v>150</v>
      </c>
      <c r="Z92" s="316">
        <v>151</v>
      </c>
      <c r="AA92" s="316">
        <v>153</v>
      </c>
      <c r="AB92" s="316">
        <v>155</v>
      </c>
      <c r="AC92" s="316">
        <v>789</v>
      </c>
      <c r="AD92" s="316">
        <v>749</v>
      </c>
      <c r="AE92" s="316">
        <v>636</v>
      </c>
      <c r="AF92" s="316">
        <v>620</v>
      </c>
      <c r="AG92" s="316">
        <v>561</v>
      </c>
      <c r="AH92" s="316">
        <v>446</v>
      </c>
      <c r="AI92" s="316">
        <v>395</v>
      </c>
      <c r="AJ92" s="316">
        <v>338</v>
      </c>
      <c r="AK92" s="316">
        <v>262</v>
      </c>
      <c r="AL92" s="316">
        <v>204</v>
      </c>
      <c r="AM92" s="316">
        <v>148</v>
      </c>
      <c r="AN92" s="316">
        <v>114</v>
      </c>
      <c r="AO92" s="316">
        <v>112</v>
      </c>
      <c r="AP92" s="316">
        <v>138</v>
      </c>
      <c r="AQ92" s="316">
        <v>11</v>
      </c>
      <c r="AR92" s="316">
        <v>4187</v>
      </c>
      <c r="AS92" s="316">
        <v>362</v>
      </c>
      <c r="AT92" s="316">
        <v>380</v>
      </c>
      <c r="AU92" s="316">
        <v>1944</v>
      </c>
      <c r="AV92" s="316">
        <v>188</v>
      </c>
    </row>
    <row r="93" spans="2:48" x14ac:dyDescent="0.25">
      <c r="B93" s="233">
        <f t="shared" si="17"/>
        <v>78</v>
      </c>
      <c r="C93" s="245" t="s">
        <v>94</v>
      </c>
      <c r="D93" s="246" t="s">
        <v>320</v>
      </c>
      <c r="E93" s="246" t="s">
        <v>321</v>
      </c>
      <c r="F93" s="247" t="s">
        <v>181</v>
      </c>
      <c r="G93" s="315">
        <f t="shared" si="15"/>
        <v>29105</v>
      </c>
      <c r="H93" s="295">
        <f t="shared" si="16"/>
        <v>3249</v>
      </c>
      <c r="I93" s="316">
        <v>600</v>
      </c>
      <c r="J93" s="316">
        <v>457</v>
      </c>
      <c r="K93" s="316">
        <v>507</v>
      </c>
      <c r="L93" s="316">
        <v>442</v>
      </c>
      <c r="M93" s="316">
        <v>620</v>
      </c>
      <c r="N93" s="316">
        <v>623</v>
      </c>
      <c r="O93" s="316">
        <v>488</v>
      </c>
      <c r="P93" s="316">
        <v>490</v>
      </c>
      <c r="Q93" s="316">
        <v>492</v>
      </c>
      <c r="R93" s="316">
        <v>496</v>
      </c>
      <c r="S93" s="316">
        <v>500</v>
      </c>
      <c r="T93" s="316">
        <v>504</v>
      </c>
      <c r="U93" s="316">
        <v>509</v>
      </c>
      <c r="V93" s="316">
        <v>512</v>
      </c>
      <c r="W93" s="316">
        <v>516</v>
      </c>
      <c r="X93" s="316">
        <v>519</v>
      </c>
      <c r="Y93" s="316">
        <v>522</v>
      </c>
      <c r="Z93" s="316">
        <v>526</v>
      </c>
      <c r="AA93" s="316">
        <v>532</v>
      </c>
      <c r="AB93" s="316">
        <v>539</v>
      </c>
      <c r="AC93" s="316">
        <v>2748</v>
      </c>
      <c r="AD93" s="316">
        <v>2606</v>
      </c>
      <c r="AE93" s="316">
        <v>2214</v>
      </c>
      <c r="AF93" s="316">
        <v>2158</v>
      </c>
      <c r="AG93" s="316">
        <v>1954</v>
      </c>
      <c r="AH93" s="316">
        <v>1554</v>
      </c>
      <c r="AI93" s="316">
        <v>1375</v>
      </c>
      <c r="AJ93" s="316">
        <v>1177</v>
      </c>
      <c r="AK93" s="316">
        <v>911</v>
      </c>
      <c r="AL93" s="316">
        <v>710</v>
      </c>
      <c r="AM93" s="316">
        <v>516</v>
      </c>
      <c r="AN93" s="316">
        <v>397</v>
      </c>
      <c r="AO93" s="316">
        <v>391</v>
      </c>
      <c r="AP93" s="316">
        <v>481</v>
      </c>
      <c r="AQ93" s="316">
        <v>38</v>
      </c>
      <c r="AR93" s="316">
        <v>14577</v>
      </c>
      <c r="AS93" s="316">
        <v>1259</v>
      </c>
      <c r="AT93" s="316">
        <v>1323</v>
      </c>
      <c r="AU93" s="316">
        <v>6766</v>
      </c>
      <c r="AV93" s="316">
        <v>655</v>
      </c>
    </row>
    <row r="94" spans="2:48" x14ac:dyDescent="0.25">
      <c r="B94" s="233">
        <f t="shared" si="17"/>
        <v>79</v>
      </c>
      <c r="C94" s="245" t="s">
        <v>94</v>
      </c>
      <c r="D94" s="246" t="s">
        <v>322</v>
      </c>
      <c r="E94" s="246" t="s">
        <v>323</v>
      </c>
      <c r="F94" s="247" t="s">
        <v>181</v>
      </c>
      <c r="G94" s="315">
        <f t="shared" si="15"/>
        <v>19462</v>
      </c>
      <c r="H94" s="295">
        <f t="shared" si="16"/>
        <v>1168</v>
      </c>
      <c r="I94" s="316">
        <v>218</v>
      </c>
      <c r="J94" s="316">
        <v>171</v>
      </c>
      <c r="K94" s="316">
        <v>172</v>
      </c>
      <c r="L94" s="316">
        <v>171</v>
      </c>
      <c r="M94" s="316">
        <v>217</v>
      </c>
      <c r="N94" s="316">
        <v>219</v>
      </c>
      <c r="O94" s="316">
        <v>345</v>
      </c>
      <c r="P94" s="316">
        <v>346</v>
      </c>
      <c r="Q94" s="316">
        <v>348</v>
      </c>
      <c r="R94" s="316">
        <v>351</v>
      </c>
      <c r="S94" s="316">
        <v>354</v>
      </c>
      <c r="T94" s="316">
        <v>357</v>
      </c>
      <c r="U94" s="316">
        <v>360</v>
      </c>
      <c r="V94" s="316">
        <v>363</v>
      </c>
      <c r="W94" s="316">
        <v>365</v>
      </c>
      <c r="X94" s="316">
        <v>367</v>
      </c>
      <c r="Y94" s="316">
        <v>369</v>
      </c>
      <c r="Z94" s="316">
        <v>372</v>
      </c>
      <c r="AA94" s="316">
        <v>376</v>
      </c>
      <c r="AB94" s="316">
        <v>382</v>
      </c>
      <c r="AC94" s="316">
        <v>1944</v>
      </c>
      <c r="AD94" s="316">
        <v>1844</v>
      </c>
      <c r="AE94" s="316">
        <v>1567</v>
      </c>
      <c r="AF94" s="316">
        <v>1527</v>
      </c>
      <c r="AG94" s="316">
        <v>1382</v>
      </c>
      <c r="AH94" s="316">
        <v>1099</v>
      </c>
      <c r="AI94" s="316">
        <v>973</v>
      </c>
      <c r="AJ94" s="316">
        <v>833</v>
      </c>
      <c r="AK94" s="316">
        <v>644</v>
      </c>
      <c r="AL94" s="316">
        <v>503</v>
      </c>
      <c r="AM94" s="316">
        <v>365</v>
      </c>
      <c r="AN94" s="316">
        <v>281</v>
      </c>
      <c r="AO94" s="316">
        <v>277</v>
      </c>
      <c r="AP94" s="316">
        <v>340</v>
      </c>
      <c r="AQ94" s="316">
        <v>27</v>
      </c>
      <c r="AR94" s="316">
        <v>10315</v>
      </c>
      <c r="AS94" s="316">
        <v>891</v>
      </c>
      <c r="AT94" s="316">
        <v>936</v>
      </c>
      <c r="AU94" s="316">
        <v>4788</v>
      </c>
      <c r="AV94" s="316">
        <v>463</v>
      </c>
    </row>
    <row r="95" spans="2:48" x14ac:dyDescent="0.25">
      <c r="B95" s="233">
        <f t="shared" si="17"/>
        <v>80</v>
      </c>
      <c r="C95" s="245" t="s">
        <v>94</v>
      </c>
      <c r="D95" s="246" t="s">
        <v>324</v>
      </c>
      <c r="E95" s="246" t="s">
        <v>325</v>
      </c>
      <c r="F95" s="247" t="s">
        <v>178</v>
      </c>
      <c r="G95" s="315">
        <f t="shared" si="15"/>
        <v>15458</v>
      </c>
      <c r="H95" s="295">
        <f t="shared" si="16"/>
        <v>2085</v>
      </c>
      <c r="I95" s="316">
        <v>377</v>
      </c>
      <c r="J95" s="316">
        <v>382</v>
      </c>
      <c r="K95" s="316">
        <v>292</v>
      </c>
      <c r="L95" s="316">
        <v>252</v>
      </c>
      <c r="M95" s="316">
        <v>389</v>
      </c>
      <c r="N95" s="316">
        <v>393</v>
      </c>
      <c r="O95" s="316">
        <v>252</v>
      </c>
      <c r="P95" s="316">
        <v>253</v>
      </c>
      <c r="Q95" s="316">
        <v>255</v>
      </c>
      <c r="R95" s="316">
        <v>257</v>
      </c>
      <c r="S95" s="316">
        <v>258</v>
      </c>
      <c r="T95" s="316">
        <v>261</v>
      </c>
      <c r="U95" s="316">
        <v>263</v>
      </c>
      <c r="V95" s="316">
        <v>265</v>
      </c>
      <c r="W95" s="316">
        <v>267</v>
      </c>
      <c r="X95" s="316">
        <v>268</v>
      </c>
      <c r="Y95" s="316">
        <v>270</v>
      </c>
      <c r="Z95" s="316">
        <v>272</v>
      </c>
      <c r="AA95" s="316">
        <v>275</v>
      </c>
      <c r="AB95" s="316">
        <v>279</v>
      </c>
      <c r="AC95" s="316">
        <v>1421</v>
      </c>
      <c r="AD95" s="316">
        <v>1348</v>
      </c>
      <c r="AE95" s="316">
        <v>1145</v>
      </c>
      <c r="AF95" s="316">
        <v>1116</v>
      </c>
      <c r="AG95" s="316">
        <v>1011</v>
      </c>
      <c r="AH95" s="316">
        <v>804</v>
      </c>
      <c r="AI95" s="316">
        <v>711</v>
      </c>
      <c r="AJ95" s="316">
        <v>609</v>
      </c>
      <c r="AK95" s="316">
        <v>471</v>
      </c>
      <c r="AL95" s="316">
        <v>367</v>
      </c>
      <c r="AM95" s="316">
        <v>267</v>
      </c>
      <c r="AN95" s="316">
        <v>206</v>
      </c>
      <c r="AO95" s="316">
        <v>202</v>
      </c>
      <c r="AP95" s="316">
        <v>249</v>
      </c>
      <c r="AQ95" s="316">
        <v>19</v>
      </c>
      <c r="AR95" s="316">
        <v>7540</v>
      </c>
      <c r="AS95" s="316">
        <v>651</v>
      </c>
      <c r="AT95" s="316">
        <v>684</v>
      </c>
      <c r="AU95" s="316">
        <v>3500</v>
      </c>
      <c r="AV95" s="316">
        <v>339</v>
      </c>
    </row>
    <row r="96" spans="2:48" x14ac:dyDescent="0.25">
      <c r="B96" s="233">
        <f t="shared" si="17"/>
        <v>81</v>
      </c>
      <c r="C96" s="245" t="s">
        <v>94</v>
      </c>
      <c r="D96" s="246" t="s">
        <v>326</v>
      </c>
      <c r="E96" s="246" t="s">
        <v>327</v>
      </c>
      <c r="F96" s="247" t="s">
        <v>181</v>
      </c>
      <c r="G96" s="315">
        <f t="shared" si="15"/>
        <v>18907</v>
      </c>
      <c r="H96" s="295">
        <f t="shared" si="16"/>
        <v>2677</v>
      </c>
      <c r="I96" s="316">
        <v>368</v>
      </c>
      <c r="J96" s="316">
        <v>401</v>
      </c>
      <c r="K96" s="316">
        <v>360</v>
      </c>
      <c r="L96" s="316">
        <v>380</v>
      </c>
      <c r="M96" s="316">
        <v>581</v>
      </c>
      <c r="N96" s="316">
        <v>587</v>
      </c>
      <c r="O96" s="316">
        <v>306</v>
      </c>
      <c r="P96" s="316">
        <v>307</v>
      </c>
      <c r="Q96" s="316">
        <v>309</v>
      </c>
      <c r="R96" s="316">
        <v>311</v>
      </c>
      <c r="S96" s="316">
        <v>314</v>
      </c>
      <c r="T96" s="316">
        <v>317</v>
      </c>
      <c r="U96" s="316">
        <v>319</v>
      </c>
      <c r="V96" s="316">
        <v>322</v>
      </c>
      <c r="W96" s="316">
        <v>324</v>
      </c>
      <c r="X96" s="316">
        <v>326</v>
      </c>
      <c r="Y96" s="316">
        <v>327</v>
      </c>
      <c r="Z96" s="316">
        <v>330</v>
      </c>
      <c r="AA96" s="316">
        <v>334</v>
      </c>
      <c r="AB96" s="316">
        <v>339</v>
      </c>
      <c r="AC96" s="316">
        <v>1725</v>
      </c>
      <c r="AD96" s="316">
        <v>1636</v>
      </c>
      <c r="AE96" s="316">
        <v>1390</v>
      </c>
      <c r="AF96" s="316">
        <v>1355</v>
      </c>
      <c r="AG96" s="316">
        <v>1226</v>
      </c>
      <c r="AH96" s="316">
        <v>975</v>
      </c>
      <c r="AI96" s="316">
        <v>863</v>
      </c>
      <c r="AJ96" s="316">
        <v>739</v>
      </c>
      <c r="AK96" s="316">
        <v>572</v>
      </c>
      <c r="AL96" s="316">
        <v>446</v>
      </c>
      <c r="AM96" s="316">
        <v>324</v>
      </c>
      <c r="AN96" s="316">
        <v>249</v>
      </c>
      <c r="AO96" s="316">
        <v>245</v>
      </c>
      <c r="AP96" s="316">
        <v>302</v>
      </c>
      <c r="AQ96" s="316">
        <v>24</v>
      </c>
      <c r="AR96" s="316">
        <v>9150</v>
      </c>
      <c r="AS96" s="316">
        <v>790</v>
      </c>
      <c r="AT96" s="316">
        <v>830</v>
      </c>
      <c r="AU96" s="316">
        <v>4247</v>
      </c>
      <c r="AV96" s="316">
        <v>411</v>
      </c>
    </row>
    <row r="97" spans="2:48" x14ac:dyDescent="0.25">
      <c r="B97" s="233">
        <f t="shared" si="17"/>
        <v>82</v>
      </c>
      <c r="C97" s="245" t="s">
        <v>94</v>
      </c>
      <c r="D97" s="246" t="s">
        <v>328</v>
      </c>
      <c r="E97" s="246" t="s">
        <v>329</v>
      </c>
      <c r="F97" s="247" t="s">
        <v>178</v>
      </c>
      <c r="G97" s="315">
        <f t="shared" si="15"/>
        <v>8712</v>
      </c>
      <c r="H97" s="295">
        <f t="shared" si="16"/>
        <v>1099</v>
      </c>
      <c r="I97" s="316">
        <v>140</v>
      </c>
      <c r="J97" s="316">
        <v>203</v>
      </c>
      <c r="K97" s="316">
        <v>166</v>
      </c>
      <c r="L97" s="316">
        <v>118</v>
      </c>
      <c r="M97" s="316">
        <v>235</v>
      </c>
      <c r="N97" s="316">
        <v>237</v>
      </c>
      <c r="O97" s="316">
        <v>144</v>
      </c>
      <c r="P97" s="316">
        <v>144</v>
      </c>
      <c r="Q97" s="316">
        <v>145</v>
      </c>
      <c r="R97" s="316">
        <v>146</v>
      </c>
      <c r="S97" s="316">
        <v>147</v>
      </c>
      <c r="T97" s="316">
        <v>148</v>
      </c>
      <c r="U97" s="316">
        <v>150</v>
      </c>
      <c r="V97" s="316">
        <v>151</v>
      </c>
      <c r="W97" s="316">
        <v>152</v>
      </c>
      <c r="X97" s="316">
        <v>153</v>
      </c>
      <c r="Y97" s="316">
        <v>154</v>
      </c>
      <c r="Z97" s="316">
        <v>155</v>
      </c>
      <c r="AA97" s="316">
        <v>157</v>
      </c>
      <c r="AB97" s="316">
        <v>159</v>
      </c>
      <c r="AC97" s="316">
        <v>809</v>
      </c>
      <c r="AD97" s="316">
        <v>767</v>
      </c>
      <c r="AE97" s="316">
        <v>652</v>
      </c>
      <c r="AF97" s="316">
        <v>635</v>
      </c>
      <c r="AG97" s="316">
        <v>575</v>
      </c>
      <c r="AH97" s="316">
        <v>457</v>
      </c>
      <c r="AI97" s="316">
        <v>405</v>
      </c>
      <c r="AJ97" s="316">
        <v>347</v>
      </c>
      <c r="AK97" s="316">
        <v>268</v>
      </c>
      <c r="AL97" s="316">
        <v>209</v>
      </c>
      <c r="AM97" s="316">
        <v>152</v>
      </c>
      <c r="AN97" s="316">
        <v>117</v>
      </c>
      <c r="AO97" s="316">
        <v>115</v>
      </c>
      <c r="AP97" s="316">
        <v>142</v>
      </c>
      <c r="AQ97" s="316">
        <v>11</v>
      </c>
      <c r="AR97" s="316">
        <v>4291</v>
      </c>
      <c r="AS97" s="316">
        <v>371</v>
      </c>
      <c r="AT97" s="316">
        <v>389</v>
      </c>
      <c r="AU97" s="316">
        <v>1992</v>
      </c>
      <c r="AV97" s="316">
        <v>193</v>
      </c>
    </row>
    <row r="98" spans="2:48" x14ac:dyDescent="0.25">
      <c r="B98" s="233">
        <f t="shared" si="17"/>
        <v>83</v>
      </c>
      <c r="C98" s="245" t="s">
        <v>94</v>
      </c>
      <c r="D98" s="246" t="s">
        <v>330</v>
      </c>
      <c r="E98" s="246" t="s">
        <v>331</v>
      </c>
      <c r="F98" s="247" t="s">
        <v>181</v>
      </c>
      <c r="G98" s="315">
        <f t="shared" si="15"/>
        <v>12235</v>
      </c>
      <c r="H98" s="295">
        <f t="shared" si="16"/>
        <v>1568</v>
      </c>
      <c r="I98" s="316">
        <v>201</v>
      </c>
      <c r="J98" s="316">
        <v>206</v>
      </c>
      <c r="K98" s="316">
        <v>302</v>
      </c>
      <c r="L98" s="316">
        <v>278</v>
      </c>
      <c r="M98" s="316">
        <v>289</v>
      </c>
      <c r="N98" s="316">
        <v>292</v>
      </c>
      <c r="O98" s="316">
        <v>201</v>
      </c>
      <c r="P98" s="316">
        <v>202</v>
      </c>
      <c r="Q98" s="316">
        <v>203</v>
      </c>
      <c r="R98" s="316">
        <v>205</v>
      </c>
      <c r="S98" s="316">
        <v>206</v>
      </c>
      <c r="T98" s="316">
        <v>208</v>
      </c>
      <c r="U98" s="316">
        <v>210</v>
      </c>
      <c r="V98" s="316">
        <v>211</v>
      </c>
      <c r="W98" s="316">
        <v>213</v>
      </c>
      <c r="X98" s="316">
        <v>214</v>
      </c>
      <c r="Y98" s="316">
        <v>215</v>
      </c>
      <c r="Z98" s="316">
        <v>217</v>
      </c>
      <c r="AA98" s="316">
        <v>219</v>
      </c>
      <c r="AB98" s="316">
        <v>223</v>
      </c>
      <c r="AC98" s="316">
        <v>1134</v>
      </c>
      <c r="AD98" s="316">
        <v>1075</v>
      </c>
      <c r="AE98" s="316">
        <v>914</v>
      </c>
      <c r="AF98" s="316">
        <v>890</v>
      </c>
      <c r="AG98" s="316">
        <v>806</v>
      </c>
      <c r="AH98" s="316">
        <v>641</v>
      </c>
      <c r="AI98" s="316">
        <v>567</v>
      </c>
      <c r="AJ98" s="316">
        <v>486</v>
      </c>
      <c r="AK98" s="316">
        <v>376</v>
      </c>
      <c r="AL98" s="316">
        <v>293</v>
      </c>
      <c r="AM98" s="316">
        <v>213</v>
      </c>
      <c r="AN98" s="316">
        <v>164</v>
      </c>
      <c r="AO98" s="316">
        <v>161</v>
      </c>
      <c r="AP98" s="316">
        <v>198</v>
      </c>
      <c r="AQ98" s="316">
        <v>16</v>
      </c>
      <c r="AR98" s="316">
        <v>6015</v>
      </c>
      <c r="AS98" s="316">
        <v>519</v>
      </c>
      <c r="AT98" s="316">
        <v>546</v>
      </c>
      <c r="AU98" s="316">
        <v>2792</v>
      </c>
      <c r="AV98" s="316">
        <v>270</v>
      </c>
    </row>
    <row r="99" spans="2:48" ht="16.5" customHeight="1" thickBot="1" x14ac:dyDescent="0.3">
      <c r="B99" s="238">
        <f t="shared" si="17"/>
        <v>84</v>
      </c>
      <c r="C99" s="254" t="s">
        <v>94</v>
      </c>
      <c r="D99" s="251" t="s">
        <v>332</v>
      </c>
      <c r="E99" s="251" t="s">
        <v>333</v>
      </c>
      <c r="F99" s="253" t="s">
        <v>178</v>
      </c>
      <c r="G99" s="317">
        <f t="shared" si="15"/>
        <v>9331</v>
      </c>
      <c r="H99" s="304">
        <f t="shared" si="16"/>
        <v>1424</v>
      </c>
      <c r="I99" s="318">
        <v>199</v>
      </c>
      <c r="J99" s="318">
        <v>244</v>
      </c>
      <c r="K99" s="318">
        <v>242</v>
      </c>
      <c r="L99" s="318">
        <v>249</v>
      </c>
      <c r="M99" s="318">
        <v>244</v>
      </c>
      <c r="N99" s="318">
        <v>246</v>
      </c>
      <c r="O99" s="318">
        <v>149</v>
      </c>
      <c r="P99" s="318">
        <v>150</v>
      </c>
      <c r="Q99" s="318">
        <v>151</v>
      </c>
      <c r="R99" s="318">
        <v>152</v>
      </c>
      <c r="S99" s="318">
        <v>153</v>
      </c>
      <c r="T99" s="318">
        <v>154</v>
      </c>
      <c r="U99" s="318">
        <v>156</v>
      </c>
      <c r="V99" s="318">
        <v>157</v>
      </c>
      <c r="W99" s="318">
        <v>158</v>
      </c>
      <c r="X99" s="318">
        <v>159</v>
      </c>
      <c r="Y99" s="318">
        <v>159</v>
      </c>
      <c r="Z99" s="318">
        <v>161</v>
      </c>
      <c r="AA99" s="318">
        <v>163</v>
      </c>
      <c r="AB99" s="318">
        <v>165</v>
      </c>
      <c r="AC99" s="318">
        <v>840</v>
      </c>
      <c r="AD99" s="318">
        <v>797</v>
      </c>
      <c r="AE99" s="318">
        <v>677</v>
      </c>
      <c r="AF99" s="318">
        <v>660</v>
      </c>
      <c r="AG99" s="318">
        <v>597</v>
      </c>
      <c r="AH99" s="318">
        <v>475</v>
      </c>
      <c r="AI99" s="318">
        <v>420</v>
      </c>
      <c r="AJ99" s="318">
        <v>360</v>
      </c>
      <c r="AK99" s="318">
        <v>278</v>
      </c>
      <c r="AL99" s="318">
        <v>217</v>
      </c>
      <c r="AM99" s="318">
        <v>158</v>
      </c>
      <c r="AN99" s="318">
        <v>121</v>
      </c>
      <c r="AO99" s="318">
        <v>120</v>
      </c>
      <c r="AP99" s="318">
        <v>147</v>
      </c>
      <c r="AQ99" s="318">
        <v>11</v>
      </c>
      <c r="AR99" s="318">
        <v>4456</v>
      </c>
      <c r="AS99" s="318">
        <v>385</v>
      </c>
      <c r="AT99" s="318">
        <v>404</v>
      </c>
      <c r="AU99" s="318">
        <v>2069</v>
      </c>
      <c r="AV99" s="318">
        <v>200</v>
      </c>
    </row>
    <row r="100" spans="2:48" s="257" customFormat="1" ht="11.25" customHeight="1" x14ac:dyDescent="0.2">
      <c r="E100" s="257" t="s">
        <v>55</v>
      </c>
    </row>
    <row r="101" spans="2:48" s="257" customFormat="1" ht="11.25" customHeight="1" x14ac:dyDescent="0.2">
      <c r="E101" s="257" t="s">
        <v>99</v>
      </c>
    </row>
    <row r="102" spans="2:48" s="257" customFormat="1" ht="11.25" customHeight="1" x14ac:dyDescent="0.2">
      <c r="E102" s="257" t="s">
        <v>54</v>
      </c>
    </row>
    <row r="103" spans="2:48" s="257" customFormat="1" ht="11.25" customHeight="1" x14ac:dyDescent="0.2">
      <c r="E103" s="257" t="s">
        <v>335</v>
      </c>
    </row>
    <row r="108" spans="2:48" ht="15.75" thickBot="1" x14ac:dyDescent="0.3"/>
    <row r="109" spans="2:48" x14ac:dyDescent="0.25">
      <c r="D109" s="258" t="s">
        <v>334</v>
      </c>
      <c r="E109" s="259" t="s">
        <v>111</v>
      </c>
      <c r="F109" s="260"/>
      <c r="G109" s="261" t="s">
        <v>115</v>
      </c>
      <c r="H109" s="262"/>
      <c r="I109" s="263" t="s">
        <v>116</v>
      </c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64"/>
      <c r="U109" s="264"/>
      <c r="V109" s="264"/>
      <c r="W109" s="264"/>
      <c r="X109" s="264"/>
      <c r="Y109" s="264"/>
      <c r="Z109" s="264"/>
      <c r="AA109" s="264"/>
      <c r="AB109" s="265"/>
      <c r="AC109" s="263" t="s">
        <v>117</v>
      </c>
      <c r="AD109" s="264"/>
      <c r="AE109" s="264"/>
      <c r="AF109" s="264"/>
      <c r="AG109" s="264"/>
      <c r="AH109" s="264"/>
      <c r="AI109" s="264"/>
      <c r="AJ109" s="264"/>
      <c r="AK109" s="264"/>
      <c r="AL109" s="264"/>
      <c r="AM109" s="264"/>
      <c r="AN109" s="264"/>
      <c r="AO109" s="266"/>
      <c r="AP109" s="191" t="s">
        <v>118</v>
      </c>
      <c r="AQ109" s="192" t="s">
        <v>119</v>
      </c>
      <c r="AR109" s="192" t="s">
        <v>120</v>
      </c>
      <c r="AS109" s="193" t="s">
        <v>121</v>
      </c>
      <c r="AT109" s="194"/>
      <c r="AU109" s="195"/>
      <c r="AV109" s="267" t="s">
        <v>122</v>
      </c>
    </row>
    <row r="110" spans="2:48" x14ac:dyDescent="0.25">
      <c r="D110" s="268"/>
      <c r="E110" s="269"/>
      <c r="F110" s="270"/>
      <c r="G110" s="271" t="s">
        <v>13</v>
      </c>
      <c r="H110" s="272" t="s">
        <v>123</v>
      </c>
      <c r="I110" s="273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5"/>
      <c r="AC110" s="273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6"/>
      <c r="AP110" s="204"/>
      <c r="AQ110" s="205"/>
      <c r="AR110" s="205"/>
      <c r="AS110" s="206"/>
      <c r="AT110" s="207"/>
      <c r="AU110" s="208"/>
      <c r="AV110" s="277"/>
    </row>
    <row r="111" spans="2:48" ht="15.75" thickBot="1" x14ac:dyDescent="0.3">
      <c r="D111" s="268"/>
      <c r="E111" s="278"/>
      <c r="F111" s="270"/>
      <c r="G111" s="279"/>
      <c r="H111" s="280"/>
      <c r="I111" s="281" t="s">
        <v>124</v>
      </c>
      <c r="J111" s="282" t="s">
        <v>125</v>
      </c>
      <c r="K111" s="282" t="s">
        <v>126</v>
      </c>
      <c r="L111" s="282" t="s">
        <v>127</v>
      </c>
      <c r="M111" s="282" t="s">
        <v>128</v>
      </c>
      <c r="N111" s="282" t="s">
        <v>129</v>
      </c>
      <c r="O111" s="282" t="s">
        <v>130</v>
      </c>
      <c r="P111" s="282" t="s">
        <v>131</v>
      </c>
      <c r="Q111" s="282" t="s">
        <v>132</v>
      </c>
      <c r="R111" s="282" t="s">
        <v>133</v>
      </c>
      <c r="S111" s="282" t="s">
        <v>134</v>
      </c>
      <c r="T111" s="282" t="s">
        <v>135</v>
      </c>
      <c r="U111" s="282" t="s">
        <v>136</v>
      </c>
      <c r="V111" s="282" t="s">
        <v>137</v>
      </c>
      <c r="W111" s="282" t="s">
        <v>138</v>
      </c>
      <c r="X111" s="282" t="s">
        <v>139</v>
      </c>
      <c r="Y111" s="282" t="s">
        <v>140</v>
      </c>
      <c r="Z111" s="282" t="s">
        <v>141</v>
      </c>
      <c r="AA111" s="282" t="s">
        <v>142</v>
      </c>
      <c r="AB111" s="283" t="s">
        <v>143</v>
      </c>
      <c r="AC111" s="281" t="s">
        <v>144</v>
      </c>
      <c r="AD111" s="282" t="s">
        <v>145</v>
      </c>
      <c r="AE111" s="282" t="s">
        <v>146</v>
      </c>
      <c r="AF111" s="282" t="s">
        <v>147</v>
      </c>
      <c r="AG111" s="282" t="s">
        <v>148</v>
      </c>
      <c r="AH111" s="282" t="s">
        <v>149</v>
      </c>
      <c r="AI111" s="282" t="s">
        <v>150</v>
      </c>
      <c r="AJ111" s="282" t="s">
        <v>151</v>
      </c>
      <c r="AK111" s="282" t="s">
        <v>152</v>
      </c>
      <c r="AL111" s="282" t="s">
        <v>153</v>
      </c>
      <c r="AM111" s="282" t="s">
        <v>154</v>
      </c>
      <c r="AN111" s="282" t="s">
        <v>155</v>
      </c>
      <c r="AO111" s="284" t="s">
        <v>156</v>
      </c>
      <c r="AP111" s="216"/>
      <c r="AQ111" s="217"/>
      <c r="AR111" s="217"/>
      <c r="AS111" s="218" t="s">
        <v>157</v>
      </c>
      <c r="AT111" s="218" t="s">
        <v>158</v>
      </c>
      <c r="AU111" s="219" t="s">
        <v>159</v>
      </c>
      <c r="AV111" s="285"/>
    </row>
    <row r="112" spans="2:48" ht="15.75" thickBot="1" x14ac:dyDescent="0.3">
      <c r="D112" s="286"/>
      <c r="E112" s="287" t="s">
        <v>160</v>
      </c>
      <c r="F112" s="288"/>
      <c r="G112" s="289">
        <f>SUM(G113:G119)</f>
        <v>1629804</v>
      </c>
      <c r="H112" s="289">
        <f t="shared" ref="H112" si="18">SUM(H113:H119)</f>
        <v>161788</v>
      </c>
      <c r="I112" s="289">
        <f>SUM(I113:I119)</f>
        <v>25082</v>
      </c>
      <c r="J112" s="289">
        <f t="shared" ref="J112:AV112" si="19">SUM(J113:J119)</f>
        <v>26395</v>
      </c>
      <c r="K112" s="289">
        <f t="shared" si="19"/>
        <v>27335</v>
      </c>
      <c r="L112" s="289">
        <f t="shared" si="19"/>
        <v>27852</v>
      </c>
      <c r="M112" s="289">
        <f t="shared" si="19"/>
        <v>27753</v>
      </c>
      <c r="N112" s="289">
        <f t="shared" si="19"/>
        <v>27371</v>
      </c>
      <c r="O112" s="289">
        <f t="shared" si="19"/>
        <v>26048</v>
      </c>
      <c r="P112" s="289">
        <f t="shared" si="19"/>
        <v>25827</v>
      </c>
      <c r="Q112" s="289">
        <f t="shared" si="19"/>
        <v>25633</v>
      </c>
      <c r="R112" s="289">
        <f t="shared" si="19"/>
        <v>25478</v>
      </c>
      <c r="S112" s="289">
        <f t="shared" si="19"/>
        <v>25357</v>
      </c>
      <c r="T112" s="289">
        <f t="shared" si="19"/>
        <v>25223</v>
      </c>
      <c r="U112" s="289">
        <f t="shared" si="19"/>
        <v>25362</v>
      </c>
      <c r="V112" s="289">
        <f t="shared" si="19"/>
        <v>25893</v>
      </c>
      <c r="W112" s="289">
        <f t="shared" si="19"/>
        <v>26698</v>
      </c>
      <c r="X112" s="289">
        <f t="shared" si="19"/>
        <v>27464</v>
      </c>
      <c r="Y112" s="289">
        <f t="shared" si="19"/>
        <v>28222</v>
      </c>
      <c r="Z112" s="289">
        <f t="shared" si="19"/>
        <v>29037</v>
      </c>
      <c r="AA112" s="289">
        <f t="shared" si="19"/>
        <v>29913</v>
      </c>
      <c r="AB112" s="289">
        <f t="shared" si="19"/>
        <v>30786</v>
      </c>
      <c r="AC112" s="289">
        <f t="shared" si="19"/>
        <v>162472</v>
      </c>
      <c r="AD112" s="289">
        <f t="shared" si="19"/>
        <v>155332</v>
      </c>
      <c r="AE112" s="289">
        <f t="shared" si="19"/>
        <v>127819</v>
      </c>
      <c r="AF112" s="289">
        <f t="shared" si="19"/>
        <v>120698</v>
      </c>
      <c r="AG112" s="289">
        <f t="shared" si="19"/>
        <v>111106</v>
      </c>
      <c r="AH112" s="289">
        <f t="shared" si="19"/>
        <v>90726</v>
      </c>
      <c r="AI112" s="289">
        <f t="shared" si="19"/>
        <v>83086</v>
      </c>
      <c r="AJ112" s="289">
        <f t="shared" si="19"/>
        <v>73197</v>
      </c>
      <c r="AK112" s="289">
        <f t="shared" si="19"/>
        <v>54934</v>
      </c>
      <c r="AL112" s="289">
        <f t="shared" si="19"/>
        <v>41506</v>
      </c>
      <c r="AM112" s="289">
        <f t="shared" si="19"/>
        <v>28655</v>
      </c>
      <c r="AN112" s="289">
        <f t="shared" si="19"/>
        <v>20531</v>
      </c>
      <c r="AO112" s="289">
        <f t="shared" si="19"/>
        <v>21013</v>
      </c>
      <c r="AP112" s="289">
        <f t="shared" si="19"/>
        <v>25639</v>
      </c>
      <c r="AQ112" s="289">
        <f t="shared" si="19"/>
        <v>2006</v>
      </c>
      <c r="AR112" s="289">
        <f t="shared" si="19"/>
        <v>833250</v>
      </c>
      <c r="AS112" s="289">
        <f t="shared" si="19"/>
        <v>63469</v>
      </c>
      <c r="AT112" s="289">
        <f t="shared" si="19"/>
        <v>72760</v>
      </c>
      <c r="AU112" s="289">
        <f t="shared" si="19"/>
        <v>397049</v>
      </c>
      <c r="AV112" s="290">
        <f t="shared" si="19"/>
        <v>34900</v>
      </c>
    </row>
    <row r="113" spans="4:48" x14ac:dyDescent="0.25">
      <c r="D113" s="291" t="s">
        <v>36</v>
      </c>
      <c r="E113" s="292" t="s">
        <v>89</v>
      </c>
      <c r="F113" s="293"/>
      <c r="G113" s="294">
        <f>SUM(I113:AO113)</f>
        <v>668491</v>
      </c>
      <c r="H113" s="295">
        <f>SUM(I113:N113)</f>
        <v>68602</v>
      </c>
      <c r="I113" s="296">
        <f t="shared" ref="I113:AV113" si="20">+I16+I40+I41+I42+I43+I44+I45+I46+I47+I48+I49+I50+I51+I52+I53+I54+I55+I56+I57</f>
        <v>10743</v>
      </c>
      <c r="J113" s="297">
        <f t="shared" si="20"/>
        <v>11301</v>
      </c>
      <c r="K113" s="297">
        <f t="shared" si="20"/>
        <v>11791</v>
      </c>
      <c r="L113" s="297">
        <f t="shared" si="20"/>
        <v>11714</v>
      </c>
      <c r="M113" s="297">
        <f t="shared" si="20"/>
        <v>11634</v>
      </c>
      <c r="N113" s="297">
        <f t="shared" si="20"/>
        <v>11419</v>
      </c>
      <c r="O113" s="237">
        <f t="shared" si="20"/>
        <v>11417</v>
      </c>
      <c r="P113" s="237">
        <f t="shared" si="20"/>
        <v>11308</v>
      </c>
      <c r="Q113" s="237">
        <f t="shared" si="20"/>
        <v>11207</v>
      </c>
      <c r="R113" s="237">
        <f t="shared" si="20"/>
        <v>11120</v>
      </c>
      <c r="S113" s="237">
        <f t="shared" si="20"/>
        <v>11046</v>
      </c>
      <c r="T113" s="237">
        <f t="shared" si="20"/>
        <v>10968</v>
      </c>
      <c r="U113" s="297">
        <f t="shared" si="20"/>
        <v>10999</v>
      </c>
      <c r="V113" s="297">
        <f t="shared" si="20"/>
        <v>11192</v>
      </c>
      <c r="W113" s="297">
        <f t="shared" si="20"/>
        <v>11497</v>
      </c>
      <c r="X113" s="297">
        <f t="shared" si="20"/>
        <v>11790</v>
      </c>
      <c r="Y113" s="297">
        <f t="shared" si="20"/>
        <v>12073</v>
      </c>
      <c r="Z113" s="297">
        <f t="shared" si="20"/>
        <v>12400</v>
      </c>
      <c r="AA113" s="297">
        <f t="shared" si="20"/>
        <v>12779</v>
      </c>
      <c r="AB113" s="298">
        <f t="shared" si="20"/>
        <v>13177</v>
      </c>
      <c r="AC113" s="299">
        <f t="shared" si="20"/>
        <v>69705</v>
      </c>
      <c r="AD113" s="297">
        <f t="shared" si="20"/>
        <v>66059</v>
      </c>
      <c r="AE113" s="297">
        <f t="shared" si="20"/>
        <v>53235</v>
      </c>
      <c r="AF113" s="297">
        <f t="shared" si="20"/>
        <v>49866</v>
      </c>
      <c r="AG113" s="297">
        <f t="shared" si="20"/>
        <v>45504</v>
      </c>
      <c r="AH113" s="297">
        <f t="shared" si="20"/>
        <v>36265</v>
      </c>
      <c r="AI113" s="297">
        <f t="shared" si="20"/>
        <v>31838</v>
      </c>
      <c r="AJ113" s="297">
        <f t="shared" si="20"/>
        <v>27050</v>
      </c>
      <c r="AK113" s="297">
        <f t="shared" si="20"/>
        <v>19371</v>
      </c>
      <c r="AL113" s="297">
        <f t="shared" si="20"/>
        <v>14537</v>
      </c>
      <c r="AM113" s="297">
        <f t="shared" si="20"/>
        <v>9724</v>
      </c>
      <c r="AN113" s="297">
        <f t="shared" si="20"/>
        <v>6827</v>
      </c>
      <c r="AO113" s="298">
        <f t="shared" si="20"/>
        <v>6935</v>
      </c>
      <c r="AP113" s="299">
        <f t="shared" si="20"/>
        <v>11181</v>
      </c>
      <c r="AQ113" s="297">
        <f t="shared" si="20"/>
        <v>902</v>
      </c>
      <c r="AR113" s="297">
        <f t="shared" si="20"/>
        <v>341893</v>
      </c>
      <c r="AS113" s="297">
        <f t="shared" si="20"/>
        <v>27420</v>
      </c>
      <c r="AT113" s="297">
        <f t="shared" si="20"/>
        <v>31021</v>
      </c>
      <c r="AU113" s="297">
        <f t="shared" si="20"/>
        <v>165665</v>
      </c>
      <c r="AV113" s="298">
        <f t="shared" si="20"/>
        <v>15219</v>
      </c>
    </row>
    <row r="114" spans="4:48" x14ac:dyDescent="0.25">
      <c r="D114" s="291" t="s">
        <v>39</v>
      </c>
      <c r="E114" s="292" t="s">
        <v>90</v>
      </c>
      <c r="F114" s="293"/>
      <c r="G114" s="294">
        <f t="shared" ref="G114:G119" si="21">SUM(I114:AO114)</f>
        <v>46514</v>
      </c>
      <c r="H114" s="295">
        <f t="shared" ref="H114:H119" si="22">SUM(I114:N114)</f>
        <v>4256</v>
      </c>
      <c r="I114" s="296">
        <f>+I71+I72+I73+I74+I75+I76+I77+I78</f>
        <v>580</v>
      </c>
      <c r="J114" s="297">
        <f t="shared" ref="J114:AV114" si="23">+J71+J72+J73+J74+J75+J76+J77+J78</f>
        <v>713</v>
      </c>
      <c r="K114" s="297">
        <f t="shared" si="23"/>
        <v>738</v>
      </c>
      <c r="L114" s="297">
        <f t="shared" si="23"/>
        <v>731</v>
      </c>
      <c r="M114" s="297">
        <f t="shared" si="23"/>
        <v>766</v>
      </c>
      <c r="N114" s="297">
        <f t="shared" si="23"/>
        <v>728</v>
      </c>
      <c r="O114" s="237">
        <f t="shared" si="23"/>
        <v>650</v>
      </c>
      <c r="P114" s="237">
        <f t="shared" si="23"/>
        <v>655</v>
      </c>
      <c r="Q114" s="237">
        <f t="shared" si="23"/>
        <v>661</v>
      </c>
      <c r="R114" s="237">
        <f t="shared" si="23"/>
        <v>664</v>
      </c>
      <c r="S114" s="237">
        <f t="shared" si="23"/>
        <v>675</v>
      </c>
      <c r="T114" s="237">
        <f t="shared" si="23"/>
        <v>684</v>
      </c>
      <c r="U114" s="297">
        <f t="shared" si="23"/>
        <v>693</v>
      </c>
      <c r="V114" s="297">
        <f t="shared" si="23"/>
        <v>703</v>
      </c>
      <c r="W114" s="297">
        <f t="shared" si="23"/>
        <v>715</v>
      </c>
      <c r="X114" s="297">
        <f t="shared" si="23"/>
        <v>720</v>
      </c>
      <c r="Y114" s="297">
        <f t="shared" si="23"/>
        <v>730</v>
      </c>
      <c r="Z114" s="297">
        <f t="shared" si="23"/>
        <v>738</v>
      </c>
      <c r="AA114" s="297">
        <f t="shared" si="23"/>
        <v>745</v>
      </c>
      <c r="AB114" s="298">
        <f t="shared" si="23"/>
        <v>750</v>
      </c>
      <c r="AC114" s="299">
        <f t="shared" si="23"/>
        <v>3810</v>
      </c>
      <c r="AD114" s="297">
        <f t="shared" si="23"/>
        <v>3830</v>
      </c>
      <c r="AE114" s="297">
        <f t="shared" si="23"/>
        <v>3533</v>
      </c>
      <c r="AF114" s="297">
        <f t="shared" si="23"/>
        <v>3486</v>
      </c>
      <c r="AG114" s="297">
        <f t="shared" si="23"/>
        <v>3189</v>
      </c>
      <c r="AH114" s="297">
        <f t="shared" si="23"/>
        <v>2750</v>
      </c>
      <c r="AI114" s="297">
        <f t="shared" si="23"/>
        <v>2558</v>
      </c>
      <c r="AJ114" s="297">
        <f t="shared" si="23"/>
        <v>2498</v>
      </c>
      <c r="AK114" s="297">
        <f t="shared" si="23"/>
        <v>1965</v>
      </c>
      <c r="AL114" s="297">
        <f t="shared" si="23"/>
        <v>1652</v>
      </c>
      <c r="AM114" s="297">
        <f t="shared" si="23"/>
        <v>1208</v>
      </c>
      <c r="AN114" s="297">
        <f t="shared" si="23"/>
        <v>995</v>
      </c>
      <c r="AO114" s="298">
        <f t="shared" si="23"/>
        <v>1001</v>
      </c>
      <c r="AP114" s="299">
        <f t="shared" si="23"/>
        <v>648</v>
      </c>
      <c r="AQ114" s="297">
        <f t="shared" si="23"/>
        <v>41</v>
      </c>
      <c r="AR114" s="297">
        <f t="shared" si="23"/>
        <v>23913</v>
      </c>
      <c r="AS114" s="297">
        <f t="shared" si="23"/>
        <v>1675</v>
      </c>
      <c r="AT114" s="297">
        <f t="shared" si="23"/>
        <v>1906</v>
      </c>
      <c r="AU114" s="297">
        <f t="shared" si="23"/>
        <v>10692</v>
      </c>
      <c r="AV114" s="298">
        <f t="shared" si="23"/>
        <v>881</v>
      </c>
    </row>
    <row r="115" spans="4:48" x14ac:dyDescent="0.25">
      <c r="D115" s="291" t="s">
        <v>41</v>
      </c>
      <c r="E115" s="292" t="s">
        <v>91</v>
      </c>
      <c r="F115" s="293"/>
      <c r="G115" s="294">
        <f t="shared" si="21"/>
        <v>48418</v>
      </c>
      <c r="H115" s="295">
        <f t="shared" si="22"/>
        <v>3395</v>
      </c>
      <c r="I115" s="296">
        <f>+I66+I67+I68</f>
        <v>585</v>
      </c>
      <c r="J115" s="297">
        <f t="shared" ref="J115:AV115" si="24">+J66+J67+J68</f>
        <v>571</v>
      </c>
      <c r="K115" s="297">
        <f t="shared" si="24"/>
        <v>540</v>
      </c>
      <c r="L115" s="297">
        <f t="shared" si="24"/>
        <v>592</v>
      </c>
      <c r="M115" s="297">
        <f t="shared" si="24"/>
        <v>566</v>
      </c>
      <c r="N115" s="297">
        <f t="shared" si="24"/>
        <v>541</v>
      </c>
      <c r="O115" s="237">
        <f t="shared" si="24"/>
        <v>747</v>
      </c>
      <c r="P115" s="237">
        <f t="shared" si="24"/>
        <v>748</v>
      </c>
      <c r="Q115" s="237">
        <f t="shared" si="24"/>
        <v>759</v>
      </c>
      <c r="R115" s="237">
        <f t="shared" si="24"/>
        <v>775</v>
      </c>
      <c r="S115" s="237">
        <f t="shared" si="24"/>
        <v>795</v>
      </c>
      <c r="T115" s="237">
        <f t="shared" si="24"/>
        <v>820</v>
      </c>
      <c r="U115" s="297">
        <f t="shared" si="24"/>
        <v>848</v>
      </c>
      <c r="V115" s="297">
        <f t="shared" si="24"/>
        <v>876</v>
      </c>
      <c r="W115" s="297">
        <f t="shared" si="24"/>
        <v>906</v>
      </c>
      <c r="X115" s="297">
        <f t="shared" si="24"/>
        <v>934</v>
      </c>
      <c r="Y115" s="297">
        <f t="shared" si="24"/>
        <v>963</v>
      </c>
      <c r="Z115" s="297">
        <f t="shared" si="24"/>
        <v>985</v>
      </c>
      <c r="AA115" s="297">
        <f t="shared" si="24"/>
        <v>994</v>
      </c>
      <c r="AB115" s="298">
        <f t="shared" si="24"/>
        <v>993</v>
      </c>
      <c r="AC115" s="299">
        <f t="shared" si="24"/>
        <v>4840</v>
      </c>
      <c r="AD115" s="297">
        <f t="shared" si="24"/>
        <v>4355</v>
      </c>
      <c r="AE115" s="297">
        <f t="shared" si="24"/>
        <v>3822</v>
      </c>
      <c r="AF115" s="297">
        <f t="shared" si="24"/>
        <v>3460</v>
      </c>
      <c r="AG115" s="297">
        <f t="shared" si="24"/>
        <v>3315</v>
      </c>
      <c r="AH115" s="297">
        <f t="shared" si="24"/>
        <v>2632</v>
      </c>
      <c r="AI115" s="297">
        <f t="shared" si="24"/>
        <v>2591</v>
      </c>
      <c r="AJ115" s="297">
        <f t="shared" si="24"/>
        <v>2382</v>
      </c>
      <c r="AK115" s="297">
        <f t="shared" si="24"/>
        <v>1832</v>
      </c>
      <c r="AL115" s="297">
        <f t="shared" si="24"/>
        <v>1455</v>
      </c>
      <c r="AM115" s="297">
        <f t="shared" si="24"/>
        <v>928</v>
      </c>
      <c r="AN115" s="297">
        <f t="shared" si="24"/>
        <v>643</v>
      </c>
      <c r="AO115" s="298">
        <f t="shared" si="24"/>
        <v>625</v>
      </c>
      <c r="AP115" s="299">
        <f t="shared" si="24"/>
        <v>933</v>
      </c>
      <c r="AQ115" s="297">
        <f t="shared" si="24"/>
        <v>55</v>
      </c>
      <c r="AR115" s="297">
        <f t="shared" si="24"/>
        <v>25195</v>
      </c>
      <c r="AS115" s="297">
        <f t="shared" si="24"/>
        <v>2092</v>
      </c>
      <c r="AT115" s="297">
        <f t="shared" si="24"/>
        <v>2461</v>
      </c>
      <c r="AU115" s="297">
        <f t="shared" si="24"/>
        <v>11465</v>
      </c>
      <c r="AV115" s="298">
        <f t="shared" si="24"/>
        <v>1271</v>
      </c>
    </row>
    <row r="116" spans="4:48" x14ac:dyDescent="0.25">
      <c r="D116" s="291" t="s">
        <v>43</v>
      </c>
      <c r="E116" s="292" t="s">
        <v>92</v>
      </c>
      <c r="F116" s="293"/>
      <c r="G116" s="294">
        <f t="shared" si="21"/>
        <v>206448</v>
      </c>
      <c r="H116" s="295">
        <f t="shared" si="22"/>
        <v>23037</v>
      </c>
      <c r="I116" s="296">
        <f>+I18+I19+I20+I21+I22+I23+I24+I25+I26</f>
        <v>3636</v>
      </c>
      <c r="J116" s="297">
        <f t="shared" ref="J116:AV116" si="25">+J18+J19+J20+J21+J22+J23+J24+J25+J26</f>
        <v>3710</v>
      </c>
      <c r="K116" s="297">
        <f t="shared" si="25"/>
        <v>3916</v>
      </c>
      <c r="L116" s="297">
        <f t="shared" si="25"/>
        <v>4064</v>
      </c>
      <c r="M116" s="297">
        <f t="shared" si="25"/>
        <v>3903</v>
      </c>
      <c r="N116" s="297">
        <f t="shared" si="25"/>
        <v>3808</v>
      </c>
      <c r="O116" s="237">
        <f t="shared" si="25"/>
        <v>3265</v>
      </c>
      <c r="P116" s="237">
        <f t="shared" si="25"/>
        <v>3240</v>
      </c>
      <c r="Q116" s="237">
        <f t="shared" si="25"/>
        <v>3215</v>
      </c>
      <c r="R116" s="237">
        <f t="shared" si="25"/>
        <v>3198</v>
      </c>
      <c r="S116" s="237">
        <f t="shared" si="25"/>
        <v>3184</v>
      </c>
      <c r="T116" s="237">
        <f t="shared" si="25"/>
        <v>3166</v>
      </c>
      <c r="U116" s="297">
        <f t="shared" si="25"/>
        <v>3186</v>
      </c>
      <c r="V116" s="297">
        <f t="shared" si="25"/>
        <v>3262</v>
      </c>
      <c r="W116" s="297">
        <f t="shared" si="25"/>
        <v>3371</v>
      </c>
      <c r="X116" s="297">
        <f t="shared" si="25"/>
        <v>3480</v>
      </c>
      <c r="Y116" s="297">
        <f t="shared" si="25"/>
        <v>3588</v>
      </c>
      <c r="Z116" s="297">
        <f t="shared" si="25"/>
        <v>3687</v>
      </c>
      <c r="AA116" s="297">
        <f t="shared" si="25"/>
        <v>3776</v>
      </c>
      <c r="AB116" s="298">
        <f t="shared" si="25"/>
        <v>3850</v>
      </c>
      <c r="AC116" s="299">
        <f t="shared" si="25"/>
        <v>19908</v>
      </c>
      <c r="AD116" s="297">
        <f t="shared" si="25"/>
        <v>18837</v>
      </c>
      <c r="AE116" s="297">
        <f t="shared" si="25"/>
        <v>15182</v>
      </c>
      <c r="AF116" s="297">
        <f t="shared" si="25"/>
        <v>14842</v>
      </c>
      <c r="AG116" s="297">
        <f t="shared" si="25"/>
        <v>14420</v>
      </c>
      <c r="AH116" s="297">
        <f t="shared" si="25"/>
        <v>11933</v>
      </c>
      <c r="AI116" s="297">
        <f t="shared" si="25"/>
        <v>10585</v>
      </c>
      <c r="AJ116" s="297">
        <f t="shared" si="25"/>
        <v>8559</v>
      </c>
      <c r="AK116" s="297">
        <f t="shared" si="25"/>
        <v>6514</v>
      </c>
      <c r="AL116" s="297">
        <f t="shared" si="25"/>
        <v>5281</v>
      </c>
      <c r="AM116" s="297">
        <f t="shared" si="25"/>
        <v>4054</v>
      </c>
      <c r="AN116" s="297">
        <f t="shared" si="25"/>
        <v>3024</v>
      </c>
      <c r="AO116" s="298">
        <f t="shared" si="25"/>
        <v>2804</v>
      </c>
      <c r="AP116" s="299">
        <f t="shared" si="25"/>
        <v>3229</v>
      </c>
      <c r="AQ116" s="297">
        <f t="shared" si="25"/>
        <v>274</v>
      </c>
      <c r="AR116" s="297">
        <f t="shared" si="25"/>
        <v>103553</v>
      </c>
      <c r="AS116" s="297">
        <f t="shared" si="25"/>
        <v>7999</v>
      </c>
      <c r="AT116" s="297">
        <f t="shared" si="25"/>
        <v>9123</v>
      </c>
      <c r="AU116" s="297">
        <f t="shared" si="25"/>
        <v>48904</v>
      </c>
      <c r="AV116" s="298">
        <f t="shared" si="25"/>
        <v>4397</v>
      </c>
    </row>
    <row r="117" spans="4:48" x14ac:dyDescent="0.25">
      <c r="D117" s="291" t="s">
        <v>45</v>
      </c>
      <c r="E117" s="292" t="s">
        <v>93</v>
      </c>
      <c r="F117" s="293"/>
      <c r="G117" s="294">
        <f t="shared" si="21"/>
        <v>184035</v>
      </c>
      <c r="H117" s="295">
        <f t="shared" si="22"/>
        <v>13910</v>
      </c>
      <c r="I117" s="296">
        <f>+I60+I61+I62+I63+I64</f>
        <v>2168</v>
      </c>
      <c r="J117" s="297">
        <f t="shared" ref="J117:AV117" si="26">+J60+J61+J62+J63+J64</f>
        <v>2253</v>
      </c>
      <c r="K117" s="297">
        <f t="shared" si="26"/>
        <v>2237</v>
      </c>
      <c r="L117" s="297">
        <f t="shared" si="26"/>
        <v>2545</v>
      </c>
      <c r="M117" s="297">
        <f t="shared" si="26"/>
        <v>2460</v>
      </c>
      <c r="N117" s="297">
        <f t="shared" si="26"/>
        <v>2247</v>
      </c>
      <c r="O117" s="237">
        <f t="shared" si="26"/>
        <v>2240</v>
      </c>
      <c r="P117" s="237">
        <f t="shared" si="26"/>
        <v>2232</v>
      </c>
      <c r="Q117" s="237">
        <f t="shared" si="26"/>
        <v>2218</v>
      </c>
      <c r="R117" s="237">
        <f t="shared" si="26"/>
        <v>2199</v>
      </c>
      <c r="S117" s="237">
        <f t="shared" si="26"/>
        <v>2173</v>
      </c>
      <c r="T117" s="237">
        <f t="shared" si="26"/>
        <v>2128</v>
      </c>
      <c r="U117" s="297">
        <f t="shared" si="26"/>
        <v>2144</v>
      </c>
      <c r="V117" s="297">
        <f t="shared" si="26"/>
        <v>2249</v>
      </c>
      <c r="W117" s="297">
        <f t="shared" si="26"/>
        <v>2413</v>
      </c>
      <c r="X117" s="297">
        <f t="shared" si="26"/>
        <v>2564</v>
      </c>
      <c r="Y117" s="297">
        <f t="shared" si="26"/>
        <v>2720</v>
      </c>
      <c r="Z117" s="297">
        <f t="shared" si="26"/>
        <v>2841</v>
      </c>
      <c r="AA117" s="297">
        <f t="shared" si="26"/>
        <v>2908</v>
      </c>
      <c r="AB117" s="298">
        <f t="shared" si="26"/>
        <v>2934</v>
      </c>
      <c r="AC117" s="299">
        <f t="shared" si="26"/>
        <v>14996</v>
      </c>
      <c r="AD117" s="297">
        <f t="shared" si="26"/>
        <v>14744</v>
      </c>
      <c r="AE117" s="297">
        <f t="shared" si="26"/>
        <v>12972</v>
      </c>
      <c r="AF117" s="297">
        <f t="shared" si="26"/>
        <v>13671</v>
      </c>
      <c r="AG117" s="297">
        <f t="shared" si="26"/>
        <v>13704</v>
      </c>
      <c r="AH117" s="297">
        <f t="shared" si="26"/>
        <v>12489</v>
      </c>
      <c r="AI117" s="297">
        <f t="shared" si="26"/>
        <v>12989</v>
      </c>
      <c r="AJ117" s="297">
        <f t="shared" si="26"/>
        <v>12096</v>
      </c>
      <c r="AK117" s="297">
        <f t="shared" si="26"/>
        <v>9559</v>
      </c>
      <c r="AL117" s="297">
        <f t="shared" si="26"/>
        <v>6723</v>
      </c>
      <c r="AM117" s="297">
        <f t="shared" si="26"/>
        <v>4841</v>
      </c>
      <c r="AN117" s="297">
        <f t="shared" si="26"/>
        <v>3343</v>
      </c>
      <c r="AO117" s="298">
        <f t="shared" si="26"/>
        <v>4035</v>
      </c>
      <c r="AP117" s="299">
        <f t="shared" si="26"/>
        <v>1715</v>
      </c>
      <c r="AQ117" s="297">
        <f t="shared" si="26"/>
        <v>123</v>
      </c>
      <c r="AR117" s="297">
        <f t="shared" si="26"/>
        <v>97056</v>
      </c>
      <c r="AS117" s="297">
        <f t="shared" si="26"/>
        <v>5526</v>
      </c>
      <c r="AT117" s="297">
        <f t="shared" si="26"/>
        <v>7058</v>
      </c>
      <c r="AU117" s="297">
        <f t="shared" si="26"/>
        <v>44372</v>
      </c>
      <c r="AV117" s="298">
        <f t="shared" si="26"/>
        <v>2335</v>
      </c>
    </row>
    <row r="118" spans="4:48" x14ac:dyDescent="0.25">
      <c r="D118" s="291" t="s">
        <v>47</v>
      </c>
      <c r="E118" s="292" t="s">
        <v>94</v>
      </c>
      <c r="F118" s="293"/>
      <c r="G118" s="294">
        <f t="shared" si="21"/>
        <v>230652</v>
      </c>
      <c r="H118" s="295">
        <f t="shared" si="22"/>
        <v>21680</v>
      </c>
      <c r="I118" s="296">
        <f>+I79+I80+I81+I82+I83+I84+I85+I86+I87+I88+I89+I90+I91+I92+I93+I94+I95+I96+I97+I98+I99</f>
        <v>3345</v>
      </c>
      <c r="J118" s="297">
        <f t="shared" ref="J118:AV118" si="27">+J79+J80+J81+J82+J83+J84+J85+J86+J87+J88+J89+J90+J91+J92+J93+J94+J95+J96+J97+J98+J99</f>
        <v>3381</v>
      </c>
      <c r="K118" s="297">
        <f t="shared" si="27"/>
        <v>3604</v>
      </c>
      <c r="L118" s="297">
        <f t="shared" si="27"/>
        <v>3678</v>
      </c>
      <c r="M118" s="297">
        <f t="shared" si="27"/>
        <v>3819</v>
      </c>
      <c r="N118" s="297">
        <f t="shared" si="27"/>
        <v>3853</v>
      </c>
      <c r="O118" s="237">
        <f t="shared" si="27"/>
        <v>3941</v>
      </c>
      <c r="P118" s="237">
        <f t="shared" si="27"/>
        <v>3957</v>
      </c>
      <c r="Q118" s="237">
        <f t="shared" si="27"/>
        <v>3979</v>
      </c>
      <c r="R118" s="237">
        <f t="shared" si="27"/>
        <v>4008</v>
      </c>
      <c r="S118" s="237">
        <f t="shared" si="27"/>
        <v>4039</v>
      </c>
      <c r="T118" s="237">
        <f t="shared" si="27"/>
        <v>4076</v>
      </c>
      <c r="U118" s="297">
        <f t="shared" si="27"/>
        <v>4112</v>
      </c>
      <c r="V118" s="297">
        <f t="shared" si="27"/>
        <v>4141</v>
      </c>
      <c r="W118" s="297">
        <f t="shared" si="27"/>
        <v>4170</v>
      </c>
      <c r="X118" s="297">
        <f t="shared" si="27"/>
        <v>4195</v>
      </c>
      <c r="Y118" s="297">
        <f t="shared" si="27"/>
        <v>4215</v>
      </c>
      <c r="Z118" s="297">
        <f t="shared" si="27"/>
        <v>4249</v>
      </c>
      <c r="AA118" s="297">
        <f t="shared" si="27"/>
        <v>4299</v>
      </c>
      <c r="AB118" s="298">
        <f t="shared" si="27"/>
        <v>4360</v>
      </c>
      <c r="AC118" s="299">
        <f t="shared" si="27"/>
        <v>22210</v>
      </c>
      <c r="AD118" s="297">
        <f t="shared" si="27"/>
        <v>21064</v>
      </c>
      <c r="AE118" s="297">
        <f t="shared" si="27"/>
        <v>17897</v>
      </c>
      <c r="AF118" s="297">
        <f t="shared" si="27"/>
        <v>17441</v>
      </c>
      <c r="AG118" s="297">
        <f t="shared" si="27"/>
        <v>15790</v>
      </c>
      <c r="AH118" s="297">
        <f t="shared" si="27"/>
        <v>12558</v>
      </c>
      <c r="AI118" s="297">
        <f t="shared" si="27"/>
        <v>11111</v>
      </c>
      <c r="AJ118" s="297">
        <f t="shared" si="27"/>
        <v>9515</v>
      </c>
      <c r="AK118" s="297">
        <f t="shared" si="27"/>
        <v>7359</v>
      </c>
      <c r="AL118" s="297">
        <f t="shared" si="27"/>
        <v>5742</v>
      </c>
      <c r="AM118" s="297">
        <f t="shared" si="27"/>
        <v>4172</v>
      </c>
      <c r="AN118" s="297">
        <f t="shared" si="27"/>
        <v>3212</v>
      </c>
      <c r="AO118" s="298">
        <f t="shared" si="27"/>
        <v>3160</v>
      </c>
      <c r="AP118" s="299">
        <f t="shared" si="27"/>
        <v>3887</v>
      </c>
      <c r="AQ118" s="297">
        <f t="shared" si="27"/>
        <v>304</v>
      </c>
      <c r="AR118" s="297">
        <f t="shared" si="27"/>
        <v>117815</v>
      </c>
      <c r="AS118" s="297">
        <f t="shared" si="27"/>
        <v>10175</v>
      </c>
      <c r="AT118" s="297">
        <f t="shared" si="27"/>
        <v>10691</v>
      </c>
      <c r="AU118" s="297">
        <f t="shared" si="27"/>
        <v>54686</v>
      </c>
      <c r="AV118" s="298">
        <f t="shared" si="27"/>
        <v>5291</v>
      </c>
    </row>
    <row r="119" spans="4:48" ht="15.75" thickBot="1" x14ac:dyDescent="0.3">
      <c r="D119" s="300" t="s">
        <v>49</v>
      </c>
      <c r="E119" s="301" t="s">
        <v>95</v>
      </c>
      <c r="F119" s="302"/>
      <c r="G119" s="303">
        <f t="shared" si="21"/>
        <v>245246</v>
      </c>
      <c r="H119" s="304">
        <f t="shared" si="22"/>
        <v>26908</v>
      </c>
      <c r="I119" s="305">
        <f>+I29+I30+I31+I32+I33+I34+I35+I36+I37</f>
        <v>4025</v>
      </c>
      <c r="J119" s="306">
        <f t="shared" ref="J119:AV119" si="28">+J29+J30+J31+J32+J33+J34+J35+J36+J37</f>
        <v>4466</v>
      </c>
      <c r="K119" s="306">
        <f t="shared" si="28"/>
        <v>4509</v>
      </c>
      <c r="L119" s="306">
        <f t="shared" si="28"/>
        <v>4528</v>
      </c>
      <c r="M119" s="306">
        <f t="shared" si="28"/>
        <v>4605</v>
      </c>
      <c r="N119" s="306">
        <f t="shared" si="28"/>
        <v>4775</v>
      </c>
      <c r="O119" s="256">
        <f t="shared" si="28"/>
        <v>3788</v>
      </c>
      <c r="P119" s="256">
        <f t="shared" si="28"/>
        <v>3687</v>
      </c>
      <c r="Q119" s="256">
        <f t="shared" si="28"/>
        <v>3594</v>
      </c>
      <c r="R119" s="256">
        <f t="shared" si="28"/>
        <v>3514</v>
      </c>
      <c r="S119" s="256">
        <f t="shared" si="28"/>
        <v>3445</v>
      </c>
      <c r="T119" s="256">
        <f t="shared" si="28"/>
        <v>3381</v>
      </c>
      <c r="U119" s="306">
        <f t="shared" si="28"/>
        <v>3380</v>
      </c>
      <c r="V119" s="306">
        <f t="shared" si="28"/>
        <v>3470</v>
      </c>
      <c r="W119" s="306">
        <f t="shared" si="28"/>
        <v>3626</v>
      </c>
      <c r="X119" s="306">
        <f t="shared" si="28"/>
        <v>3781</v>
      </c>
      <c r="Y119" s="306">
        <f t="shared" si="28"/>
        <v>3933</v>
      </c>
      <c r="Z119" s="306">
        <f t="shared" si="28"/>
        <v>4137</v>
      </c>
      <c r="AA119" s="306">
        <f t="shared" si="28"/>
        <v>4412</v>
      </c>
      <c r="AB119" s="307">
        <f t="shared" si="28"/>
        <v>4722</v>
      </c>
      <c r="AC119" s="308">
        <f t="shared" si="28"/>
        <v>27003</v>
      </c>
      <c r="AD119" s="306">
        <f t="shared" si="28"/>
        <v>26443</v>
      </c>
      <c r="AE119" s="306">
        <f t="shared" si="28"/>
        <v>21178</v>
      </c>
      <c r="AF119" s="306">
        <f t="shared" si="28"/>
        <v>17932</v>
      </c>
      <c r="AG119" s="306">
        <f t="shared" si="28"/>
        <v>15184</v>
      </c>
      <c r="AH119" s="306">
        <f t="shared" si="28"/>
        <v>12099</v>
      </c>
      <c r="AI119" s="306">
        <f t="shared" si="28"/>
        <v>11414</v>
      </c>
      <c r="AJ119" s="306">
        <f t="shared" si="28"/>
        <v>11097</v>
      </c>
      <c r="AK119" s="306">
        <f t="shared" si="28"/>
        <v>8334</v>
      </c>
      <c r="AL119" s="306">
        <f t="shared" si="28"/>
        <v>6116</v>
      </c>
      <c r="AM119" s="306">
        <f t="shared" si="28"/>
        <v>3728</v>
      </c>
      <c r="AN119" s="306">
        <f t="shared" si="28"/>
        <v>2487</v>
      </c>
      <c r="AO119" s="307">
        <f t="shared" si="28"/>
        <v>2453</v>
      </c>
      <c r="AP119" s="308">
        <f t="shared" si="28"/>
        <v>4046</v>
      </c>
      <c r="AQ119" s="306">
        <f t="shared" si="28"/>
        <v>307</v>
      </c>
      <c r="AR119" s="306">
        <f t="shared" si="28"/>
        <v>123825</v>
      </c>
      <c r="AS119" s="306">
        <f t="shared" si="28"/>
        <v>8582</v>
      </c>
      <c r="AT119" s="306">
        <f t="shared" si="28"/>
        <v>10500</v>
      </c>
      <c r="AU119" s="306">
        <f t="shared" si="28"/>
        <v>61265</v>
      </c>
      <c r="AV119" s="307">
        <f t="shared" si="28"/>
        <v>5506</v>
      </c>
    </row>
    <row r="120" spans="4:48" ht="11.25" customHeight="1" x14ac:dyDescent="0.25">
      <c r="E120" s="257" t="s">
        <v>55</v>
      </c>
    </row>
    <row r="121" spans="4:48" ht="11.25" customHeight="1" x14ac:dyDescent="0.25">
      <c r="E121" s="257" t="s">
        <v>99</v>
      </c>
    </row>
    <row r="122" spans="4:48" ht="11.25" customHeight="1" x14ac:dyDescent="0.25">
      <c r="E122" s="257" t="s">
        <v>54</v>
      </c>
    </row>
  </sheetData>
  <mergeCells count="28">
    <mergeCell ref="AP109:AP111"/>
    <mergeCell ref="AQ109:AQ111"/>
    <mergeCell ref="AR109:AR111"/>
    <mergeCell ref="AS109:AU110"/>
    <mergeCell ref="AV109:AV111"/>
    <mergeCell ref="G110:G111"/>
    <mergeCell ref="H110:H111"/>
    <mergeCell ref="D109:D111"/>
    <mergeCell ref="E109:E111"/>
    <mergeCell ref="F109:F111"/>
    <mergeCell ref="G109:H109"/>
    <mergeCell ref="I109:AB110"/>
    <mergeCell ref="AC109:AO110"/>
    <mergeCell ref="AC7:AO8"/>
    <mergeCell ref="AP7:AP9"/>
    <mergeCell ref="AQ7:AQ9"/>
    <mergeCell ref="AR7:AR9"/>
    <mergeCell ref="AS7:AU8"/>
    <mergeCell ref="AV7:AV9"/>
    <mergeCell ref="D3:AB3"/>
    <mergeCell ref="C7:C9"/>
    <mergeCell ref="D7:D9"/>
    <mergeCell ref="E7:E9"/>
    <mergeCell ref="F7:F9"/>
    <mergeCell ref="G7:H7"/>
    <mergeCell ref="I7:AB8"/>
    <mergeCell ref="G8:G9"/>
    <mergeCell ref="H8:H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PN_Distrito</vt:lpstr>
      <vt:lpstr>PN_Pob x Genero</vt:lpstr>
      <vt:lpstr>PN_EESS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Tapia Alva</dc:creator>
  <cp:lastModifiedBy>Rafaela Tapia Alva</cp:lastModifiedBy>
  <dcterms:created xsi:type="dcterms:W3CDTF">2018-11-28T21:27:55Z</dcterms:created>
  <dcterms:modified xsi:type="dcterms:W3CDTF">2019-02-07T23:01:05Z</dcterms:modified>
</cp:coreProperties>
</file>