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. DIRIS LE\POBLACION\Pob_2020\"/>
    </mc:Choice>
  </mc:AlternateContent>
  <bookViews>
    <workbookView xWindow="0" yWindow="0" windowWidth="28800" windowHeight="11715" activeTab="1"/>
  </bookViews>
  <sheets>
    <sheet name="PN_Distrito" sheetId="2" r:id="rId1"/>
    <sheet name="PN_Pob x Genero" sheetId="3" r:id="rId2"/>
    <sheet name="Poblacion_2020_Total" sheetId="1" r:id="rId3"/>
    <sheet name="Poblacion_2020_Masculino" sheetId="5" r:id="rId4"/>
    <sheet name="Poblacion_2020_Femenino" sheetId="4" r:id="rId5"/>
    <sheet name="Piramide_EESS" sheetId="7" r:id="rId6"/>
  </sheets>
  <definedNames>
    <definedName name="_xlnm._FilterDatabase" localSheetId="0" hidden="1">PN_Distrito!$A$9:$AW$17</definedName>
    <definedName name="_xlnm._FilterDatabase" localSheetId="3" hidden="1">Poblacion_2020_Masculino!$A$9:$AS$9</definedName>
    <definedName name="_xlnm.Print_Area" localSheetId="5">Piramide_EESS!$F$109:$W$152</definedName>
  </definedNames>
  <calcPr calcId="162913"/>
</workbook>
</file>

<file path=xl/calcChain.xml><?xml version="1.0" encoding="utf-8"?>
<calcChain xmlns="http://schemas.openxmlformats.org/spreadsheetml/2006/main">
  <c r="AT10" i="4" l="1"/>
  <c r="AU10" i="4"/>
  <c r="AV10" i="4"/>
  <c r="AW10" i="4"/>
  <c r="AX10" i="4"/>
  <c r="AT115" i="4"/>
  <c r="AU115" i="4"/>
  <c r="AV115" i="4"/>
  <c r="AW115" i="4"/>
  <c r="AX115" i="4"/>
  <c r="AT116" i="4"/>
  <c r="AU116" i="4"/>
  <c r="AV116" i="4"/>
  <c r="AW116" i="4"/>
  <c r="AX116" i="4"/>
  <c r="AT117" i="4"/>
  <c r="AU117" i="4"/>
  <c r="AV117" i="4"/>
  <c r="AW117" i="4"/>
  <c r="AX117" i="4"/>
  <c r="AT118" i="4"/>
  <c r="AU118" i="4"/>
  <c r="AV118" i="4"/>
  <c r="AW118" i="4"/>
  <c r="AX118" i="4"/>
  <c r="AT119" i="4"/>
  <c r="AU119" i="4"/>
  <c r="AV119" i="4"/>
  <c r="AW119" i="4"/>
  <c r="AX119" i="4"/>
  <c r="AT120" i="4"/>
  <c r="AU120" i="4"/>
  <c r="AV120" i="4"/>
  <c r="AW120" i="4"/>
  <c r="AX120" i="4"/>
  <c r="AT121" i="4"/>
  <c r="AU121" i="4"/>
  <c r="AV121" i="4"/>
  <c r="AW121" i="4"/>
  <c r="AX121" i="4"/>
  <c r="AT10" i="1"/>
  <c r="AU10" i="1"/>
  <c r="AV10" i="1"/>
  <c r="AW10" i="1"/>
  <c r="AX10" i="1"/>
  <c r="AT115" i="1"/>
  <c r="AT114" i="1" s="1"/>
  <c r="AU115" i="1"/>
  <c r="AV115" i="1"/>
  <c r="AW115" i="1"/>
  <c r="AX115" i="1"/>
  <c r="AT116" i="1"/>
  <c r="AU116" i="1"/>
  <c r="AV116" i="1"/>
  <c r="AW116" i="1"/>
  <c r="AX116" i="1"/>
  <c r="AT117" i="1"/>
  <c r="AU117" i="1"/>
  <c r="AV117" i="1"/>
  <c r="AW117" i="1"/>
  <c r="AX117" i="1"/>
  <c r="AT118" i="1"/>
  <c r="AU118" i="1"/>
  <c r="AV118" i="1"/>
  <c r="AW118" i="1"/>
  <c r="AX118" i="1"/>
  <c r="AT119" i="1"/>
  <c r="AU119" i="1"/>
  <c r="AV119" i="1"/>
  <c r="AW119" i="1"/>
  <c r="AX119" i="1"/>
  <c r="AT120" i="1"/>
  <c r="AU120" i="1"/>
  <c r="AV120" i="1"/>
  <c r="AW120" i="1"/>
  <c r="AX120" i="1"/>
  <c r="AT121" i="1"/>
  <c r="AU121" i="1"/>
  <c r="AV121" i="1"/>
  <c r="AW121" i="1"/>
  <c r="AX121" i="1"/>
  <c r="I115" i="1"/>
  <c r="M127" i="7"/>
  <c r="Q112" i="7"/>
  <c r="M112" i="7"/>
  <c r="K110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BE71" i="7"/>
  <c r="BD71" i="7"/>
  <c r="BC71" i="7"/>
  <c r="BB71" i="7"/>
  <c r="BA71" i="7"/>
  <c r="AZ71" i="7"/>
  <c r="AY71" i="7"/>
  <c r="AX71" i="7"/>
  <c r="AW71" i="7"/>
  <c r="AV71" i="7"/>
  <c r="AU71" i="7"/>
  <c r="AT71" i="7"/>
  <c r="AS71" i="7"/>
  <c r="AR71" i="7"/>
  <c r="AQ71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BE50" i="7"/>
  <c r="BD50" i="7"/>
  <c r="BC50" i="7"/>
  <c r="BB50" i="7"/>
  <c r="BA50" i="7"/>
  <c r="AZ50" i="7"/>
  <c r="AY50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H101" i="7"/>
  <c r="H100" i="7"/>
  <c r="H99" i="7"/>
  <c r="H98" i="7"/>
  <c r="H97" i="7"/>
  <c r="H96" i="7"/>
  <c r="H95" i="7"/>
  <c r="H94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69" i="7"/>
  <c r="H68" i="7"/>
  <c r="H67" i="7"/>
  <c r="H65" i="7"/>
  <c r="H64" i="7"/>
  <c r="H63" i="7"/>
  <c r="H62" i="7"/>
  <c r="H61" i="7"/>
  <c r="H59" i="7"/>
  <c r="H58" i="7"/>
  <c r="H57" i="7"/>
  <c r="H56" i="7"/>
  <c r="H55" i="7"/>
  <c r="H54" i="7"/>
  <c r="H53" i="7"/>
  <c r="H52" i="7"/>
  <c r="H51" i="7"/>
  <c r="H48" i="7"/>
  <c r="H47" i="7"/>
  <c r="H46" i="7"/>
  <c r="H45" i="7"/>
  <c r="H44" i="7"/>
  <c r="H43" i="7"/>
  <c r="H42" i="7"/>
  <c r="H41" i="7"/>
  <c r="H40" i="7"/>
  <c r="H39" i="7"/>
  <c r="H36" i="7"/>
  <c r="H35" i="7"/>
  <c r="H34" i="7"/>
  <c r="H33" i="7"/>
  <c r="H32" i="7"/>
  <c r="H31" i="7"/>
  <c r="H30" i="7"/>
  <c r="H29" i="7"/>
  <c r="H28" i="7"/>
  <c r="H25" i="7"/>
  <c r="H24" i="7"/>
  <c r="H23" i="7"/>
  <c r="H22" i="7"/>
  <c r="H21" i="7"/>
  <c r="H20" i="7"/>
  <c r="H19" i="7"/>
  <c r="H18" i="7"/>
  <c r="H17" i="7"/>
  <c r="AP71" i="7"/>
  <c r="AO71" i="7"/>
  <c r="AN71" i="7"/>
  <c r="AM71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V71" i="7"/>
  <c r="U71" i="7"/>
  <c r="T71" i="7"/>
  <c r="S71" i="7"/>
  <c r="R71" i="7"/>
  <c r="Q71" i="7"/>
  <c r="P71" i="7"/>
  <c r="O71" i="7"/>
  <c r="N71" i="7"/>
  <c r="M71" i="7"/>
  <c r="L71" i="7"/>
  <c r="K71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V60" i="7"/>
  <c r="U60" i="7"/>
  <c r="T60" i="7"/>
  <c r="S60" i="7"/>
  <c r="R60" i="7"/>
  <c r="Q60" i="7"/>
  <c r="P60" i="7"/>
  <c r="O60" i="7"/>
  <c r="N60" i="7"/>
  <c r="M60" i="7"/>
  <c r="L60" i="7"/>
  <c r="K6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V50" i="7"/>
  <c r="U50" i="7"/>
  <c r="T50" i="7"/>
  <c r="S50" i="7"/>
  <c r="R50" i="7"/>
  <c r="Q50" i="7"/>
  <c r="P50" i="7"/>
  <c r="O50" i="7"/>
  <c r="N50" i="7"/>
  <c r="M50" i="7"/>
  <c r="L50" i="7"/>
  <c r="K50" i="7"/>
  <c r="AA38" i="7"/>
  <c r="Z38" i="7"/>
  <c r="Y38" i="7"/>
  <c r="X38" i="7"/>
  <c r="V38" i="7"/>
  <c r="U38" i="7"/>
  <c r="T38" i="7"/>
  <c r="S38" i="7"/>
  <c r="R38" i="7"/>
  <c r="Q38" i="7"/>
  <c r="P38" i="7"/>
  <c r="O38" i="7"/>
  <c r="N38" i="7"/>
  <c r="M38" i="7"/>
  <c r="L38" i="7"/>
  <c r="K38" i="7"/>
  <c r="X16" i="7"/>
  <c r="V16" i="7"/>
  <c r="U16" i="7"/>
  <c r="T16" i="7"/>
  <c r="S16" i="7"/>
  <c r="R16" i="7"/>
  <c r="Q16" i="7"/>
  <c r="P16" i="7"/>
  <c r="O16" i="7"/>
  <c r="N16" i="7"/>
  <c r="M16" i="7"/>
  <c r="L16" i="7"/>
  <c r="K16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V93" i="7"/>
  <c r="U93" i="7"/>
  <c r="T93" i="7"/>
  <c r="S93" i="7"/>
  <c r="R93" i="7"/>
  <c r="Q93" i="7"/>
  <c r="P93" i="7"/>
  <c r="O93" i="7"/>
  <c r="N93" i="7"/>
  <c r="M93" i="7"/>
  <c r="L93" i="7"/>
  <c r="K93" i="7"/>
  <c r="V10" i="7"/>
  <c r="U10" i="7"/>
  <c r="T10" i="7"/>
  <c r="S10" i="7"/>
  <c r="R10" i="7"/>
  <c r="Q10" i="7"/>
  <c r="P10" i="7"/>
  <c r="O10" i="7"/>
  <c r="N10" i="7"/>
  <c r="M10" i="7"/>
  <c r="L10" i="7"/>
  <c r="K10" i="7"/>
  <c r="J118" i="7"/>
  <c r="J143" i="7"/>
  <c r="I138" i="7"/>
  <c r="I140" i="7"/>
  <c r="I146" i="7"/>
  <c r="J145" i="7"/>
  <c r="K120" i="7"/>
  <c r="J146" i="7"/>
  <c r="J144" i="7"/>
  <c r="J142" i="7"/>
  <c r="J141" i="7"/>
  <c r="J140" i="7"/>
  <c r="J138" i="7"/>
  <c r="J137" i="7"/>
  <c r="J136" i="7"/>
  <c r="J135" i="7"/>
  <c r="J134" i="7"/>
  <c r="J132" i="7"/>
  <c r="I145" i="7"/>
  <c r="I143" i="7"/>
  <c r="I142" i="7"/>
  <c r="I141" i="7"/>
  <c r="I135" i="7"/>
  <c r="I134" i="7"/>
  <c r="I133" i="7"/>
  <c r="K119" i="7"/>
  <c r="K118" i="7"/>
  <c r="AE68" i="5"/>
  <c r="AE68" i="4"/>
  <c r="AE10" i="4" s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1"/>
  <c r="I93" i="4"/>
  <c r="I93" i="5"/>
  <c r="I71" i="1"/>
  <c r="I71" i="4"/>
  <c r="I71" i="5"/>
  <c r="I60" i="1"/>
  <c r="I60" i="4"/>
  <c r="I60" i="5"/>
  <c r="I50" i="1"/>
  <c r="I50" i="4"/>
  <c r="I50" i="5"/>
  <c r="I38" i="1"/>
  <c r="I38" i="4"/>
  <c r="I38" i="5"/>
  <c r="I16" i="1"/>
  <c r="I16" i="4"/>
  <c r="I16" i="5"/>
  <c r="I10" i="1"/>
  <c r="I10" i="4"/>
  <c r="I10" i="5"/>
  <c r="AS121" i="5"/>
  <c r="AR121" i="5"/>
  <c r="AQ121" i="5"/>
  <c r="AP121" i="5"/>
  <c r="AO121" i="5"/>
  <c r="AN121" i="5"/>
  <c r="AM121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AS120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AS118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AS117" i="5"/>
  <c r="AR117" i="5"/>
  <c r="AQ117" i="5"/>
  <c r="AP117" i="5"/>
  <c r="AO117" i="5"/>
  <c r="AN117" i="5"/>
  <c r="AM117" i="5"/>
  <c r="AL117" i="5"/>
  <c r="AK117" i="5"/>
  <c r="AJ117" i="5"/>
  <c r="AI117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AS116" i="5"/>
  <c r="AR116" i="5"/>
  <c r="AQ116" i="5"/>
  <c r="AP116" i="5"/>
  <c r="AO116" i="5"/>
  <c r="AN116" i="5"/>
  <c r="AM116" i="5"/>
  <c r="AL116" i="5"/>
  <c r="AK116" i="5"/>
  <c r="AJ116" i="5"/>
  <c r="AI116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AS115" i="5"/>
  <c r="AS114" i="5" s="1"/>
  <c r="AR115" i="5"/>
  <c r="AR114" i="5" s="1"/>
  <c r="AQ115" i="5"/>
  <c r="AQ114" i="5" s="1"/>
  <c r="AP115" i="5"/>
  <c r="AP114" i="5" s="1"/>
  <c r="AO115" i="5"/>
  <c r="AO114" i="5" s="1"/>
  <c r="AN115" i="5"/>
  <c r="AN114" i="5" s="1"/>
  <c r="AM115" i="5"/>
  <c r="AM114" i="5" s="1"/>
  <c r="AL115" i="5"/>
  <c r="AL114" i="5" s="1"/>
  <c r="AK115" i="5"/>
  <c r="AK114" i="5" s="1"/>
  <c r="AJ115" i="5"/>
  <c r="AJ114" i="5" s="1"/>
  <c r="AI115" i="5"/>
  <c r="AI114" i="5" s="1"/>
  <c r="AH115" i="5"/>
  <c r="AH114" i="5" s="1"/>
  <c r="AG115" i="5"/>
  <c r="AG114" i="5" s="1"/>
  <c r="AF115" i="5"/>
  <c r="AF114" i="5" s="1"/>
  <c r="AE115" i="5"/>
  <c r="AE114" i="5" s="1"/>
  <c r="AD115" i="5"/>
  <c r="AD114" i="5" s="1"/>
  <c r="AC115" i="5"/>
  <c r="AC114" i="5" s="1"/>
  <c r="AB115" i="5"/>
  <c r="AB114" i="5" s="1"/>
  <c r="AA115" i="5"/>
  <c r="AA114" i="5" s="1"/>
  <c r="Z115" i="5"/>
  <c r="Z114" i="5" s="1"/>
  <c r="Y115" i="5"/>
  <c r="Y114" i="5" s="1"/>
  <c r="X115" i="5"/>
  <c r="X114" i="5" s="1"/>
  <c r="W115" i="5"/>
  <c r="W114" i="5" s="1"/>
  <c r="V115" i="5"/>
  <c r="V114" i="5" s="1"/>
  <c r="U115" i="5"/>
  <c r="U114" i="5" s="1"/>
  <c r="T115" i="5"/>
  <c r="T114" i="5" s="1"/>
  <c r="S115" i="5"/>
  <c r="S114" i="5" s="1"/>
  <c r="R115" i="5"/>
  <c r="R114" i="5" s="1"/>
  <c r="Q115" i="5"/>
  <c r="Q114" i="5" s="1"/>
  <c r="P115" i="5"/>
  <c r="P114" i="5" s="1"/>
  <c r="O115" i="5"/>
  <c r="O114" i="5" s="1"/>
  <c r="N115" i="5"/>
  <c r="N114" i="5" s="1"/>
  <c r="M115" i="5"/>
  <c r="M114" i="5" s="1"/>
  <c r="L115" i="5"/>
  <c r="L114" i="5" s="1"/>
  <c r="K115" i="5"/>
  <c r="K114" i="5" s="1"/>
  <c r="J115" i="5"/>
  <c r="J114" i="5" s="1"/>
  <c r="I115" i="5"/>
  <c r="I114" i="5" s="1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69" i="5"/>
  <c r="G69" i="5"/>
  <c r="H68" i="5"/>
  <c r="G68" i="5"/>
  <c r="H67" i="5"/>
  <c r="G67" i="5"/>
  <c r="H65" i="5"/>
  <c r="G65" i="5"/>
  <c r="H64" i="5"/>
  <c r="G64" i="5"/>
  <c r="H63" i="5"/>
  <c r="G63" i="5"/>
  <c r="H62" i="5"/>
  <c r="G62" i="5"/>
  <c r="H61" i="5"/>
  <c r="G61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AS121" i="4"/>
  <c r="AR121" i="4"/>
  <c r="AQ121" i="4"/>
  <c r="AP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S120" i="4"/>
  <c r="AR120" i="4"/>
  <c r="AQ120" i="4"/>
  <c r="AP120" i="4"/>
  <c r="AO120" i="4"/>
  <c r="AN120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AS119" i="4"/>
  <c r="AR119" i="4"/>
  <c r="AQ119" i="4"/>
  <c r="AP119" i="4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AS118" i="4"/>
  <c r="AR118" i="4"/>
  <c r="AQ118" i="4"/>
  <c r="AP118" i="4"/>
  <c r="AO118" i="4"/>
  <c r="AN118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AS117" i="4"/>
  <c r="AR117" i="4"/>
  <c r="AQ117" i="4"/>
  <c r="AP117" i="4"/>
  <c r="AO117" i="4"/>
  <c r="AN117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AS115" i="4"/>
  <c r="AS114" i="4" s="1"/>
  <c r="AR115" i="4"/>
  <c r="AR114" i="4" s="1"/>
  <c r="AQ115" i="4"/>
  <c r="AQ114" i="4" s="1"/>
  <c r="AP115" i="4"/>
  <c r="AP114" i="4" s="1"/>
  <c r="AO115" i="4"/>
  <c r="AO114" i="4" s="1"/>
  <c r="AN115" i="4"/>
  <c r="AN114" i="4" s="1"/>
  <c r="AM115" i="4"/>
  <c r="AM114" i="4" s="1"/>
  <c r="AL115" i="4"/>
  <c r="AL114" i="4" s="1"/>
  <c r="AK115" i="4"/>
  <c r="AK114" i="4" s="1"/>
  <c r="AJ115" i="4"/>
  <c r="AJ114" i="4" s="1"/>
  <c r="AI115" i="4"/>
  <c r="AI114" i="4" s="1"/>
  <c r="AH115" i="4"/>
  <c r="AH114" i="4" s="1"/>
  <c r="AG115" i="4"/>
  <c r="AG114" i="4" s="1"/>
  <c r="AF115" i="4"/>
  <c r="AF114" i="4" s="1"/>
  <c r="AE115" i="4"/>
  <c r="AE114" i="4" s="1"/>
  <c r="AD115" i="4"/>
  <c r="AD114" i="4" s="1"/>
  <c r="AC115" i="4"/>
  <c r="AC114" i="4" s="1"/>
  <c r="AB115" i="4"/>
  <c r="AB114" i="4" s="1"/>
  <c r="AA115" i="4"/>
  <c r="AA114" i="4" s="1"/>
  <c r="Z115" i="4"/>
  <c r="Z114" i="4" s="1"/>
  <c r="Y115" i="4"/>
  <c r="Y114" i="4" s="1"/>
  <c r="X115" i="4"/>
  <c r="X114" i="4" s="1"/>
  <c r="W115" i="4"/>
  <c r="W114" i="4" s="1"/>
  <c r="V115" i="4"/>
  <c r="V114" i="4" s="1"/>
  <c r="U115" i="4"/>
  <c r="U114" i="4" s="1"/>
  <c r="T115" i="4"/>
  <c r="T114" i="4" s="1"/>
  <c r="S115" i="4"/>
  <c r="S114" i="4" s="1"/>
  <c r="R115" i="4"/>
  <c r="R114" i="4" s="1"/>
  <c r="Q115" i="4"/>
  <c r="Q114" i="4" s="1"/>
  <c r="P115" i="4"/>
  <c r="P114" i="4" s="1"/>
  <c r="O115" i="4"/>
  <c r="O114" i="4" s="1"/>
  <c r="N115" i="4"/>
  <c r="N114" i="4" s="1"/>
  <c r="M115" i="4"/>
  <c r="M114" i="4" s="1"/>
  <c r="L115" i="4"/>
  <c r="L114" i="4" s="1"/>
  <c r="K115" i="4"/>
  <c r="K114" i="4" s="1"/>
  <c r="J115" i="4"/>
  <c r="J114" i="4" s="1"/>
  <c r="I115" i="4"/>
  <c r="I114" i="4" s="1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69" i="4"/>
  <c r="G69" i="4"/>
  <c r="H68" i="4"/>
  <c r="G68" i="4"/>
  <c r="H67" i="4"/>
  <c r="G67" i="4"/>
  <c r="H65" i="4"/>
  <c r="G65" i="4"/>
  <c r="H64" i="4"/>
  <c r="G64" i="4"/>
  <c r="H63" i="4"/>
  <c r="G63" i="4"/>
  <c r="H62" i="4"/>
  <c r="G62" i="4"/>
  <c r="H61" i="4"/>
  <c r="G61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AU114" i="1" l="1"/>
  <c r="AV114" i="4"/>
  <c r="AU114" i="4"/>
  <c r="AT114" i="4"/>
  <c r="AX114" i="1"/>
  <c r="AW114" i="1"/>
  <c r="AX114" i="4"/>
  <c r="AV114" i="1"/>
  <c r="AW114" i="4"/>
  <c r="H16" i="7"/>
  <c r="H93" i="7"/>
  <c r="H60" i="7"/>
  <c r="H50" i="7"/>
  <c r="H38" i="7"/>
  <c r="H71" i="7"/>
  <c r="I137" i="7"/>
  <c r="I136" i="7"/>
  <c r="J120" i="7"/>
  <c r="I120" i="7" s="1"/>
  <c r="J130" i="7"/>
  <c r="J131" i="7"/>
  <c r="J133" i="7"/>
  <c r="J64" i="7"/>
  <c r="I144" i="7"/>
  <c r="J32" i="7"/>
  <c r="J22" i="7"/>
  <c r="J20" i="7"/>
  <c r="J18" i="7"/>
  <c r="J24" i="7"/>
  <c r="J139" i="7"/>
  <c r="J80" i="7"/>
  <c r="J72" i="7"/>
  <c r="I59" i="7"/>
  <c r="I57" i="7"/>
  <c r="I53" i="7"/>
  <c r="I51" i="7"/>
  <c r="J91" i="7"/>
  <c r="J89" i="7"/>
  <c r="J87" i="7"/>
  <c r="J85" i="7"/>
  <c r="J83" i="7"/>
  <c r="J81" i="7"/>
  <c r="I23" i="7"/>
  <c r="J100" i="7"/>
  <c r="J98" i="7"/>
  <c r="J96" i="7"/>
  <c r="J94" i="7"/>
  <c r="I90" i="7"/>
  <c r="J79" i="7"/>
  <c r="J77" i="7"/>
  <c r="J75" i="7"/>
  <c r="J73" i="7"/>
  <c r="J68" i="7"/>
  <c r="J48" i="7"/>
  <c r="J46" i="7"/>
  <c r="J44" i="7"/>
  <c r="J42" i="7"/>
  <c r="J40" i="7"/>
  <c r="J35" i="7"/>
  <c r="J33" i="7"/>
  <c r="I95" i="7"/>
  <c r="I69" i="7"/>
  <c r="I67" i="7"/>
  <c r="J62" i="7"/>
  <c r="J59" i="7"/>
  <c r="J57" i="7"/>
  <c r="J55" i="7"/>
  <c r="J53" i="7"/>
  <c r="J51" i="7"/>
  <c r="I45" i="7"/>
  <c r="I43" i="7"/>
  <c r="I41" i="7"/>
  <c r="J31" i="7"/>
  <c r="J29" i="7"/>
  <c r="J25" i="7"/>
  <c r="I96" i="7"/>
  <c r="I61" i="7"/>
  <c r="J23" i="7"/>
  <c r="J21" i="7"/>
  <c r="J19" i="7"/>
  <c r="J17" i="7"/>
  <c r="J90" i="7"/>
  <c r="J88" i="7"/>
  <c r="J86" i="7"/>
  <c r="J84" i="7"/>
  <c r="J82" i="7"/>
  <c r="I22" i="7"/>
  <c r="J99" i="7"/>
  <c r="J97" i="7"/>
  <c r="J95" i="7"/>
  <c r="I87" i="7"/>
  <c r="J78" i="7"/>
  <c r="J76" i="7"/>
  <c r="J74" i="7"/>
  <c r="I73" i="7"/>
  <c r="J69" i="7"/>
  <c r="J67" i="7"/>
  <c r="J65" i="7"/>
  <c r="J47" i="7"/>
  <c r="J45" i="7"/>
  <c r="J43" i="7"/>
  <c r="J41" i="7"/>
  <c r="J39" i="7"/>
  <c r="J36" i="7"/>
  <c r="J34" i="7"/>
  <c r="I98" i="7"/>
  <c r="I77" i="7"/>
  <c r="I75" i="7"/>
  <c r="J63" i="7"/>
  <c r="J61" i="7"/>
  <c r="J58" i="7"/>
  <c r="J56" i="7"/>
  <c r="J54" i="7"/>
  <c r="J52" i="7"/>
  <c r="I35" i="7"/>
  <c r="I33" i="7"/>
  <c r="G33" i="7" s="1"/>
  <c r="J30" i="7"/>
  <c r="J28" i="7"/>
  <c r="J101" i="7"/>
  <c r="I139" i="7"/>
  <c r="I131" i="7"/>
  <c r="I101" i="7"/>
  <c r="I86" i="7"/>
  <c r="I84" i="7"/>
  <c r="I82" i="7"/>
  <c r="I29" i="7"/>
  <c r="I130" i="7"/>
  <c r="I79" i="7"/>
  <c r="I78" i="7"/>
  <c r="I76" i="7"/>
  <c r="I74" i="7"/>
  <c r="I72" i="7"/>
  <c r="I99" i="7"/>
  <c r="I81" i="7"/>
  <c r="I68" i="7"/>
  <c r="I64" i="7"/>
  <c r="I44" i="7"/>
  <c r="I40" i="7"/>
  <c r="I21" i="7"/>
  <c r="I19" i="7"/>
  <c r="I91" i="7"/>
  <c r="I89" i="7"/>
  <c r="I63" i="7"/>
  <c r="I62" i="7"/>
  <c r="I58" i="7"/>
  <c r="I56" i="7"/>
  <c r="G56" i="7" s="1"/>
  <c r="I55" i="7"/>
  <c r="I54" i="7"/>
  <c r="I52" i="7"/>
  <c r="I48" i="7"/>
  <c r="I47" i="7"/>
  <c r="I46" i="7"/>
  <c r="I42" i="7"/>
  <c r="I39" i="7"/>
  <c r="I36" i="7"/>
  <c r="I34" i="7"/>
  <c r="I32" i="7"/>
  <c r="G32" i="7" s="1"/>
  <c r="J119" i="7"/>
  <c r="I119" i="7" s="1"/>
  <c r="I85" i="7"/>
  <c r="I83" i="7"/>
  <c r="I31" i="7"/>
  <c r="I30" i="7"/>
  <c r="I28" i="7"/>
  <c r="I24" i="7"/>
  <c r="I100" i="7"/>
  <c r="J117" i="7"/>
  <c r="I97" i="7"/>
  <c r="I94" i="7"/>
  <c r="I88" i="7"/>
  <c r="I80" i="7"/>
  <c r="I65" i="7"/>
  <c r="I25" i="7"/>
  <c r="I20" i="7"/>
  <c r="I18" i="7"/>
  <c r="I17" i="7"/>
  <c r="I132" i="7"/>
  <c r="K117" i="7"/>
  <c r="I118" i="7"/>
  <c r="J116" i="7"/>
  <c r="H60" i="5"/>
  <c r="AE60" i="4"/>
  <c r="H38" i="5"/>
  <c r="G93" i="5"/>
  <c r="G71" i="5"/>
  <c r="H93" i="5"/>
  <c r="H16" i="5"/>
  <c r="H116" i="5"/>
  <c r="H119" i="5"/>
  <c r="G118" i="5"/>
  <c r="H121" i="5"/>
  <c r="G16" i="5"/>
  <c r="G60" i="5"/>
  <c r="H118" i="5"/>
  <c r="G120" i="5"/>
  <c r="H50" i="5"/>
  <c r="H115" i="5"/>
  <c r="H71" i="5"/>
  <c r="H120" i="5"/>
  <c r="G50" i="5"/>
  <c r="G38" i="5"/>
  <c r="H117" i="5"/>
  <c r="G116" i="5"/>
  <c r="G115" i="5"/>
  <c r="G114" i="5" s="1"/>
  <c r="G117" i="5"/>
  <c r="G119" i="5"/>
  <c r="G121" i="5"/>
  <c r="G93" i="4"/>
  <c r="H71" i="4"/>
  <c r="G60" i="4"/>
  <c r="G50" i="4"/>
  <c r="H50" i="4"/>
  <c r="H60" i="4"/>
  <c r="G119" i="4"/>
  <c r="H120" i="4"/>
  <c r="G38" i="4"/>
  <c r="H38" i="4"/>
  <c r="H115" i="4"/>
  <c r="G71" i="4"/>
  <c r="H93" i="4"/>
  <c r="H119" i="4"/>
  <c r="G16" i="4"/>
  <c r="H118" i="4"/>
  <c r="G116" i="4"/>
  <c r="H116" i="4"/>
  <c r="H16" i="4"/>
  <c r="G118" i="4"/>
  <c r="G117" i="4"/>
  <c r="H121" i="4"/>
  <c r="H117" i="4"/>
  <c r="G120" i="4"/>
  <c r="G115" i="4"/>
  <c r="G121" i="4"/>
  <c r="AS121" i="1"/>
  <c r="AR121" i="1"/>
  <c r="AQ121" i="1"/>
  <c r="AP121" i="1"/>
  <c r="AS120" i="1"/>
  <c r="AR120" i="1"/>
  <c r="AQ120" i="1"/>
  <c r="AP120" i="1"/>
  <c r="AS119" i="1"/>
  <c r="AR119" i="1"/>
  <c r="AQ119" i="1"/>
  <c r="AP119" i="1"/>
  <c r="AS118" i="1"/>
  <c r="AR118" i="1"/>
  <c r="AQ118" i="1"/>
  <c r="AP118" i="1"/>
  <c r="AS117" i="1"/>
  <c r="AR117" i="1"/>
  <c r="AQ117" i="1"/>
  <c r="AP117" i="1"/>
  <c r="AS116" i="1"/>
  <c r="AR116" i="1"/>
  <c r="AQ116" i="1"/>
  <c r="AP116" i="1"/>
  <c r="AS115" i="1"/>
  <c r="AS114" i="1" s="1"/>
  <c r="AR115" i="1"/>
  <c r="AR114" i="1" s="1"/>
  <c r="AQ115" i="1"/>
  <c r="AQ114" i="1" s="1"/>
  <c r="AP115" i="1"/>
  <c r="G114" i="4" l="1"/>
  <c r="AP114" i="1"/>
  <c r="H114" i="5"/>
  <c r="H114" i="4"/>
  <c r="I38" i="7"/>
  <c r="G58" i="7"/>
  <c r="G64" i="7"/>
  <c r="H10" i="7"/>
  <c r="J16" i="7"/>
  <c r="J10" i="7"/>
  <c r="I93" i="7"/>
  <c r="J71" i="7"/>
  <c r="I16" i="7"/>
  <c r="I10" i="7"/>
  <c r="J38" i="7"/>
  <c r="J93" i="7"/>
  <c r="J60" i="7"/>
  <c r="I60" i="7"/>
  <c r="J50" i="7"/>
  <c r="I71" i="7"/>
  <c r="I50" i="7"/>
  <c r="G65" i="7"/>
  <c r="G52" i="7"/>
  <c r="G91" i="7"/>
  <c r="G44" i="7"/>
  <c r="G36" i="7"/>
  <c r="G48" i="7"/>
  <c r="G30" i="7"/>
  <c r="G34" i="7"/>
  <c r="G63" i="7"/>
  <c r="G40" i="7"/>
  <c r="G35" i="7"/>
  <c r="G18" i="7"/>
  <c r="G20" i="7"/>
  <c r="G25" i="7"/>
  <c r="G73" i="7"/>
  <c r="G99" i="7"/>
  <c r="G101" i="7"/>
  <c r="G75" i="7"/>
  <c r="G54" i="7"/>
  <c r="G89" i="7"/>
  <c r="G77" i="7"/>
  <c r="G39" i="7"/>
  <c r="G98" i="7"/>
  <c r="G95" i="7"/>
  <c r="G42" i="7"/>
  <c r="G87" i="7"/>
  <c r="G90" i="7"/>
  <c r="J147" i="7"/>
  <c r="I147" i="7"/>
  <c r="G22" i="7"/>
  <c r="G80" i="7"/>
  <c r="G47" i="7"/>
  <c r="G21" i="7"/>
  <c r="G62" i="7"/>
  <c r="G78" i="7"/>
  <c r="K116" i="7"/>
  <c r="K115" i="7" s="1"/>
  <c r="G85" i="7"/>
  <c r="G55" i="7"/>
  <c r="G41" i="7"/>
  <c r="G59" i="7"/>
  <c r="G43" i="7"/>
  <c r="G57" i="7"/>
  <c r="G100" i="7"/>
  <c r="G19" i="7"/>
  <c r="G72" i="7"/>
  <c r="G83" i="7"/>
  <c r="G24" i="7"/>
  <c r="G74" i="7"/>
  <c r="G88" i="7"/>
  <c r="G28" i="7"/>
  <c r="G76" i="7"/>
  <c r="G84" i="7"/>
  <c r="G96" i="7"/>
  <c r="G23" i="7"/>
  <c r="G51" i="7"/>
  <c r="G45" i="7"/>
  <c r="G53" i="7"/>
  <c r="G94" i="7"/>
  <c r="G29" i="7"/>
  <c r="G17" i="7"/>
  <c r="G97" i="7"/>
  <c r="G46" i="7"/>
  <c r="G68" i="7"/>
  <c r="G79" i="7"/>
  <c r="G82" i="7"/>
  <c r="G81" i="7"/>
  <c r="G86" i="7"/>
  <c r="G61" i="7"/>
  <c r="G67" i="7"/>
  <c r="G31" i="7"/>
  <c r="G69" i="7"/>
  <c r="I117" i="7"/>
  <c r="J115" i="7"/>
  <c r="G10" i="4"/>
  <c r="H10" i="5"/>
  <c r="G10" i="5"/>
  <c r="H10" i="4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X17" i="3"/>
  <c r="DX16" i="3"/>
  <c r="DX15" i="3"/>
  <c r="DX14" i="3"/>
  <c r="DX13" i="3"/>
  <c r="DX12" i="3"/>
  <c r="DX11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CP14" i="3"/>
  <c r="CO14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CP12" i="3"/>
  <c r="CO12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CS11" i="3"/>
  <c r="CR11" i="3"/>
  <c r="CQ11" i="3"/>
  <c r="CP11" i="3"/>
  <c r="CO11" i="3"/>
  <c r="AA24" i="3"/>
  <c r="R24" i="3"/>
  <c r="K24" i="3"/>
  <c r="E17" i="3"/>
  <c r="E16" i="3"/>
  <c r="E15" i="3"/>
  <c r="E14" i="3"/>
  <c r="E13" i="3"/>
  <c r="E12" i="3"/>
  <c r="E11" i="3"/>
  <c r="S17" i="3"/>
  <c r="R17" i="3"/>
  <c r="Q17" i="3"/>
  <c r="P17" i="3"/>
  <c r="O17" i="3"/>
  <c r="N17" i="3"/>
  <c r="M17" i="3"/>
  <c r="L17" i="3"/>
  <c r="F17" i="3" s="1"/>
  <c r="K17" i="3"/>
  <c r="J17" i="3"/>
  <c r="I17" i="3"/>
  <c r="H17" i="3"/>
  <c r="G17" i="3"/>
  <c r="S16" i="3"/>
  <c r="R16" i="3"/>
  <c r="Q16" i="3"/>
  <c r="P16" i="3"/>
  <c r="O16" i="3"/>
  <c r="N16" i="3"/>
  <c r="M16" i="3"/>
  <c r="L16" i="3"/>
  <c r="K16" i="3"/>
  <c r="J16" i="3"/>
  <c r="I16" i="3"/>
  <c r="H16" i="3"/>
  <c r="S15" i="3"/>
  <c r="R15" i="3"/>
  <c r="Q15" i="3"/>
  <c r="P15" i="3"/>
  <c r="G15" i="3" s="1"/>
  <c r="O15" i="3"/>
  <c r="N15" i="3"/>
  <c r="M15" i="3"/>
  <c r="L15" i="3"/>
  <c r="K15" i="3"/>
  <c r="J15" i="3"/>
  <c r="I15" i="3"/>
  <c r="H15" i="3"/>
  <c r="S14" i="3"/>
  <c r="R14" i="3"/>
  <c r="Q14" i="3"/>
  <c r="P14" i="3"/>
  <c r="O14" i="3"/>
  <c r="N14" i="3"/>
  <c r="M14" i="3"/>
  <c r="L14" i="3"/>
  <c r="K14" i="3"/>
  <c r="J14" i="3"/>
  <c r="I14" i="3"/>
  <c r="H14" i="3"/>
  <c r="S13" i="3"/>
  <c r="R13" i="3"/>
  <c r="Q13" i="3"/>
  <c r="P13" i="3"/>
  <c r="G13" i="3" s="1"/>
  <c r="O13" i="3"/>
  <c r="N13" i="3"/>
  <c r="M13" i="3"/>
  <c r="L13" i="3"/>
  <c r="K13" i="3"/>
  <c r="J13" i="3"/>
  <c r="I13" i="3"/>
  <c r="H13" i="3"/>
  <c r="S12" i="3"/>
  <c r="R12" i="3"/>
  <c r="Q12" i="3"/>
  <c r="P12" i="3"/>
  <c r="O12" i="3"/>
  <c r="N12" i="3"/>
  <c r="M12" i="3"/>
  <c r="L12" i="3"/>
  <c r="K12" i="3"/>
  <c r="J12" i="3"/>
  <c r="I12" i="3"/>
  <c r="H12" i="3"/>
  <c r="S11" i="3"/>
  <c r="R11" i="3"/>
  <c r="Q11" i="3"/>
  <c r="P11" i="3"/>
  <c r="O11" i="3"/>
  <c r="N11" i="3"/>
  <c r="M11" i="3"/>
  <c r="L11" i="3"/>
  <c r="K11" i="3"/>
  <c r="J11" i="3"/>
  <c r="I11" i="3"/>
  <c r="H11" i="3"/>
  <c r="G71" i="7" l="1"/>
  <c r="G60" i="7"/>
  <c r="G93" i="7"/>
  <c r="G50" i="7"/>
  <c r="G16" i="7"/>
  <c r="G38" i="7"/>
  <c r="I148" i="7"/>
  <c r="P144" i="7" s="1"/>
  <c r="I116" i="7"/>
  <c r="I115" i="7" s="1"/>
  <c r="F12" i="3"/>
  <c r="F16" i="3"/>
  <c r="F14" i="3"/>
  <c r="F15" i="3"/>
  <c r="F11" i="3"/>
  <c r="F13" i="3"/>
  <c r="G12" i="3"/>
  <c r="G16" i="3"/>
  <c r="G14" i="3"/>
  <c r="G11" i="3"/>
  <c r="G10" i="7" l="1"/>
  <c r="O130" i="7"/>
  <c r="O135" i="7"/>
  <c r="O143" i="7"/>
  <c r="P145" i="7"/>
  <c r="P141" i="7"/>
  <c r="P133" i="7"/>
  <c r="O133" i="7"/>
  <c r="P146" i="7"/>
  <c r="O141" i="7"/>
  <c r="P136" i="7"/>
  <c r="O139" i="7"/>
  <c r="P131" i="7"/>
  <c r="P139" i="7"/>
  <c r="O137" i="7"/>
  <c r="O136" i="7"/>
  <c r="P134" i="7"/>
  <c r="P143" i="7"/>
  <c r="O144" i="7"/>
  <c r="P138" i="7"/>
  <c r="P140" i="7"/>
  <c r="P137" i="7"/>
  <c r="P135" i="7"/>
  <c r="O132" i="7"/>
  <c r="O142" i="7"/>
  <c r="P132" i="7"/>
  <c r="O140" i="7"/>
  <c r="P142" i="7"/>
  <c r="O134" i="7"/>
  <c r="O131" i="7"/>
  <c r="O138" i="7"/>
  <c r="O145" i="7"/>
  <c r="P130" i="7"/>
  <c r="O146" i="7"/>
  <c r="O120" i="7"/>
  <c r="N117" i="7"/>
  <c r="N120" i="7"/>
  <c r="O119" i="7"/>
  <c r="O118" i="7"/>
  <c r="O117" i="7"/>
  <c r="N119" i="7"/>
  <c r="N118" i="7"/>
  <c r="N116" i="7"/>
  <c r="O116" i="7"/>
  <c r="I45" i="2"/>
  <c r="K27" i="2"/>
  <c r="AZ11" i="2"/>
  <c r="AY11" i="2" s="1"/>
  <c r="BD17" i="2"/>
  <c r="BC17" i="2"/>
  <c r="BB17" i="2"/>
  <c r="BA17" i="2"/>
  <c r="AZ17" i="2"/>
  <c r="AY17" i="2" s="1"/>
  <c r="BD16" i="2"/>
  <c r="BC16" i="2"/>
  <c r="BB16" i="2"/>
  <c r="BA16" i="2"/>
  <c r="AZ16" i="2"/>
  <c r="AY16" i="2" s="1"/>
  <c r="BD15" i="2"/>
  <c r="BC15" i="2"/>
  <c r="BB15" i="2"/>
  <c r="BA15" i="2"/>
  <c r="AZ15" i="2"/>
  <c r="AY15" i="2" s="1"/>
  <c r="BD14" i="2"/>
  <c r="BC14" i="2"/>
  <c r="BB14" i="2"/>
  <c r="BA14" i="2"/>
  <c r="AZ14" i="2"/>
  <c r="AY14" i="2" s="1"/>
  <c r="BD13" i="2"/>
  <c r="BC13" i="2"/>
  <c r="BB13" i="2"/>
  <c r="BA13" i="2"/>
  <c r="AZ13" i="2"/>
  <c r="AY13" i="2" s="1"/>
  <c r="BD12" i="2"/>
  <c r="BC12" i="2"/>
  <c r="BB12" i="2"/>
  <c r="BA12" i="2"/>
  <c r="AZ12" i="2"/>
  <c r="AY12" i="2" s="1"/>
  <c r="BD11" i="2"/>
  <c r="BC11" i="2"/>
  <c r="BB11" i="2"/>
  <c r="BA11" i="2"/>
  <c r="AO121" i="1" l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AO115" i="1"/>
  <c r="AO114" i="1" s="1"/>
  <c r="AN115" i="1"/>
  <c r="AN114" i="1" s="1"/>
  <c r="AM115" i="1"/>
  <c r="AM114" i="1" s="1"/>
  <c r="AL115" i="1"/>
  <c r="AL114" i="1" s="1"/>
  <c r="AK115" i="1"/>
  <c r="AK114" i="1" s="1"/>
  <c r="AJ115" i="1"/>
  <c r="AJ114" i="1" s="1"/>
  <c r="AI115" i="1"/>
  <c r="AI114" i="1" s="1"/>
  <c r="AH115" i="1"/>
  <c r="AH114" i="1" s="1"/>
  <c r="AG115" i="1"/>
  <c r="AG114" i="1" s="1"/>
  <c r="AF115" i="1"/>
  <c r="AF114" i="1" s="1"/>
  <c r="AE115" i="1"/>
  <c r="AE114" i="1" s="1"/>
  <c r="AD115" i="1"/>
  <c r="AD114" i="1" s="1"/>
  <c r="AC115" i="1"/>
  <c r="AC114" i="1" s="1"/>
  <c r="AB115" i="1"/>
  <c r="AB114" i="1" s="1"/>
  <c r="AA115" i="1"/>
  <c r="AA114" i="1" s="1"/>
  <c r="Z115" i="1"/>
  <c r="Z114" i="1" s="1"/>
  <c r="Y115" i="1"/>
  <c r="Y114" i="1" s="1"/>
  <c r="X115" i="1"/>
  <c r="X114" i="1" s="1"/>
  <c r="W115" i="1"/>
  <c r="W114" i="1" s="1"/>
  <c r="V115" i="1"/>
  <c r="V114" i="1" s="1"/>
  <c r="U115" i="1"/>
  <c r="U114" i="1" s="1"/>
  <c r="T115" i="1"/>
  <c r="T114" i="1" s="1"/>
  <c r="S115" i="1"/>
  <c r="S114" i="1" s="1"/>
  <c r="R115" i="1"/>
  <c r="R114" i="1" s="1"/>
  <c r="Q115" i="1"/>
  <c r="Q114" i="1" s="1"/>
  <c r="P115" i="1"/>
  <c r="P114" i="1" s="1"/>
  <c r="O115" i="1"/>
  <c r="O114" i="1" s="1"/>
  <c r="N115" i="1"/>
  <c r="N114" i="1" s="1"/>
  <c r="M115" i="1"/>
  <c r="M114" i="1" s="1"/>
  <c r="L115" i="1"/>
  <c r="L114" i="1" s="1"/>
  <c r="K115" i="1"/>
  <c r="K114" i="1" s="1"/>
  <c r="J115" i="1"/>
  <c r="J114" i="1" s="1"/>
  <c r="I121" i="1"/>
  <c r="I120" i="1"/>
  <c r="I119" i="1"/>
  <c r="I118" i="1"/>
  <c r="I117" i="1"/>
  <c r="I116" i="1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H70" i="3"/>
  <c r="G55" i="3"/>
  <c r="F55" i="3"/>
  <c r="G54" i="3"/>
  <c r="F54" i="3"/>
  <c r="G53" i="3"/>
  <c r="F53" i="3"/>
  <c r="G52" i="3"/>
  <c r="F52" i="3"/>
  <c r="G51" i="3"/>
  <c r="F51" i="3"/>
  <c r="I48" i="3"/>
  <c r="D39" i="3"/>
  <c r="D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DX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E58" i="2"/>
  <c r="E57" i="2"/>
  <c r="E40" i="2"/>
  <c r="E39" i="2"/>
  <c r="F38" i="2"/>
  <c r="F37" i="2"/>
  <c r="F36" i="2"/>
  <c r="F35" i="2"/>
  <c r="F34" i="2"/>
  <c r="F33" i="2"/>
  <c r="F32" i="2"/>
  <c r="F30" i="2"/>
  <c r="BG17" i="2"/>
  <c r="G17" i="2"/>
  <c r="F17" i="2"/>
  <c r="BG16" i="2"/>
  <c r="G16" i="2"/>
  <c r="F16" i="2"/>
  <c r="BG15" i="2"/>
  <c r="G15" i="2"/>
  <c r="F15" i="2"/>
  <c r="BG14" i="2"/>
  <c r="G14" i="2"/>
  <c r="F14" i="2"/>
  <c r="BG13" i="2"/>
  <c r="G13" i="2"/>
  <c r="F13" i="2"/>
  <c r="BG12" i="2"/>
  <c r="G12" i="2"/>
  <c r="F12" i="2"/>
  <c r="BG11" i="2"/>
  <c r="G11" i="2"/>
  <c r="F11" i="2"/>
  <c r="BP10" i="2"/>
  <c r="BO10" i="2"/>
  <c r="BN10" i="2"/>
  <c r="BM10" i="2"/>
  <c r="BL10" i="2"/>
  <c r="BK10" i="2"/>
  <c r="BJ10" i="2"/>
  <c r="BH10" i="2"/>
  <c r="BF10" i="2"/>
  <c r="BD10" i="2"/>
  <c r="F56" i="2" s="1"/>
  <c r="BC10" i="2"/>
  <c r="F55" i="2" s="1"/>
  <c r="BB10" i="2"/>
  <c r="F54" i="2" s="1"/>
  <c r="BA10" i="2"/>
  <c r="F53" i="2" s="1"/>
  <c r="AY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I114" i="1" l="1"/>
  <c r="F10" i="2"/>
  <c r="BG10" i="2"/>
  <c r="F90" i="3"/>
  <c r="E53" i="3"/>
  <c r="E54" i="3"/>
  <c r="E34" i="3"/>
  <c r="I34" i="3" s="1"/>
  <c r="F50" i="3"/>
  <c r="E31" i="3"/>
  <c r="I31" i="3" s="1"/>
  <c r="E36" i="3"/>
  <c r="G36" i="3" s="1"/>
  <c r="E51" i="3"/>
  <c r="F31" i="2"/>
  <c r="G33" i="2" s="1"/>
  <c r="H116" i="1"/>
  <c r="AZ10" i="2"/>
  <c r="F52" i="2" s="1"/>
  <c r="F51" i="2" s="1"/>
  <c r="G50" i="3"/>
  <c r="H117" i="1"/>
  <c r="E55" i="3"/>
  <c r="H118" i="1"/>
  <c r="G116" i="1"/>
  <c r="H119" i="1"/>
  <c r="G120" i="1"/>
  <c r="E90" i="3"/>
  <c r="G121" i="1"/>
  <c r="H120" i="1"/>
  <c r="H121" i="1"/>
  <c r="G117" i="1"/>
  <c r="G118" i="1"/>
  <c r="G119" i="1"/>
  <c r="E33" i="3"/>
  <c r="I33" i="3" s="1"/>
  <c r="F30" i="3"/>
  <c r="E35" i="3"/>
  <c r="I35" i="3" s="1"/>
  <c r="E32" i="3"/>
  <c r="G32" i="3" s="1"/>
  <c r="H30" i="3"/>
  <c r="E37" i="3"/>
  <c r="I37" i="3" s="1"/>
  <c r="E52" i="3"/>
  <c r="E91" i="3" l="1"/>
  <c r="I79" i="3" s="1"/>
  <c r="G34" i="3"/>
  <c r="E50" i="3"/>
  <c r="J53" i="3" s="1"/>
  <c r="G31" i="3"/>
  <c r="I36" i="3"/>
  <c r="G38" i="2"/>
  <c r="G35" i="2"/>
  <c r="G36" i="2"/>
  <c r="G34" i="2"/>
  <c r="G37" i="2"/>
  <c r="G32" i="2"/>
  <c r="G56" i="2"/>
  <c r="G55" i="2"/>
  <c r="G54" i="2"/>
  <c r="G53" i="2"/>
  <c r="G52" i="2"/>
  <c r="E30" i="3"/>
  <c r="G30" i="3" s="1"/>
  <c r="G37" i="3"/>
  <c r="G33" i="3"/>
  <c r="G35" i="3"/>
  <c r="I32" i="3"/>
  <c r="J78" i="3" l="1"/>
  <c r="J83" i="3"/>
  <c r="J87" i="3"/>
  <c r="J89" i="3"/>
  <c r="I73" i="3"/>
  <c r="I80" i="3"/>
  <c r="J77" i="3"/>
  <c r="I86" i="3"/>
  <c r="J84" i="3"/>
  <c r="J80" i="3"/>
  <c r="I84" i="3"/>
  <c r="J79" i="3"/>
  <c r="J74" i="3"/>
  <c r="I89" i="3"/>
  <c r="J81" i="3"/>
  <c r="J73" i="3"/>
  <c r="I76" i="3"/>
  <c r="J75" i="3"/>
  <c r="I88" i="3"/>
  <c r="J76" i="3"/>
  <c r="J82" i="3"/>
  <c r="I77" i="3"/>
  <c r="I82" i="3"/>
  <c r="I81" i="3"/>
  <c r="J85" i="3"/>
  <c r="J86" i="3"/>
  <c r="I87" i="3"/>
  <c r="I75" i="3"/>
  <c r="I74" i="3"/>
  <c r="I83" i="3"/>
  <c r="I78" i="3"/>
  <c r="I85" i="3"/>
  <c r="J88" i="3"/>
  <c r="J55" i="3"/>
  <c r="K55" i="3"/>
  <c r="I30" i="3"/>
  <c r="K51" i="3"/>
  <c r="J54" i="3"/>
  <c r="K54" i="3"/>
  <c r="J51" i="3"/>
  <c r="J52" i="3"/>
  <c r="K53" i="3"/>
  <c r="K52" i="3"/>
  <c r="H101" i="1"/>
  <c r="H100" i="1"/>
  <c r="H99" i="1"/>
  <c r="H98" i="1"/>
  <c r="H97" i="1"/>
  <c r="H96" i="1"/>
  <c r="H95" i="1"/>
  <c r="H94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5" i="1"/>
  <c r="H64" i="1"/>
  <c r="H63" i="1"/>
  <c r="H62" i="1"/>
  <c r="H61" i="1"/>
  <c r="H59" i="1"/>
  <c r="H58" i="1"/>
  <c r="H57" i="1"/>
  <c r="H56" i="1"/>
  <c r="H55" i="1"/>
  <c r="H54" i="1"/>
  <c r="H53" i="1"/>
  <c r="H52" i="1"/>
  <c r="H51" i="1"/>
  <c r="H48" i="1"/>
  <c r="H47" i="1"/>
  <c r="H46" i="1"/>
  <c r="H45" i="1"/>
  <c r="H44" i="1"/>
  <c r="H43" i="1"/>
  <c r="H42" i="1"/>
  <c r="H41" i="1"/>
  <c r="H40" i="1"/>
  <c r="H39" i="1"/>
  <c r="H36" i="1"/>
  <c r="H35" i="1"/>
  <c r="H34" i="1"/>
  <c r="H33" i="1"/>
  <c r="H32" i="1"/>
  <c r="H31" i="1"/>
  <c r="H30" i="1"/>
  <c r="H29" i="1"/>
  <c r="H28" i="1"/>
  <c r="H25" i="1"/>
  <c r="H24" i="1"/>
  <c r="H23" i="1"/>
  <c r="H22" i="1"/>
  <c r="H21" i="1"/>
  <c r="H20" i="1"/>
  <c r="H19" i="1"/>
  <c r="H18" i="1"/>
  <c r="H38" i="1" l="1"/>
  <c r="H115" i="1" l="1"/>
  <c r="H114" i="1" s="1"/>
  <c r="G115" i="1"/>
  <c r="G114" i="1" s="1"/>
  <c r="G100" i="1" l="1"/>
  <c r="G99" i="1"/>
  <c r="G98" i="1"/>
  <c r="G97" i="1"/>
  <c r="G96" i="1"/>
  <c r="G95" i="1"/>
  <c r="G94" i="1"/>
  <c r="G101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69" i="1"/>
  <c r="G68" i="1"/>
  <c r="G67" i="1"/>
  <c r="G65" i="1"/>
  <c r="G64" i="1"/>
  <c r="G63" i="1"/>
  <c r="G62" i="1"/>
  <c r="G61" i="1"/>
  <c r="G58" i="1"/>
  <c r="G57" i="1"/>
  <c r="G56" i="1"/>
  <c r="G55" i="1"/>
  <c r="G59" i="1"/>
  <c r="G54" i="1"/>
  <c r="G53" i="1"/>
  <c r="G52" i="1"/>
  <c r="G51" i="1"/>
  <c r="G47" i="1"/>
  <c r="G46" i="1"/>
  <c r="G45" i="1"/>
  <c r="G44" i="1"/>
  <c r="G43" i="1"/>
  <c r="G42" i="1"/>
  <c r="G41" i="1"/>
  <c r="G40" i="1"/>
  <c r="G48" i="1"/>
  <c r="G36" i="1"/>
  <c r="G35" i="1"/>
  <c r="G34" i="1"/>
  <c r="G33" i="1"/>
  <c r="G32" i="1"/>
  <c r="G31" i="1"/>
  <c r="G30" i="1"/>
  <c r="G29" i="1"/>
  <c r="G28" i="1"/>
  <c r="G24" i="1"/>
  <c r="G23" i="1"/>
  <c r="G22" i="1"/>
  <c r="G21" i="1"/>
  <c r="G20" i="1"/>
  <c r="G19" i="1"/>
  <c r="G18" i="1"/>
  <c r="G17" i="1"/>
  <c r="G25" i="1"/>
  <c r="G39" i="1"/>
  <c r="G50" i="1" l="1"/>
  <c r="G60" i="1"/>
  <c r="G71" i="1"/>
  <c r="G38" i="1"/>
  <c r="G16" i="1"/>
  <c r="G93" i="1"/>
  <c r="H17" i="1"/>
  <c r="H16" i="1" s="1"/>
  <c r="G10" i="1" l="1"/>
  <c r="H60" i="1"/>
  <c r="H93" i="1"/>
  <c r="H50" i="1"/>
  <c r="H71" i="1"/>
  <c r="H10" i="1" l="1"/>
</calcChain>
</file>

<file path=xl/sharedStrings.xml><?xml version="1.0" encoding="utf-8"?>
<sst xmlns="http://schemas.openxmlformats.org/spreadsheetml/2006/main" count="2580" uniqueCount="325">
  <si>
    <t>Distrito</t>
  </si>
  <si>
    <t>Cod IPRESS</t>
  </si>
  <si>
    <t>Establecimiento de Salud</t>
  </si>
  <si>
    <t>Categoria</t>
  </si>
  <si>
    <t>Poblacion Total por edades simples</t>
  </si>
  <si>
    <t>Pob. 0-5a</t>
  </si>
  <si>
    <t>0a</t>
  </si>
  <si>
    <t>1a</t>
  </si>
  <si>
    <t>2a</t>
  </si>
  <si>
    <t>3a</t>
  </si>
  <si>
    <t>4a</t>
  </si>
  <si>
    <t>5a</t>
  </si>
  <si>
    <t xml:space="preserve"> DIRIS LIMA ESTE</t>
  </si>
  <si>
    <t>Hospitales</t>
  </si>
  <si>
    <t>Ate</t>
  </si>
  <si>
    <t>00005945</t>
  </si>
  <si>
    <t>Hospital de Vitarte</t>
  </si>
  <si>
    <t>II-1</t>
  </si>
  <si>
    <t>El Agustino</t>
  </si>
  <si>
    <t>00005946</t>
  </si>
  <si>
    <t>Hospital Nacional Hipólito Unanue</t>
  </si>
  <si>
    <t>III-1</t>
  </si>
  <si>
    <t>Lurigancho</t>
  </si>
  <si>
    <t>00005947</t>
  </si>
  <si>
    <t>Hospital José Agurto Tello (Chosica)</t>
  </si>
  <si>
    <t>II-2</t>
  </si>
  <si>
    <t>Santa Anita</t>
  </si>
  <si>
    <t>00005948</t>
  </si>
  <si>
    <t>Hospital Hermilio Valdizán</t>
  </si>
  <si>
    <t>00005883</t>
  </si>
  <si>
    <t>Hospital de Baja Complejidad Huaycán</t>
  </si>
  <si>
    <t>UBG Santa Anita - El Agustino</t>
  </si>
  <si>
    <t>00013261</t>
  </si>
  <si>
    <t>P.S. Cerro El Agustino</t>
  </si>
  <si>
    <t>I-2</t>
  </si>
  <si>
    <t>00005918</t>
  </si>
  <si>
    <t>C.S. Madre Teresa  Calcuta</t>
  </si>
  <si>
    <t>I-3</t>
  </si>
  <si>
    <t>00005919</t>
  </si>
  <si>
    <t>C.S. Catalina Huanca</t>
  </si>
  <si>
    <t>00005920</t>
  </si>
  <si>
    <t>C.S. Bethania</t>
  </si>
  <si>
    <t>00005921</t>
  </si>
  <si>
    <t>C.S. Ancieta Baja</t>
  </si>
  <si>
    <t>00005922</t>
  </si>
  <si>
    <t>C.S. Primavera</t>
  </si>
  <si>
    <t>00005923</t>
  </si>
  <si>
    <t>C.S. El Agustino</t>
  </si>
  <si>
    <t>00005965</t>
  </si>
  <si>
    <t>C.S. Santa Magdalena Sofía</t>
  </si>
  <si>
    <t>00005967</t>
  </si>
  <si>
    <t>C.S. 7 de Octubre</t>
  </si>
  <si>
    <t>CSMC El Agustino</t>
  </si>
  <si>
    <t>CSMC David Tejada de Rivero</t>
  </si>
  <si>
    <t>00005852</t>
  </si>
  <si>
    <t>C.S. Cooperativa Universal</t>
  </si>
  <si>
    <t>00005853</t>
  </si>
  <si>
    <t>C.S. Chancas de Andahuaylas</t>
  </si>
  <si>
    <t>00005854</t>
  </si>
  <si>
    <t>C.S. Huáscar</t>
  </si>
  <si>
    <t>00005855</t>
  </si>
  <si>
    <t>P.S. Metropolitana</t>
  </si>
  <si>
    <t>00005856</t>
  </si>
  <si>
    <t>C.S. San Carlos</t>
  </si>
  <si>
    <t>00005857</t>
  </si>
  <si>
    <t>P.S. Viña San Francisco</t>
  </si>
  <si>
    <t>00005924</t>
  </si>
  <si>
    <t>C.S. Nocheto</t>
  </si>
  <si>
    <t>00005925</t>
  </si>
  <si>
    <t>P.S. Santa Rosa de Quives</t>
  </si>
  <si>
    <t>00006750</t>
  </si>
  <si>
    <t>C.S. Santa Anita</t>
  </si>
  <si>
    <t>I-4</t>
  </si>
  <si>
    <t>CSMC Santa Anita</t>
  </si>
  <si>
    <t>UBG Ate</t>
  </si>
  <si>
    <t>00013186</t>
  </si>
  <si>
    <t>P.S. Fraternidad Niño Jesús Zona X</t>
  </si>
  <si>
    <t>00005884</t>
  </si>
  <si>
    <t>P.S. Horacio Zevallos</t>
  </si>
  <si>
    <t>00005885</t>
  </si>
  <si>
    <t>C.S. Señor de los Milagros</t>
  </si>
  <si>
    <t>00005926</t>
  </si>
  <si>
    <t>C.S. El Éxito</t>
  </si>
  <si>
    <t>00005927</t>
  </si>
  <si>
    <t>C.S. Santa Clara</t>
  </si>
  <si>
    <t>00005928</t>
  </si>
  <si>
    <t>C.S. Manylsa</t>
  </si>
  <si>
    <t>00005931</t>
  </si>
  <si>
    <t>P.S. Amauta</t>
  </si>
  <si>
    <t>00005932</t>
  </si>
  <si>
    <t>C.S. San Antonio</t>
  </si>
  <si>
    <t>00007149</t>
  </si>
  <si>
    <t>P.S. La Fraternidad</t>
  </si>
  <si>
    <t>00005851</t>
  </si>
  <si>
    <t>C.S. Fortaleza</t>
  </si>
  <si>
    <t>00005929</t>
  </si>
  <si>
    <t>C.S. Micaela Bastidas</t>
  </si>
  <si>
    <t>00005930</t>
  </si>
  <si>
    <t>P.S. Ate</t>
  </si>
  <si>
    <t>00005933</t>
  </si>
  <si>
    <t>P.S. Alfa y Omega</t>
  </si>
  <si>
    <t>00006849</t>
  </si>
  <si>
    <t>P.S. Túpac Amaru</t>
  </si>
  <si>
    <t>00005962</t>
  </si>
  <si>
    <t>C.S. Gustavo Lanatta</t>
  </si>
  <si>
    <t>00005963</t>
  </si>
  <si>
    <t>C.S. Salamanca</t>
  </si>
  <si>
    <t>00005964</t>
  </si>
  <si>
    <t>C.S. El Bosque</t>
  </si>
  <si>
    <t>00005966</t>
  </si>
  <si>
    <t>C.S. San Fernando</t>
  </si>
  <si>
    <t>CSMC Santa Rosa de Huaycan</t>
  </si>
  <si>
    <t>UBG La Molina - Cieneguilla</t>
  </si>
  <si>
    <t>La Molina</t>
  </si>
  <si>
    <t>00005903</t>
  </si>
  <si>
    <t>C.S. La Molina</t>
  </si>
  <si>
    <t>00005904</t>
  </si>
  <si>
    <t>C.S. Musa</t>
  </si>
  <si>
    <t>00005906</t>
  </si>
  <si>
    <t>P.S. Matazango</t>
  </si>
  <si>
    <t>00005907</t>
  </si>
  <si>
    <t>P.S. Portada del Sol</t>
  </si>
  <si>
    <t>00006616</t>
  </si>
  <si>
    <t>C.S. Viña Alta</t>
  </si>
  <si>
    <t>CSMC La Molina</t>
  </si>
  <si>
    <t>Cieneguilla</t>
  </si>
  <si>
    <t>00005978</t>
  </si>
  <si>
    <t>C.S. Tambo Viejo</t>
  </si>
  <si>
    <t>00005979</t>
  </si>
  <si>
    <t>P.S. Huaycán de Cieneguilla</t>
  </si>
  <si>
    <t>00005980</t>
  </si>
  <si>
    <t>P.S. Colca</t>
  </si>
  <si>
    <t>CSMC Cieneguilla</t>
  </si>
  <si>
    <t>UBG Chaclacayo - Lurigancho</t>
  </si>
  <si>
    <t>Chaclacayo</t>
  </si>
  <si>
    <t>00005935</t>
  </si>
  <si>
    <t>C.S. Chaclacayo - López Silva</t>
  </si>
  <si>
    <t>00005936</t>
  </si>
  <si>
    <t>C.S. Morón</t>
  </si>
  <si>
    <t>00005937</t>
  </si>
  <si>
    <t>C.S. Progreso</t>
  </si>
  <si>
    <t>00005938</t>
  </si>
  <si>
    <t>C.S. Miguel Grau</t>
  </si>
  <si>
    <t>00005939</t>
  </si>
  <si>
    <t>P.S. Perla del Sol</t>
  </si>
  <si>
    <t>00005940</t>
  </si>
  <si>
    <t>P.S. Huascata</t>
  </si>
  <si>
    <t>00005941</t>
  </si>
  <si>
    <t>P.S. Villa Rica</t>
  </si>
  <si>
    <t>00005942</t>
  </si>
  <si>
    <t>P.S. Tres de Octubre</t>
  </si>
  <si>
    <t>00005943</t>
  </si>
  <si>
    <t>P.S. Alto Huampani</t>
  </si>
  <si>
    <t>00005944</t>
  </si>
  <si>
    <t>C.S. Virgen del Carmen - La Era</t>
  </si>
  <si>
    <t>00005861</t>
  </si>
  <si>
    <t>C.S. Moyopampa</t>
  </si>
  <si>
    <t>00005862</t>
  </si>
  <si>
    <t>C.S. Chosica</t>
  </si>
  <si>
    <t>00005863</t>
  </si>
  <si>
    <t>C.S. Nicolás de Piérola</t>
  </si>
  <si>
    <t>00005864</t>
  </si>
  <si>
    <t>C.S. San Antonio de Pedregal</t>
  </si>
  <si>
    <t>00005865</t>
  </si>
  <si>
    <t>P.S. Chacrasana</t>
  </si>
  <si>
    <t>00005866</t>
  </si>
  <si>
    <t>P.S. Yanacoto</t>
  </si>
  <si>
    <t>00005867</t>
  </si>
  <si>
    <t>P.S. Mariscal Castilla</t>
  </si>
  <si>
    <t>00005868</t>
  </si>
  <si>
    <t>P.S. Señor de los Milagros</t>
  </si>
  <si>
    <t>00005869</t>
  </si>
  <si>
    <t>P.S. Villa del Sol</t>
  </si>
  <si>
    <t>00005870</t>
  </si>
  <si>
    <t>P.S. Pablo Patrón</t>
  </si>
  <si>
    <t>00005982</t>
  </si>
  <si>
    <t>Centro de Rehabilitación Chosica</t>
  </si>
  <si>
    <t>00010093</t>
  </si>
  <si>
    <t>P.S. Villa Mercedes</t>
  </si>
  <si>
    <t>00005897</t>
  </si>
  <si>
    <t>C.S. Jicamarca</t>
  </si>
  <si>
    <t>00005898</t>
  </si>
  <si>
    <t>C.S. Santa María de Huachipa</t>
  </si>
  <si>
    <t>00005899</t>
  </si>
  <si>
    <t>P.S. Virgen del Rosario Carapongo</t>
  </si>
  <si>
    <t>00005900</t>
  </si>
  <si>
    <t>C.S. Villa Leticia de Cajamarquilla</t>
  </si>
  <si>
    <t>00005901</t>
  </si>
  <si>
    <t>P.S. Alto Perú</t>
  </si>
  <si>
    <t>00005902</t>
  </si>
  <si>
    <t>C.S. Nieveria del Paraíso</t>
  </si>
  <si>
    <t>00006735</t>
  </si>
  <si>
    <t>P.S. Casa Huerta La Campiña</t>
  </si>
  <si>
    <t>Elaborado por: OGTI - DIRIS Lima Este</t>
  </si>
  <si>
    <t>* CMSC y Centro Rehabilitacion NO tienen poblacion Asignada</t>
  </si>
  <si>
    <t>Poblacion</t>
  </si>
  <si>
    <t>Total</t>
  </si>
  <si>
    <t>Poblacion 6 a Más años, INEI: CENSO NACIONAL XI DE POBLACION Y VIVIVIENDA 2017/- BOLETIN DEMOGRAFICO Nº 39, Lima -2019_(ftp://ftp.minsa.gob.pe/oei/Poblacion/)</t>
  </si>
  <si>
    <t>NOTA: POBLACION DE 0 A 5 AÑOS ES INFORMACION DE NIÑOS REGISTRADOS EN PADRON NOMINAL AL 31 DE DICIEMBRE 2019. (ftp://ftp.minsa.gob.pe/oei/Padron_Nominal/)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</si>
  <si>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</si>
  <si>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</si>
  <si>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</si>
  <si>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</si>
  <si>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</si>
  <si>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</si>
  <si>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</si>
  <si>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</si>
  <si>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</si>
  <si>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</si>
  <si>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</si>
  <si>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</si>
  <si>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</si>
  <si>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</si>
  <si>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150103</t>
  </si>
  <si>
    <t>150107</t>
  </si>
  <si>
    <t>150109</t>
  </si>
  <si>
    <t>150111</t>
  </si>
  <si>
    <t>150114</t>
  </si>
  <si>
    <t>150118</t>
  </si>
  <si>
    <t>150137</t>
  </si>
  <si>
    <t>UBG</t>
  </si>
  <si>
    <t>00027290</t>
  </si>
  <si>
    <t>00026996</t>
  </si>
  <si>
    <t>00026999</t>
  </si>
  <si>
    <t>00027068</t>
  </si>
  <si>
    <t>00027426</t>
  </si>
  <si>
    <t>POBLACIÓN TOTAL,  POR GRUPOS QUINQUEN ALES DE EDAD</t>
  </si>
  <si>
    <t>Niño (0-11a)</t>
  </si>
  <si>
    <t>Adolescente
 (12-17a)</t>
  </si>
  <si>
    <t>Joven (18-29a)</t>
  </si>
  <si>
    <t>Adulto (30-59a)</t>
  </si>
  <si>
    <t>Adulto Mayor
 (60 a +)</t>
  </si>
  <si>
    <t>Mujeres  
50a - 69a</t>
  </si>
  <si>
    <t>%</t>
  </si>
  <si>
    <t>entero</t>
  </si>
  <si>
    <t>3a (12%)</t>
  </si>
  <si>
    <t>4a (12%)</t>
  </si>
  <si>
    <t>Gestante (35%)</t>
  </si>
  <si>
    <t>Gestante (60%)</t>
  </si>
  <si>
    <t>Adulto Mayor 60 a + (50%)</t>
  </si>
  <si>
    <t>Adulto Mayor 60 a + (30%)</t>
  </si>
  <si>
    <t>5 - 59 años (12%)</t>
  </si>
  <si>
    <t>UBIGEO</t>
  </si>
  <si>
    <t>DIRIS</t>
  </si>
  <si>
    <t>DEPARTAMENTO</t>
  </si>
  <si>
    <t>PROVINCIA</t>
  </si>
  <si>
    <t>DISTRITO</t>
  </si>
  <si>
    <t>000000</t>
  </si>
  <si>
    <t>DIRIS Lima Este</t>
  </si>
  <si>
    <t>LIMA</t>
  </si>
  <si>
    <t>DIRIS ESTE</t>
  </si>
  <si>
    <t>Seleccionar ETV</t>
  </si>
  <si>
    <t>Elaborado por la OGTI DIRIS Lima Este</t>
  </si>
  <si>
    <t>Seleccionar Distrito</t>
  </si>
  <si>
    <t>TOTAL</t>
  </si>
  <si>
    <t>Total Masculino</t>
  </si>
  <si>
    <t>Total Femenino</t>
  </si>
  <si>
    <t>0 - 5años</t>
  </si>
  <si>
    <t>Masculino</t>
  </si>
  <si>
    <t>Femenino</t>
  </si>
  <si>
    <t>Masculino (0 - 5años)</t>
  </si>
  <si>
    <t>Femenino (0 - 5años)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</si>
  <si>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</si>
  <si>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</si>
  <si>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</si>
  <si>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</si>
  <si>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</si>
  <si>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</si>
  <si>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</si>
  <si>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</si>
  <si>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</si>
  <si>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</si>
  <si>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</si>
  <si>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</si>
  <si>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</si>
  <si>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</si>
  <si>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</si>
  <si>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</si>
  <si>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</si>
  <si>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ATE</t>
  </si>
  <si>
    <t>CHACLACAYO</t>
  </si>
  <si>
    <t>CIENEGUILLA</t>
  </si>
  <si>
    <t>EL AGUSTINO</t>
  </si>
  <si>
    <t>LA MOLINA</t>
  </si>
  <si>
    <t>LURIGANCHO</t>
  </si>
  <si>
    <t>SANTA ANITA</t>
  </si>
  <si>
    <t>Sexo</t>
  </si>
  <si>
    <t>Poblacion Total, por grupos quinquenales de edad</t>
  </si>
  <si>
    <t>* Hospitales (excepto Huaycan), Centro de Salud Mental Comunitario CSMC y Centro Rehabilitacion Chosica NO tienen poblacion Asignada.</t>
  </si>
  <si>
    <t>RIS Huaycan</t>
  </si>
  <si>
    <t>RIS Santa Anita El Agustino</t>
  </si>
  <si>
    <t>RIS Ate</t>
  </si>
  <si>
    <t>RIS La Molina</t>
  </si>
  <si>
    <t>RIS Chaclacayo</t>
  </si>
  <si>
    <t>RIS Cajamarquilla</t>
  </si>
  <si>
    <t>20a-24a</t>
  </si>
  <si>
    <t>25a-29a</t>
  </si>
  <si>
    <t>30a-34a</t>
  </si>
  <si>
    <t>35a-39a</t>
  </si>
  <si>
    <t>40a-44a</t>
  </si>
  <si>
    <t>45a-49a</t>
  </si>
  <si>
    <t>50a-54a</t>
  </si>
  <si>
    <t>55a-59a</t>
  </si>
  <si>
    <t>60a-64a</t>
  </si>
  <si>
    <t>65a-69a</t>
  </si>
  <si>
    <t>70a-74a</t>
  </si>
  <si>
    <t>75a-79a</t>
  </si>
  <si>
    <t>80a y +</t>
  </si>
  <si>
    <t>Edades Especiales</t>
  </si>
  <si>
    <t>28 dias</t>
  </si>
  <si>
    <t>6m-11m</t>
  </si>
  <si>
    <t>Nacimientos</t>
  </si>
  <si>
    <t>Poblacion Femenina Total</t>
  </si>
  <si>
    <t>Poblacion Femenina</t>
  </si>
  <si>
    <t>10a-14a</t>
  </si>
  <si>
    <t>15a-19a</t>
  </si>
  <si>
    <t>20a-49a</t>
  </si>
  <si>
    <t>Gestantes Esperadas</t>
  </si>
  <si>
    <t>0 - 5m</t>
  </si>
  <si>
    <t>Poblacion Masculino Asignada por establecimiento de salud de la DIRIS Lima Este 2020</t>
  </si>
  <si>
    <t>Seleccionar Establecimiento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</si>
  <si>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Cursos de Vida, edades quinquenales y sexo, según Establecimiento de salud, 2020</t>
    </r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</si>
  <si>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6"/>
        <color rgb="FF0070C0"/>
        <rFont val="Calibri"/>
        <family val="2"/>
        <scheme val="minor"/>
      </rPr>
      <t xml:space="preserve"> - INEI ESTIMADA POR EDADES SIMPLES, GRUPOS DE EDAD y SEXO, SEGÚN DISTRITO. 2020</t>
    </r>
  </si>
  <si>
    <t>Poblacion Femenina Asignada por establecimiento de salud de la DIRIS Lima Este 2020</t>
  </si>
  <si>
    <t>Poblacion Total Asignada por establecimiento de salud de la DIRIS Lima Este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</si>
</sst>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%"/>
    <numFmt numFmtId="167" formatCode="###0.0"/>
  </numFmts>
  <fonts count="3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6"/>
      <color rgb="FF0000FF"/>
      <name val="Arial"/>
      <family val="2"/>
    </font>
    <font>
      <sz val="6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rgb="FF0000FF"/>
      <name val="Calibri"/>
      <family val="2"/>
      <scheme val="minor"/>
    </font>
    <font>
      <sz val="6"/>
      <name val="Calibri"/>
      <family val="2"/>
      <scheme val="minor"/>
    </font>
    <font>
      <sz val="11"/>
      <color indexed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C9B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4F27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F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DCFCF"/>
        <bgColor indexed="64"/>
      </patternFill>
    </fill>
    <fill>
      <patternFill patternType="solid">
        <fgColor rgb="FFFFFBFB"/>
        <bgColor indexed="64"/>
      </patternFill>
    </fill>
    <fill>
      <patternFill patternType="solid">
        <fgColor theme="8" tint="0.7999816888943144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theme="3"/>
      </left>
      <right/>
      <top style="medium">
        <color auto="1"/>
      </top>
      <bottom/>
      <diagonal/>
    </border>
    <border>
      <left style="medium">
        <color auto="1"/>
      </left>
      <right style="medium">
        <color theme="3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/>
      <diagonal/>
    </border>
    <border>
      <left style="medium">
        <color indexed="64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</cellStyleXfs>
  <cellXfs count="437">
    <xf numFmtId="0" fontId="0" fillId="0" borderId="0" xfId="0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0" xfId="0" applyFont="1"/>
    <xf numFmtId="0" fontId="2" fillId="0" borderId="19" xfId="0" applyFont="1" applyFill="1" applyBorder="1" applyAlignment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3" fontId="1" fillId="2" borderId="22" xfId="0" applyNumberFormat="1" applyFont="1" applyFill="1" applyBorder="1" applyAlignment="1" applyProtection="1">
      <alignment horizontal="center" vertical="center"/>
    </xf>
    <xf numFmtId="3" fontId="1" fillId="2" borderId="23" xfId="0" applyNumberFormat="1" applyFont="1" applyFill="1" applyBorder="1" applyAlignment="1" applyProtection="1">
      <alignment horizontal="center" vertical="center"/>
    </xf>
    <xf numFmtId="3" fontId="1" fillId="2" borderId="24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NumberFormat="1" applyFont="1" applyFill="1" applyBorder="1" applyAlignment="1" applyProtection="1">
      <alignment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28" xfId="0" applyNumberFormat="1" applyFont="1" applyFill="1" applyBorder="1" applyAlignment="1" applyProtection="1">
      <alignment horizontal="center" vertical="center"/>
    </xf>
    <xf numFmtId="3" fontId="1" fillId="2" borderId="29" xfId="0" applyNumberFormat="1" applyFont="1" applyFill="1" applyBorder="1" applyAlignment="1" applyProtection="1">
      <alignment horizontal="center" vertical="center"/>
    </xf>
    <xf numFmtId="3" fontId="1" fillId="0" borderId="28" xfId="0" applyNumberFormat="1" applyFont="1" applyFill="1" applyBorder="1" applyAlignment="1" applyProtection="1">
      <alignment horizontal="center" vertical="center"/>
    </xf>
    <xf numFmtId="3" fontId="1" fillId="0" borderId="29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vertical="center"/>
    </xf>
    <xf numFmtId="3" fontId="1" fillId="0" borderId="32" xfId="0" applyNumberFormat="1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>
      <alignment vertical="center"/>
    </xf>
    <xf numFmtId="3" fontId="2" fillId="0" borderId="24" xfId="0" applyNumberFormat="1" applyFont="1" applyFill="1" applyBorder="1" applyAlignment="1" applyProtection="1">
      <alignment vertical="center"/>
    </xf>
    <xf numFmtId="3" fontId="1" fillId="4" borderId="38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vertical="center"/>
    </xf>
    <xf numFmtId="3" fontId="1" fillId="4" borderId="40" xfId="0" applyNumberFormat="1" applyFont="1" applyFill="1" applyBorder="1" applyAlignment="1" applyProtection="1">
      <alignment horizontal="center" vertical="center"/>
    </xf>
    <xf numFmtId="49" fontId="2" fillId="0" borderId="26" xfId="0" applyNumberFormat="1" applyFont="1" applyFill="1" applyBorder="1" applyAlignment="1">
      <alignment vertical="center"/>
    </xf>
    <xf numFmtId="0" fontId="3" fillId="0" borderId="42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0" fillId="0" borderId="41" xfId="0" applyBorder="1"/>
    <xf numFmtId="0" fontId="2" fillId="0" borderId="41" xfId="0" applyFont="1" applyFill="1" applyBorder="1" applyAlignment="1">
      <alignment vertical="center"/>
    </xf>
    <xf numFmtId="0" fontId="0" fillId="0" borderId="35" xfId="0" applyBorder="1"/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9" fontId="12" fillId="5" borderId="0" xfId="0" applyNumberFormat="1" applyFont="1" applyFill="1" applyAlignment="1">
      <alignment vertical="center"/>
    </xf>
    <xf numFmtId="0" fontId="9" fillId="3" borderId="0" xfId="0" quotePrefix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3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3" fontId="2" fillId="0" borderId="52" xfId="0" applyNumberFormat="1" applyFont="1" applyBorder="1" applyAlignment="1">
      <alignment vertical="center"/>
    </xf>
    <xf numFmtId="0" fontId="17" fillId="0" borderId="0" xfId="1" applyFont="1" applyFill="1" applyAlignment="1">
      <alignment vertical="center"/>
    </xf>
    <xf numFmtId="1" fontId="18" fillId="0" borderId="0" xfId="1" quotePrefix="1" applyNumberFormat="1" applyFont="1" applyFill="1" applyAlignment="1">
      <alignment horizontal="left" vertical="center"/>
    </xf>
    <xf numFmtId="0" fontId="18" fillId="0" borderId="0" xfId="2" applyFont="1" applyFill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11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 wrapText="1"/>
    </xf>
    <xf numFmtId="166" fontId="2" fillId="0" borderId="52" xfId="3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3" fillId="0" borderId="39" xfId="0" applyNumberFormat="1" applyFont="1" applyBorder="1" applyAlignment="1">
      <alignment horizontal="center" vertical="center"/>
    </xf>
    <xf numFmtId="3" fontId="24" fillId="13" borderId="10" xfId="0" applyNumberFormat="1" applyFont="1" applyFill="1" applyBorder="1" applyAlignment="1">
      <alignment horizontal="left" vertical="center"/>
    </xf>
    <xf numFmtId="3" fontId="24" fillId="13" borderId="10" xfId="0" applyNumberFormat="1" applyFont="1" applyFill="1" applyBorder="1" applyAlignment="1">
      <alignment horizontal="centerContinuous" vertical="center"/>
    </xf>
    <xf numFmtId="3" fontId="24" fillId="13" borderId="11" xfId="0" applyNumberFormat="1" applyFont="1" applyFill="1" applyBorder="1" applyAlignment="1">
      <alignment horizontal="centerContinuous" vertical="center"/>
    </xf>
    <xf numFmtId="0" fontId="1" fillId="12" borderId="36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3" fontId="26" fillId="13" borderId="11" xfId="0" quotePrefix="1" applyNumberFormat="1" applyFont="1" applyFill="1" applyBorder="1" applyAlignment="1">
      <alignment horizontal="center" vertical="center"/>
    </xf>
    <xf numFmtId="3" fontId="26" fillId="13" borderId="10" xfId="0" applyNumberFormat="1" applyFont="1" applyFill="1" applyBorder="1" applyAlignment="1">
      <alignment horizontal="center" vertical="center"/>
    </xf>
    <xf numFmtId="3" fontId="26" fillId="13" borderId="37" xfId="0" applyNumberFormat="1" applyFont="1" applyFill="1" applyBorder="1" applyAlignment="1">
      <alignment horizontal="center" vertical="center"/>
    </xf>
    <xf numFmtId="3" fontId="26" fillId="13" borderId="11" xfId="0" applyNumberFormat="1" applyFont="1" applyFill="1" applyBorder="1" applyAlignment="1">
      <alignment horizontal="center" vertical="center"/>
    </xf>
    <xf numFmtId="0" fontId="1" fillId="15" borderId="6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3" fontId="9" fillId="3" borderId="0" xfId="0" quotePrefix="1" applyNumberFormat="1" applyFont="1" applyFill="1" applyBorder="1" applyAlignment="1">
      <alignment horizontal="center" vertical="center" wrapText="1"/>
    </xf>
    <xf numFmtId="3" fontId="9" fillId="3" borderId="61" xfId="0" applyNumberFormat="1" applyFont="1" applyFill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 wrapText="1"/>
    </xf>
    <xf numFmtId="3" fontId="9" fillId="3" borderId="62" xfId="0" quotePrefix="1" applyNumberFormat="1" applyFont="1" applyFill="1" applyBorder="1" applyAlignment="1">
      <alignment horizontal="center" vertical="center" wrapText="1"/>
    </xf>
    <xf numFmtId="3" fontId="9" fillId="3" borderId="14" xfId="0" quotePrefix="1" applyNumberFormat="1" applyFont="1" applyFill="1" applyBorder="1" applyAlignment="1">
      <alignment horizontal="center" vertical="center" wrapText="1"/>
    </xf>
    <xf numFmtId="3" fontId="9" fillId="3" borderId="12" xfId="0" quotePrefix="1" applyNumberFormat="1" applyFont="1" applyFill="1" applyBorder="1" applyAlignment="1">
      <alignment horizontal="center" vertical="center" wrapText="1"/>
    </xf>
    <xf numFmtId="3" fontId="9" fillId="3" borderId="13" xfId="0" quotePrefix="1" applyNumberFormat="1" applyFont="1" applyFill="1" applyBorder="1" applyAlignment="1">
      <alignment horizontal="center" vertical="center" wrapText="1"/>
    </xf>
    <xf numFmtId="3" fontId="9" fillId="3" borderId="63" xfId="0" applyNumberFormat="1" applyFont="1" applyFill="1" applyBorder="1" applyAlignment="1">
      <alignment horizontal="center" vertical="center" wrapText="1"/>
    </xf>
    <xf numFmtId="3" fontId="9" fillId="17" borderId="12" xfId="0" quotePrefix="1" applyNumberFormat="1" applyFont="1" applyFill="1" applyBorder="1" applyAlignment="1">
      <alignment horizontal="center" vertical="center" wrapText="1"/>
    </xf>
    <xf numFmtId="3" fontId="9" fillId="17" borderId="13" xfId="0" quotePrefix="1" applyNumberFormat="1" applyFont="1" applyFill="1" applyBorder="1" applyAlignment="1">
      <alignment horizontal="center" vertical="center" wrapText="1"/>
    </xf>
    <xf numFmtId="3" fontId="9" fillId="17" borderId="14" xfId="0" quotePrefix="1" applyNumberFormat="1" applyFont="1" applyFill="1" applyBorder="1" applyAlignment="1">
      <alignment horizontal="center" vertical="center" wrapText="1"/>
    </xf>
    <xf numFmtId="3" fontId="2" fillId="0" borderId="64" xfId="0" applyNumberFormat="1" applyFont="1" applyBorder="1" applyAlignment="1">
      <alignment vertical="center"/>
    </xf>
    <xf numFmtId="3" fontId="3" fillId="0" borderId="53" xfId="0" applyNumberFormat="1" applyFont="1" applyFill="1" applyBorder="1" applyAlignment="1">
      <alignment vertical="center"/>
    </xf>
    <xf numFmtId="3" fontId="2" fillId="0" borderId="65" xfId="0" applyNumberFormat="1" applyFont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3" fillId="0" borderId="6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41" xfId="0" applyNumberFormat="1" applyFont="1" applyBorder="1"/>
    <xf numFmtId="3" fontId="2" fillId="0" borderId="0" xfId="0" applyNumberFormat="1" applyFont="1" applyBorder="1"/>
    <xf numFmtId="3" fontId="2" fillId="0" borderId="53" xfId="0" applyNumberFormat="1" applyFont="1" applyBorder="1"/>
    <xf numFmtId="3" fontId="0" fillId="0" borderId="0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166" fontId="23" fillId="0" borderId="39" xfId="3" applyNumberFormat="1" applyFont="1" applyBorder="1" applyAlignment="1">
      <alignment horizontal="center" vertical="center"/>
    </xf>
    <xf numFmtId="10" fontId="2" fillId="0" borderId="52" xfId="3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7" fillId="0" borderId="0" xfId="4" applyFont="1" applyBorder="1" applyAlignment="1">
      <alignment vertical="center" wrapText="1"/>
    </xf>
    <xf numFmtId="0" fontId="28" fillId="0" borderId="0" xfId="4" applyFont="1" applyBorder="1" applyAlignment="1">
      <alignment vertical="center"/>
    </xf>
    <xf numFmtId="0" fontId="27" fillId="0" borderId="0" xfId="4" applyFont="1" applyBorder="1" applyAlignment="1">
      <alignment horizontal="center" vertical="center" wrapText="1"/>
    </xf>
    <xf numFmtId="0" fontId="29" fillId="0" borderId="39" xfId="4" applyFont="1" applyBorder="1" applyAlignment="1">
      <alignment horizontal="center" vertical="center" wrapText="1"/>
    </xf>
    <xf numFmtId="0" fontId="28" fillId="0" borderId="0" xfId="4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0" borderId="52" xfId="4" applyFont="1" applyBorder="1" applyAlignment="1">
      <alignment horizontal="center" vertical="center" wrapText="1"/>
    </xf>
    <xf numFmtId="3" fontId="30" fillId="0" borderId="52" xfId="5" applyNumberFormat="1" applyFont="1" applyBorder="1" applyAlignment="1">
      <alignment horizontal="right" vertical="center"/>
    </xf>
    <xf numFmtId="0" fontId="27" fillId="0" borderId="0" xfId="4" applyFont="1" applyBorder="1" applyAlignment="1">
      <alignment horizontal="left" vertical="center" wrapText="1"/>
    </xf>
    <xf numFmtId="167" fontId="27" fillId="0" borderId="0" xfId="4" applyNumberFormat="1" applyFont="1" applyBorder="1" applyAlignment="1">
      <alignment horizontal="right" vertical="center"/>
    </xf>
    <xf numFmtId="0" fontId="26" fillId="0" borderId="52" xfId="4" applyFont="1" applyBorder="1" applyAlignment="1">
      <alignment horizontal="left" vertical="center" wrapText="1"/>
    </xf>
    <xf numFmtId="3" fontId="32" fillId="0" borderId="67" xfId="0" applyNumberFormat="1" applyFont="1" applyBorder="1" applyAlignment="1">
      <alignment vertical="center"/>
    </xf>
    <xf numFmtId="0" fontId="1" fillId="19" borderId="7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3" fontId="1" fillId="19" borderId="17" xfId="0" applyNumberFormat="1" applyFont="1" applyFill="1" applyBorder="1" applyAlignment="1">
      <alignment horizontal="center" vertical="center"/>
    </xf>
    <xf numFmtId="3" fontId="1" fillId="19" borderId="8" xfId="0" applyNumberFormat="1" applyFont="1" applyFill="1" applyBorder="1" applyAlignment="1">
      <alignment horizontal="center" vertical="center"/>
    </xf>
    <xf numFmtId="3" fontId="1" fillId="19" borderId="7" xfId="0" applyNumberFormat="1" applyFont="1" applyFill="1" applyBorder="1" applyAlignment="1">
      <alignment horizontal="center" vertical="center"/>
    </xf>
    <xf numFmtId="3" fontId="1" fillId="19" borderId="18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0" borderId="0" xfId="0" applyNumberFormat="1"/>
    <xf numFmtId="0" fontId="2" fillId="0" borderId="2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49" fontId="2" fillId="0" borderId="69" xfId="0" applyNumberFormat="1" applyFont="1" applyFill="1" applyBorder="1" applyAlignment="1">
      <alignment vertical="center"/>
    </xf>
    <xf numFmtId="49" fontId="2" fillId="0" borderId="70" xfId="0" applyNumberFormat="1" applyFont="1" applyFill="1" applyBorder="1" applyAlignment="1">
      <alignment vertical="center"/>
    </xf>
    <xf numFmtId="49" fontId="2" fillId="0" borderId="71" xfId="0" applyNumberFormat="1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1" fillId="6" borderId="10" xfId="0" applyNumberFormat="1" applyFont="1" applyFill="1" applyBorder="1" applyAlignment="1" applyProtection="1">
      <alignment vertical="center"/>
    </xf>
    <xf numFmtId="0" fontId="1" fillId="6" borderId="11" xfId="0" applyNumberFormat="1" applyFont="1" applyFill="1" applyBorder="1" applyAlignment="1" applyProtection="1">
      <alignment horizontal="center" vertical="center"/>
    </xf>
    <xf numFmtId="0" fontId="2" fillId="20" borderId="12" xfId="0" applyFont="1" applyFill="1" applyBorder="1" applyAlignment="1">
      <alignment vertical="center"/>
    </xf>
    <xf numFmtId="0" fontId="2" fillId="20" borderId="13" xfId="0" applyFont="1" applyFill="1" applyBorder="1" applyAlignment="1">
      <alignment vertical="center"/>
    </xf>
    <xf numFmtId="0" fontId="1" fillId="20" borderId="13" xfId="0" applyNumberFormat="1" applyFont="1" applyFill="1" applyBorder="1" applyAlignment="1" applyProtection="1">
      <alignment vertical="center"/>
    </xf>
    <xf numFmtId="3" fontId="1" fillId="6" borderId="13" xfId="0" applyNumberFormat="1" applyFont="1" applyFill="1" applyBorder="1" applyAlignment="1" applyProtection="1">
      <alignment horizontal="center" vertical="center"/>
    </xf>
    <xf numFmtId="3" fontId="1" fillId="6" borderId="54" xfId="0" applyNumberFormat="1" applyFont="1" applyFill="1" applyBorder="1" applyAlignment="1" applyProtection="1">
      <alignment horizontal="center" vertical="center"/>
    </xf>
    <xf numFmtId="3" fontId="1" fillId="20" borderId="36" xfId="0" applyNumberFormat="1" applyFont="1" applyFill="1" applyBorder="1" applyAlignment="1" applyProtection="1">
      <alignment horizontal="center" vertical="center"/>
    </xf>
    <xf numFmtId="3" fontId="1" fillId="6" borderId="74" xfId="0" applyNumberFormat="1" applyFont="1" applyFill="1" applyBorder="1" applyAlignment="1" applyProtection="1">
      <alignment horizontal="center" vertical="center"/>
    </xf>
    <xf numFmtId="3" fontId="1" fillId="20" borderId="73" xfId="0" applyNumberFormat="1" applyFont="1" applyFill="1" applyBorder="1" applyAlignment="1" applyProtection="1">
      <alignment horizontal="center" vertical="center"/>
    </xf>
    <xf numFmtId="3" fontId="1" fillId="20" borderId="75" xfId="0" applyNumberFormat="1" applyFont="1" applyFill="1" applyBorder="1" applyAlignment="1" applyProtection="1">
      <alignment horizontal="center" vertical="center"/>
    </xf>
    <xf numFmtId="3" fontId="1" fillId="0" borderId="68" xfId="0" applyNumberFormat="1" applyFont="1" applyFill="1" applyBorder="1" applyAlignment="1" applyProtection="1">
      <alignment horizontal="center" vertical="center"/>
    </xf>
    <xf numFmtId="3" fontId="1" fillId="0" borderId="69" xfId="0" applyNumberFormat="1" applyFont="1" applyFill="1" applyBorder="1" applyAlignment="1" applyProtection="1">
      <alignment horizontal="center" vertical="center"/>
    </xf>
    <xf numFmtId="3" fontId="1" fillId="0" borderId="78" xfId="0" applyNumberFormat="1" applyFont="1" applyFill="1" applyBorder="1" applyAlignment="1" applyProtection="1">
      <alignment horizontal="center" vertical="center"/>
    </xf>
    <xf numFmtId="3" fontId="1" fillId="0" borderId="79" xfId="0" applyNumberFormat="1" applyFont="1" applyFill="1" applyBorder="1" applyAlignment="1" applyProtection="1">
      <alignment horizontal="center" vertical="center"/>
    </xf>
    <xf numFmtId="3" fontId="1" fillId="0" borderId="80" xfId="0" applyNumberFormat="1" applyFont="1" applyFill="1" applyBorder="1" applyAlignment="1" applyProtection="1">
      <alignment horizontal="center" vertical="center"/>
    </xf>
    <xf numFmtId="3" fontId="1" fillId="0" borderId="81" xfId="0" applyNumberFormat="1" applyFont="1" applyFill="1" applyBorder="1" applyAlignment="1" applyProtection="1">
      <alignment horizontal="center" vertical="center"/>
    </xf>
    <xf numFmtId="3" fontId="1" fillId="0" borderId="77" xfId="0" applyNumberFormat="1" applyFont="1" applyFill="1" applyBorder="1" applyAlignment="1" applyProtection="1">
      <alignment horizontal="center" vertical="center"/>
    </xf>
    <xf numFmtId="3" fontId="1" fillId="0" borderId="82" xfId="0" applyNumberFormat="1" applyFont="1" applyFill="1" applyBorder="1" applyAlignment="1" applyProtection="1">
      <alignment horizontal="center" vertical="center"/>
    </xf>
    <xf numFmtId="3" fontId="1" fillId="2" borderId="33" xfId="0" applyNumberFormat="1" applyFont="1" applyFill="1" applyBorder="1" applyAlignment="1" applyProtection="1">
      <alignment horizontal="center" vertical="center"/>
    </xf>
    <xf numFmtId="0" fontId="1" fillId="20" borderId="13" xfId="0" applyNumberFormat="1" applyFont="1" applyFill="1" applyBorder="1" applyAlignment="1" applyProtection="1">
      <alignment horizontal="center" vertical="center"/>
    </xf>
    <xf numFmtId="3" fontId="1" fillId="20" borderId="72" xfId="0" applyNumberFormat="1" applyFont="1" applyFill="1" applyBorder="1" applyAlignment="1" applyProtection="1">
      <alignment horizontal="center" vertical="center"/>
    </xf>
    <xf numFmtId="3" fontId="1" fillId="21" borderId="47" xfId="0" applyNumberFormat="1" applyFont="1" applyFill="1" applyBorder="1" applyAlignment="1">
      <alignment horizontal="center" vertical="center"/>
    </xf>
    <xf numFmtId="3" fontId="1" fillId="21" borderId="17" xfId="0" applyNumberFormat="1" applyFont="1" applyFill="1" applyBorder="1" applyAlignment="1">
      <alignment horizontal="center" vertical="center"/>
    </xf>
    <xf numFmtId="0" fontId="2" fillId="20" borderId="9" xfId="0" applyFont="1" applyFill="1" applyBorder="1" applyAlignment="1">
      <alignment vertical="center"/>
    </xf>
    <xf numFmtId="0" fontId="1" fillId="20" borderId="10" xfId="0" applyNumberFormat="1" applyFont="1" applyFill="1" applyBorder="1" applyAlignment="1" applyProtection="1">
      <alignment vertical="center"/>
    </xf>
    <xf numFmtId="0" fontId="1" fillId="20" borderId="11" xfId="0" applyNumberFormat="1" applyFont="1" applyFill="1" applyBorder="1" applyAlignment="1" applyProtection="1">
      <alignment horizontal="center" vertical="center"/>
    </xf>
    <xf numFmtId="3" fontId="1" fillId="20" borderId="9" xfId="0" applyNumberFormat="1" applyFont="1" applyFill="1" applyBorder="1" applyAlignment="1" applyProtection="1">
      <alignment horizontal="center" vertical="center"/>
    </xf>
    <xf numFmtId="3" fontId="1" fillId="20" borderId="37" xfId="0" applyNumberFormat="1" applyFont="1" applyFill="1" applyBorder="1" applyAlignment="1" applyProtection="1">
      <alignment horizontal="center" vertical="center"/>
    </xf>
    <xf numFmtId="0" fontId="2" fillId="22" borderId="26" xfId="0" applyFont="1" applyFill="1" applyBorder="1" applyAlignment="1">
      <alignment vertical="center"/>
    </xf>
    <xf numFmtId="0" fontId="2" fillId="23" borderId="26" xfId="0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4" fillId="23" borderId="30" xfId="0" applyFont="1" applyFill="1" applyBorder="1" applyAlignment="1">
      <alignment vertical="center"/>
    </xf>
    <xf numFmtId="3" fontId="1" fillId="6" borderId="14" xfId="0" applyNumberFormat="1" applyFont="1" applyFill="1" applyBorder="1" applyAlignment="1" applyProtection="1">
      <alignment horizontal="center" vertical="center"/>
    </xf>
    <xf numFmtId="3" fontId="1" fillId="6" borderId="73" xfId="0" applyNumberFormat="1" applyFont="1" applyFill="1" applyBorder="1" applyAlignment="1" applyProtection="1">
      <alignment horizontal="center" vertical="center"/>
    </xf>
    <xf numFmtId="0" fontId="1" fillId="6" borderId="9" xfId="0" applyNumberFormat="1" applyFont="1" applyFill="1" applyBorder="1" applyAlignment="1" applyProtection="1">
      <alignment horizontal="center" vertical="center"/>
    </xf>
    <xf numFmtId="3" fontId="1" fillId="0" borderId="23" xfId="0" applyNumberFormat="1" applyFont="1" applyFill="1" applyBorder="1" applyAlignment="1" applyProtection="1">
      <alignment horizontal="center" vertical="center"/>
    </xf>
    <xf numFmtId="3" fontId="1" fillId="4" borderId="83" xfId="0" applyNumberFormat="1" applyFont="1" applyFill="1" applyBorder="1" applyAlignment="1" applyProtection="1">
      <alignment horizontal="center" vertical="center"/>
    </xf>
    <xf numFmtId="3" fontId="1" fillId="6" borderId="36" xfId="0" applyNumberFormat="1" applyFont="1" applyFill="1" applyBorder="1" applyAlignment="1" applyProtection="1">
      <alignment horizontal="center" vertical="center"/>
    </xf>
    <xf numFmtId="3" fontId="1" fillId="6" borderId="10" xfId="0" applyNumberFormat="1" applyFont="1" applyFill="1" applyBorder="1" applyAlignment="1" applyProtection="1">
      <alignment horizontal="center" vertical="center"/>
    </xf>
    <xf numFmtId="3" fontId="1" fillId="6" borderId="11" xfId="0" applyNumberFormat="1" applyFont="1" applyFill="1" applyBorder="1" applyAlignment="1" applyProtection="1">
      <alignment horizontal="center" vertical="center"/>
    </xf>
    <xf numFmtId="3" fontId="1" fillId="4" borderId="69" xfId="0" applyNumberFormat="1" applyFont="1" applyFill="1" applyBorder="1" applyAlignment="1" applyProtection="1">
      <alignment horizontal="center" vertical="center"/>
    </xf>
    <xf numFmtId="3" fontId="1" fillId="4" borderId="77" xfId="0" applyNumberFormat="1" applyFont="1" applyFill="1" applyBorder="1" applyAlignment="1" applyProtection="1">
      <alignment horizontal="center" vertical="center"/>
    </xf>
    <xf numFmtId="3" fontId="1" fillId="4" borderId="80" xfId="0" applyNumberFormat="1" applyFont="1" applyFill="1" applyBorder="1" applyAlignment="1" applyProtection="1">
      <alignment horizontal="center" vertical="center"/>
    </xf>
    <xf numFmtId="3" fontId="1" fillId="4" borderId="82" xfId="0" applyNumberFormat="1" applyFont="1" applyFill="1" applyBorder="1" applyAlignment="1" applyProtection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0" fontId="1" fillId="19" borderId="87" xfId="0" applyFont="1" applyFill="1" applyBorder="1" applyAlignment="1">
      <alignment horizontal="center" vertical="center" wrapText="1"/>
    </xf>
    <xf numFmtId="0" fontId="1" fillId="19" borderId="88" xfId="0" applyFont="1" applyFill="1" applyBorder="1" applyAlignment="1">
      <alignment horizontal="center" vertical="center" wrapText="1"/>
    </xf>
    <xf numFmtId="3" fontId="1" fillId="6" borderId="89" xfId="0" applyNumberFormat="1" applyFont="1" applyFill="1" applyBorder="1" applyAlignment="1" applyProtection="1">
      <alignment horizontal="center" vertical="center"/>
    </xf>
    <xf numFmtId="0" fontId="26" fillId="20" borderId="59" xfId="0" applyFont="1" applyFill="1" applyBorder="1" applyAlignment="1">
      <alignment horizontal="center" vertical="center"/>
    </xf>
    <xf numFmtId="0" fontId="26" fillId="20" borderId="89" xfId="0" applyFont="1" applyFill="1" applyBorder="1" applyAlignment="1">
      <alignment horizontal="center" vertical="center"/>
    </xf>
    <xf numFmtId="0" fontId="26" fillId="20" borderId="84" xfId="0" applyFont="1" applyFill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" fontId="35" fillId="0" borderId="0" xfId="1" quotePrefix="1" applyNumberFormat="1" applyFont="1" applyFill="1" applyAlignment="1">
      <alignment horizontal="left" vertical="center"/>
    </xf>
    <xf numFmtId="0" fontId="35" fillId="0" borderId="0" xfId="2" applyFont="1" applyFill="1" applyAlignment="1">
      <alignment vertical="center"/>
    </xf>
    <xf numFmtId="3" fontId="1" fillId="21" borderId="65" xfId="0" applyNumberFormat="1" applyFont="1" applyFill="1" applyBorder="1" applyAlignment="1">
      <alignment horizontal="center" vertical="center"/>
    </xf>
    <xf numFmtId="3" fontId="1" fillId="21" borderId="90" xfId="0" applyNumberFormat="1" applyFont="1" applyFill="1" applyBorder="1" applyAlignment="1">
      <alignment horizontal="center" vertical="center"/>
    </xf>
    <xf numFmtId="3" fontId="1" fillId="19" borderId="90" xfId="0" applyNumberFormat="1" applyFont="1" applyFill="1" applyBorder="1" applyAlignment="1">
      <alignment horizontal="center" vertical="center"/>
    </xf>
    <xf numFmtId="3" fontId="1" fillId="19" borderId="91" xfId="0" applyNumberFormat="1" applyFont="1" applyFill="1" applyBorder="1" applyAlignment="1">
      <alignment horizontal="center" vertical="center"/>
    </xf>
    <xf numFmtId="3" fontId="1" fillId="6" borderId="92" xfId="0" applyNumberFormat="1" applyFont="1" applyFill="1" applyBorder="1" applyAlignment="1" applyProtection="1">
      <alignment horizontal="center" vertical="center"/>
    </xf>
    <xf numFmtId="3" fontId="1" fillId="6" borderId="72" xfId="0" applyNumberFormat="1" applyFont="1" applyFill="1" applyBorder="1" applyAlignment="1" applyProtection="1">
      <alignment horizontal="center" vertical="center"/>
    </xf>
    <xf numFmtId="3" fontId="13" fillId="25" borderId="7" xfId="0" quotePrefix="1" applyNumberFormat="1" applyFont="1" applyFill="1" applyBorder="1" applyAlignment="1">
      <alignment horizontal="center" vertical="center"/>
    </xf>
    <xf numFmtId="3" fontId="13" fillId="25" borderId="17" xfId="0" applyNumberFormat="1" applyFont="1" applyFill="1" applyBorder="1" applyAlignment="1">
      <alignment horizontal="center" vertical="center"/>
    </xf>
    <xf numFmtId="3" fontId="13" fillId="25" borderId="18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 applyProtection="1">
      <alignment horizontal="center" vertical="center"/>
    </xf>
    <xf numFmtId="3" fontId="1" fillId="0" borderId="14" xfId="0" applyNumberFormat="1" applyFont="1" applyBorder="1" applyAlignment="1">
      <alignment vertical="center"/>
    </xf>
    <xf numFmtId="3" fontId="1" fillId="0" borderId="53" xfId="0" applyNumberFormat="1" applyFont="1" applyBorder="1" applyAlignment="1">
      <alignment vertical="center"/>
    </xf>
    <xf numFmtId="3" fontId="1" fillId="0" borderId="51" xfId="0" applyNumberFormat="1" applyFont="1" applyBorder="1" applyAlignment="1">
      <alignment vertical="center"/>
    </xf>
    <xf numFmtId="3" fontId="1" fillId="0" borderId="54" xfId="0" applyNumberFormat="1" applyFont="1" applyBorder="1" applyAlignment="1">
      <alignment vertical="center"/>
    </xf>
    <xf numFmtId="3" fontId="1" fillId="0" borderId="87" xfId="0" applyNumberFormat="1" applyFont="1" applyBorder="1" applyAlignment="1">
      <alignment vertical="center"/>
    </xf>
    <xf numFmtId="3" fontId="1" fillId="0" borderId="59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3" fontId="3" fillId="0" borderId="39" xfId="0" applyNumberFormat="1" applyFont="1" applyFill="1" applyBorder="1" applyAlignment="1">
      <alignment vertical="center"/>
    </xf>
    <xf numFmtId="3" fontId="2" fillId="0" borderId="39" xfId="0" applyNumberFormat="1" applyFont="1" applyBorder="1"/>
    <xf numFmtId="3" fontId="2" fillId="0" borderId="39" xfId="0" applyNumberFormat="1" applyFont="1" applyBorder="1" applyAlignment="1">
      <alignment vertical="center"/>
    </xf>
    <xf numFmtId="3" fontId="2" fillId="0" borderId="93" xfId="0" applyNumberFormat="1" applyFont="1" applyBorder="1" applyAlignment="1">
      <alignment vertical="center"/>
    </xf>
    <xf numFmtId="3" fontId="3" fillId="0" borderId="51" xfId="0" applyNumberFormat="1" applyFont="1" applyFill="1" applyBorder="1" applyAlignment="1">
      <alignment vertical="center"/>
    </xf>
    <xf numFmtId="3" fontId="2" fillId="0" borderId="94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vertical="center"/>
    </xf>
    <xf numFmtId="3" fontId="2" fillId="0" borderId="95" xfId="0" applyNumberFormat="1" applyFont="1" applyBorder="1" applyAlignment="1">
      <alignment vertical="center"/>
    </xf>
    <xf numFmtId="3" fontId="3" fillId="0" borderId="96" xfId="0" applyNumberFormat="1" applyFont="1" applyFill="1" applyBorder="1" applyAlignment="1">
      <alignment vertical="center"/>
    </xf>
    <xf numFmtId="3" fontId="2" fillId="0" borderId="95" xfId="0" applyNumberFormat="1" applyFont="1" applyBorder="1"/>
    <xf numFmtId="3" fontId="2" fillId="0" borderId="51" xfId="0" applyNumberFormat="1" applyFont="1" applyBorder="1"/>
    <xf numFmtId="0" fontId="24" fillId="25" borderId="10" xfId="0" applyFont="1" applyFill="1" applyBorder="1" applyAlignment="1">
      <alignment horizontal="center" vertical="center" wrapText="1"/>
    </xf>
    <xf numFmtId="0" fontId="24" fillId="25" borderId="7" xfId="0" applyFont="1" applyFill="1" applyBorder="1" applyAlignment="1">
      <alignment horizontal="center" vertical="center" wrapText="1"/>
    </xf>
    <xf numFmtId="0" fontId="24" fillId="25" borderId="17" xfId="0" applyFont="1" applyFill="1" applyBorder="1" applyAlignment="1">
      <alignment horizontal="center" vertical="center" wrapText="1"/>
    </xf>
    <xf numFmtId="0" fontId="24" fillId="25" borderId="18" xfId="0" applyFont="1" applyFill="1" applyBorder="1" applyAlignment="1">
      <alignment horizontal="center" vertical="center" wrapText="1"/>
    </xf>
    <xf numFmtId="3" fontId="24" fillId="25" borderId="58" xfId="0" applyNumberFormat="1" applyFont="1" applyFill="1" applyBorder="1" applyAlignment="1">
      <alignment horizontal="left" vertical="center"/>
    </xf>
    <xf numFmtId="3" fontId="24" fillId="25" borderId="10" xfId="0" applyNumberFormat="1" applyFont="1" applyFill="1" applyBorder="1" applyAlignment="1">
      <alignment horizontal="centerContinuous" vertical="center"/>
    </xf>
    <xf numFmtId="3" fontId="24" fillId="25" borderId="11" xfId="0" applyNumberFormat="1" applyFont="1" applyFill="1" applyBorder="1" applyAlignment="1">
      <alignment horizontal="centerContinuous" vertical="center"/>
    </xf>
    <xf numFmtId="3" fontId="26" fillId="25" borderId="97" xfId="0" quotePrefix="1" applyNumberFormat="1" applyFont="1" applyFill="1" applyBorder="1" applyAlignment="1">
      <alignment horizontal="center" vertical="center"/>
    </xf>
    <xf numFmtId="3" fontId="26" fillId="25" borderId="13" xfId="0" applyNumberFormat="1" applyFont="1" applyFill="1" applyBorder="1" applyAlignment="1">
      <alignment horizontal="center" vertical="center"/>
    </xf>
    <xf numFmtId="3" fontId="26" fillId="25" borderId="45" xfId="0" applyNumberFormat="1" applyFont="1" applyFill="1" applyBorder="1" applyAlignment="1">
      <alignment horizontal="center" vertical="center"/>
    </xf>
    <xf numFmtId="3" fontId="26" fillId="25" borderId="14" xfId="0" applyNumberFormat="1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 wrapText="1"/>
    </xf>
    <xf numFmtId="0" fontId="1" fillId="16" borderId="76" xfId="0" applyFont="1" applyFill="1" applyBorder="1" applyAlignment="1">
      <alignment horizontal="center" vertical="center" wrapText="1"/>
    </xf>
    <xf numFmtId="0" fontId="1" fillId="16" borderId="98" xfId="0" applyFont="1" applyFill="1" applyBorder="1" applyAlignment="1">
      <alignment horizontal="center" vertical="center" wrapText="1"/>
    </xf>
    <xf numFmtId="3" fontId="9" fillId="3" borderId="12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3" fontId="9" fillId="18" borderId="12" xfId="0" quotePrefix="1" applyNumberFormat="1" applyFont="1" applyFill="1" applyBorder="1" applyAlignment="1">
      <alignment horizontal="center" vertical="center" wrapText="1"/>
    </xf>
    <xf numFmtId="3" fontId="9" fillId="18" borderId="13" xfId="0" quotePrefix="1" applyNumberFormat="1" applyFont="1" applyFill="1" applyBorder="1" applyAlignment="1">
      <alignment horizontal="center" vertical="center" wrapText="1"/>
    </xf>
    <xf numFmtId="3" fontId="9" fillId="18" borderId="14" xfId="0" quotePrefix="1" applyNumberFormat="1" applyFont="1" applyFill="1" applyBorder="1" applyAlignment="1">
      <alignment horizontal="center" vertical="center" wrapText="1"/>
    </xf>
    <xf numFmtId="3" fontId="0" fillId="0" borderId="41" xfId="0" applyNumberFormat="1" applyFont="1" applyBorder="1" applyAlignment="1">
      <alignment vertical="center"/>
    </xf>
    <xf numFmtId="3" fontId="0" fillId="0" borderId="95" xfId="0" applyNumberFormat="1" applyFont="1" applyBorder="1" applyAlignment="1">
      <alignment vertical="center"/>
    </xf>
    <xf numFmtId="3" fontId="0" fillId="0" borderId="39" xfId="0" applyNumberFormat="1" applyFont="1" applyBorder="1" applyAlignment="1">
      <alignment vertical="center"/>
    </xf>
    <xf numFmtId="3" fontId="26" fillId="13" borderId="10" xfId="0" applyNumberFormat="1" applyFont="1" applyFill="1" applyBorder="1" applyAlignment="1">
      <alignment horizontal="centerContinuous" vertical="center"/>
    </xf>
    <xf numFmtId="3" fontId="26" fillId="25" borderId="10" xfId="0" applyNumberFormat="1" applyFont="1" applyFill="1" applyBorder="1" applyAlignment="1">
      <alignment horizontal="centerContinuous" vertical="center"/>
    </xf>
    <xf numFmtId="3" fontId="26" fillId="14" borderId="10" xfId="0" applyNumberFormat="1" applyFont="1" applyFill="1" applyBorder="1" applyAlignment="1">
      <alignment horizontal="centerContinuous" vertical="center"/>
    </xf>
    <xf numFmtId="3" fontId="26" fillId="14" borderId="11" xfId="0" applyNumberFormat="1" applyFont="1" applyFill="1" applyBorder="1" applyAlignment="1">
      <alignment horizontal="centerContinuous" vertical="center"/>
    </xf>
    <xf numFmtId="3" fontId="26" fillId="13" borderId="9" xfId="0" applyNumberFormat="1" applyFont="1" applyFill="1" applyBorder="1" applyAlignment="1">
      <alignment horizontal="center" vertical="center"/>
    </xf>
    <xf numFmtId="3" fontId="26" fillId="25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3" fillId="0" borderId="39" xfId="0" applyNumberFormat="1" applyFont="1" applyBorder="1" applyAlignment="1">
      <alignment horizontal="center" vertical="center"/>
    </xf>
    <xf numFmtId="0" fontId="1" fillId="19" borderId="7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3" fontId="1" fillId="6" borderId="90" xfId="0" applyNumberFormat="1" applyFont="1" applyFill="1" applyBorder="1" applyAlignment="1" applyProtection="1">
      <alignment horizontal="center" vertical="center"/>
    </xf>
    <xf numFmtId="3" fontId="1" fillId="0" borderId="99" xfId="0" applyNumberFormat="1" applyFont="1" applyFill="1" applyBorder="1" applyAlignment="1" applyProtection="1">
      <alignment horizontal="center" vertical="center"/>
    </xf>
    <xf numFmtId="3" fontId="1" fillId="0" borderId="100" xfId="0" applyNumberFormat="1" applyFont="1" applyFill="1" applyBorder="1" applyAlignment="1" applyProtection="1">
      <alignment horizontal="center" vertical="center"/>
    </xf>
    <xf numFmtId="3" fontId="1" fillId="0" borderId="101" xfId="0" applyNumberFormat="1" applyFont="1" applyFill="1" applyBorder="1" applyAlignment="1" applyProtection="1">
      <alignment horizontal="center" vertical="center"/>
    </xf>
    <xf numFmtId="3" fontId="1" fillId="2" borderId="32" xfId="0" applyNumberFormat="1" applyFont="1" applyFill="1" applyBorder="1" applyAlignment="1" applyProtection="1">
      <alignment horizontal="center" vertical="center"/>
    </xf>
    <xf numFmtId="3" fontId="1" fillId="0" borderId="102" xfId="0" applyNumberFormat="1" applyFont="1" applyFill="1" applyBorder="1" applyAlignment="1" applyProtection="1">
      <alignment horizontal="center" vertical="center"/>
    </xf>
    <xf numFmtId="3" fontId="1" fillId="4" borderId="103" xfId="0" applyNumberFormat="1" applyFont="1" applyFill="1" applyBorder="1" applyAlignment="1" applyProtection="1">
      <alignment horizontal="center" vertical="center"/>
    </xf>
    <xf numFmtId="3" fontId="1" fillId="4" borderId="23" xfId="0" applyNumberFormat="1" applyFont="1" applyFill="1" applyBorder="1" applyAlignment="1" applyProtection="1">
      <alignment horizontal="center" vertical="center"/>
    </xf>
    <xf numFmtId="3" fontId="1" fillId="4" borderId="104" xfId="0" applyNumberFormat="1" applyFont="1" applyFill="1" applyBorder="1" applyAlignment="1" applyProtection="1">
      <alignment horizontal="center" vertical="center"/>
    </xf>
    <xf numFmtId="3" fontId="1" fillId="4" borderId="28" xfId="0" applyNumberFormat="1" applyFont="1" applyFill="1" applyBorder="1" applyAlignment="1" applyProtection="1">
      <alignment horizontal="center" vertical="center"/>
    </xf>
    <xf numFmtId="3" fontId="1" fillId="4" borderId="105" xfId="0" applyNumberFormat="1" applyFont="1" applyFill="1" applyBorder="1" applyAlignment="1" applyProtection="1">
      <alignment horizontal="center" vertical="center"/>
    </xf>
    <xf numFmtId="3" fontId="1" fillId="4" borderId="32" xfId="0" applyNumberFormat="1" applyFont="1" applyFill="1" applyBorder="1" applyAlignment="1" applyProtection="1">
      <alignment horizontal="center" vertical="center"/>
    </xf>
    <xf numFmtId="3" fontId="1" fillId="25" borderId="17" xfId="0" applyNumberFormat="1" applyFont="1" applyFill="1" applyBorder="1" applyAlignment="1">
      <alignment horizontal="center" vertical="center"/>
    </xf>
    <xf numFmtId="3" fontId="1" fillId="25" borderId="8" xfId="0" applyNumberFormat="1" applyFont="1" applyFill="1" applyBorder="1" applyAlignment="1">
      <alignment horizontal="center" vertical="center"/>
    </xf>
    <xf numFmtId="3" fontId="1" fillId="25" borderId="7" xfId="0" applyNumberFormat="1" applyFont="1" applyFill="1" applyBorder="1" applyAlignment="1">
      <alignment horizontal="center" vertical="center"/>
    </xf>
    <xf numFmtId="3" fontId="1" fillId="25" borderId="18" xfId="0" applyNumberFormat="1" applyFont="1" applyFill="1" applyBorder="1" applyAlignment="1">
      <alignment horizontal="center" vertical="center"/>
    </xf>
    <xf numFmtId="3" fontId="1" fillId="26" borderId="47" xfId="0" applyNumberFormat="1" applyFont="1" applyFill="1" applyBorder="1" applyAlignment="1">
      <alignment horizontal="center" vertical="center"/>
    </xf>
    <xf numFmtId="3" fontId="1" fillId="26" borderId="17" xfId="0" applyNumberFormat="1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 wrapText="1"/>
    </xf>
    <xf numFmtId="3" fontId="1" fillId="12" borderId="17" xfId="0" applyNumberFormat="1" applyFont="1" applyFill="1" applyBorder="1" applyAlignment="1">
      <alignment horizontal="center" vertical="center"/>
    </xf>
    <xf numFmtId="3" fontId="1" fillId="12" borderId="7" xfId="0" applyNumberFormat="1" applyFont="1" applyFill="1" applyBorder="1" applyAlignment="1">
      <alignment horizontal="center" vertical="center"/>
    </xf>
    <xf numFmtId="3" fontId="1" fillId="12" borderId="18" xfId="0" applyNumberFormat="1" applyFont="1" applyFill="1" applyBorder="1" applyAlignment="1">
      <alignment horizontal="center" vertical="center"/>
    </xf>
    <xf numFmtId="3" fontId="1" fillId="27" borderId="89" xfId="0" applyNumberFormat="1" applyFont="1" applyFill="1" applyBorder="1" applyAlignment="1">
      <alignment horizontal="center" vertical="center"/>
    </xf>
    <xf numFmtId="0" fontId="1" fillId="12" borderId="89" xfId="0" applyFont="1" applyFill="1" applyBorder="1" applyAlignment="1">
      <alignment horizontal="center" vertical="center" wrapText="1"/>
    </xf>
    <xf numFmtId="0" fontId="26" fillId="20" borderId="106" xfId="0" applyFont="1" applyFill="1" applyBorder="1" applyAlignment="1">
      <alignment horizontal="center" vertical="center"/>
    </xf>
    <xf numFmtId="3" fontId="1" fillId="6" borderId="91" xfId="0" applyNumberFormat="1" applyFont="1" applyFill="1" applyBorder="1" applyAlignment="1" applyProtection="1">
      <alignment horizontal="center" vertical="center"/>
    </xf>
    <xf numFmtId="3" fontId="1" fillId="0" borderId="107" xfId="0" applyNumberFormat="1" applyFont="1" applyFill="1" applyBorder="1" applyAlignment="1" applyProtection="1">
      <alignment horizontal="center" vertical="center"/>
    </xf>
    <xf numFmtId="3" fontId="1" fillId="0" borderId="108" xfId="0" applyNumberFormat="1" applyFont="1" applyFill="1" applyBorder="1" applyAlignment="1" applyProtection="1">
      <alignment horizontal="center" vertical="center"/>
    </xf>
    <xf numFmtId="3" fontId="1" fillId="0" borderId="109" xfId="0" applyNumberFormat="1" applyFont="1" applyFill="1" applyBorder="1" applyAlignment="1" applyProtection="1">
      <alignment horizontal="center" vertical="center"/>
    </xf>
    <xf numFmtId="3" fontId="1" fillId="0" borderId="110" xfId="0" applyNumberFormat="1" applyFont="1" applyFill="1" applyBorder="1" applyAlignment="1" applyProtection="1">
      <alignment horizontal="center" vertical="center"/>
    </xf>
    <xf numFmtId="3" fontId="1" fillId="6" borderId="45" xfId="0" applyNumberFormat="1" applyFont="1" applyFill="1" applyBorder="1" applyAlignment="1" applyProtection="1">
      <alignment horizontal="center" vertical="center"/>
    </xf>
    <xf numFmtId="3" fontId="1" fillId="2" borderId="112" xfId="0" applyNumberFormat="1" applyFont="1" applyFill="1" applyBorder="1" applyAlignment="1" applyProtection="1">
      <alignment horizontal="center" vertical="center"/>
    </xf>
    <xf numFmtId="3" fontId="1" fillId="2" borderId="113" xfId="0" applyNumberFormat="1" applyFont="1" applyFill="1" applyBorder="1" applyAlignment="1" applyProtection="1">
      <alignment horizontal="center" vertical="center"/>
    </xf>
    <xf numFmtId="3" fontId="1" fillId="0" borderId="114" xfId="0" applyNumberFormat="1" applyFont="1" applyFill="1" applyBorder="1" applyAlignment="1" applyProtection="1">
      <alignment horizontal="center" vertical="center"/>
    </xf>
    <xf numFmtId="3" fontId="1" fillId="0" borderId="113" xfId="0" applyNumberFormat="1" applyFont="1" applyFill="1" applyBorder="1" applyAlignment="1" applyProtection="1">
      <alignment horizontal="center" vertical="center"/>
    </xf>
    <xf numFmtId="3" fontId="1" fillId="2" borderId="115" xfId="0" applyNumberFormat="1" applyFont="1" applyFill="1" applyBorder="1" applyAlignment="1" applyProtection="1">
      <alignment horizontal="center" vertical="center"/>
    </xf>
    <xf numFmtId="3" fontId="1" fillId="0" borderId="115" xfId="0" applyNumberFormat="1" applyFont="1" applyFill="1" applyBorder="1" applyAlignment="1" applyProtection="1">
      <alignment horizontal="center" vertical="center"/>
    </xf>
    <xf numFmtId="3" fontId="1" fillId="6" borderId="87" xfId="0" applyNumberFormat="1" applyFont="1" applyFill="1" applyBorder="1" applyAlignment="1" applyProtection="1">
      <alignment horizontal="center" vertical="center"/>
    </xf>
    <xf numFmtId="3" fontId="1" fillId="6" borderId="88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4" borderId="24" xfId="0" applyNumberFormat="1" applyFont="1" applyFill="1" applyBorder="1" applyAlignment="1" applyProtection="1">
      <alignment horizontal="center" vertical="center"/>
    </xf>
    <xf numFmtId="3" fontId="1" fillId="4" borderId="29" xfId="0" applyNumberFormat="1" applyFont="1" applyFill="1" applyBorder="1" applyAlignment="1" applyProtection="1">
      <alignment horizontal="center" vertical="center"/>
    </xf>
    <xf numFmtId="3" fontId="1" fillId="4" borderId="33" xfId="0" applyNumberFormat="1" applyFont="1" applyFill="1" applyBorder="1" applyAlignment="1" applyProtection="1">
      <alignment horizontal="center" vertical="center"/>
    </xf>
    <xf numFmtId="3" fontId="1" fillId="4" borderId="116" xfId="0" applyNumberFormat="1" applyFont="1" applyFill="1" applyBorder="1" applyAlignment="1" applyProtection="1">
      <alignment horizontal="center" vertical="center"/>
    </xf>
    <xf numFmtId="3" fontId="1" fillId="4" borderId="117" xfId="0" applyNumberFormat="1" applyFont="1" applyFill="1" applyBorder="1" applyAlignment="1" applyProtection="1">
      <alignment horizontal="center" vertical="center"/>
    </xf>
    <xf numFmtId="3" fontId="1" fillId="4" borderId="118" xfId="0" applyNumberFormat="1" applyFont="1" applyFill="1" applyBorder="1" applyAlignment="1" applyProtection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1" fillId="20" borderId="11" xfId="0" applyNumberFormat="1" applyFont="1" applyFill="1" applyBorder="1" applyAlignment="1" applyProtection="1">
      <alignment horizontal="center" vertical="center"/>
    </xf>
    <xf numFmtId="0" fontId="1" fillId="25" borderId="7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8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18" xfId="0" applyFont="1" applyFill="1" applyBorder="1" applyAlignment="1">
      <alignment horizontal="center" vertical="center" wrapText="1"/>
    </xf>
    <xf numFmtId="0" fontId="1" fillId="13" borderId="36" xfId="0" applyFont="1" applyFill="1" applyBorder="1" applyAlignment="1">
      <alignment horizontal="center" vertical="center" wrapText="1"/>
    </xf>
    <xf numFmtId="3" fontId="36" fillId="0" borderId="52" xfId="5" applyNumberFormat="1" applyFont="1" applyBorder="1" applyAlignment="1">
      <alignment horizontal="right" vertical="center"/>
    </xf>
    <xf numFmtId="3" fontId="23" fillId="0" borderId="67" xfId="0" applyNumberFormat="1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/>
    </xf>
    <xf numFmtId="3" fontId="1" fillId="6" borderId="75" xfId="0" applyNumberFormat="1" applyFont="1" applyFill="1" applyBorder="1" applyAlignment="1" applyProtection="1">
      <alignment horizontal="center" vertical="center"/>
    </xf>
    <xf numFmtId="3" fontId="1" fillId="6" borderId="37" xfId="0" applyNumberFormat="1" applyFont="1" applyFill="1" applyBorder="1" applyAlignment="1" applyProtection="1">
      <alignment horizontal="center" vertical="center"/>
    </xf>
    <xf numFmtId="3" fontId="1" fillId="4" borderId="70" xfId="0" applyNumberFormat="1" applyFont="1" applyFill="1" applyBorder="1" applyAlignment="1" applyProtection="1">
      <alignment horizontal="center" vertical="center"/>
    </xf>
    <xf numFmtId="3" fontId="1" fillId="4" borderId="123" xfId="0" applyNumberFormat="1" applyFont="1" applyFill="1" applyBorder="1" applyAlignment="1" applyProtection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3" fillId="0" borderId="39" xfId="0" applyNumberFormat="1" applyFont="1" applyBorder="1" applyAlignment="1">
      <alignment horizontal="center" vertical="center"/>
    </xf>
    <xf numFmtId="3" fontId="16" fillId="9" borderId="14" xfId="0" applyNumberFormat="1" applyFont="1" applyFill="1" applyBorder="1" applyAlignment="1">
      <alignment horizontal="center" vertical="center" wrapText="1"/>
    </xf>
    <xf numFmtId="3" fontId="33" fillId="9" borderId="51" xfId="0" applyNumberFormat="1" applyFont="1" applyFill="1" applyBorder="1" applyAlignment="1">
      <alignment horizontal="center" vertical="center" wrapText="1"/>
    </xf>
    <xf numFmtId="3" fontId="1" fillId="19" borderId="36" xfId="0" applyNumberFormat="1" applyFont="1" applyFill="1" applyBorder="1" applyAlignment="1">
      <alignment horizontal="center" vertical="center" wrapText="1"/>
    </xf>
    <xf numFmtId="3" fontId="1" fillId="19" borderId="73" xfId="0" applyNumberFormat="1" applyFont="1" applyFill="1" applyBorder="1" applyAlignment="1">
      <alignment horizontal="center" vertical="center" wrapText="1"/>
    </xf>
    <xf numFmtId="3" fontId="1" fillId="19" borderId="75" xfId="0" applyNumberFormat="1" applyFont="1" applyFill="1" applyBorder="1" applyAlignment="1">
      <alignment horizontal="center" vertical="center" wrapText="1"/>
    </xf>
    <xf numFmtId="3" fontId="1" fillId="19" borderId="72" xfId="0" applyNumberFormat="1" applyFont="1" applyFill="1" applyBorder="1" applyAlignment="1">
      <alignment horizontal="center" vertical="center" wrapText="1"/>
    </xf>
    <xf numFmtId="0" fontId="1" fillId="19" borderId="36" xfId="0" applyFont="1" applyFill="1" applyBorder="1" applyAlignment="1">
      <alignment horizontal="center" vertical="center" wrapText="1"/>
    </xf>
    <xf numFmtId="0" fontId="1" fillId="19" borderId="72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/>
    </xf>
    <xf numFmtId="0" fontId="26" fillId="20" borderId="36" xfId="0" applyFont="1" applyFill="1" applyBorder="1" applyAlignment="1">
      <alignment horizontal="center" vertical="center"/>
    </xf>
    <xf numFmtId="0" fontId="3" fillId="20" borderId="73" xfId="0" applyFont="1" applyFill="1" applyBorder="1" applyAlignment="1">
      <alignment horizontal="center" vertical="center"/>
    </xf>
    <xf numFmtId="0" fontId="3" fillId="20" borderId="72" xfId="0" applyFont="1" applyFill="1" applyBorder="1" applyAlignment="1">
      <alignment horizontal="center" vertical="center"/>
    </xf>
    <xf numFmtId="3" fontId="24" fillId="24" borderId="13" xfId="0" applyNumberFormat="1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 wrapText="1"/>
    </xf>
    <xf numFmtId="3" fontId="13" fillId="25" borderId="6" xfId="0" applyNumberFormat="1" applyFont="1" applyFill="1" applyBorder="1" applyAlignment="1">
      <alignment horizontal="center" vertical="center" wrapText="1"/>
    </xf>
    <xf numFmtId="3" fontId="19" fillId="25" borderId="7" xfId="0" applyNumberFormat="1" applyFont="1" applyFill="1" applyBorder="1" applyAlignment="1">
      <alignment horizontal="center" vertical="center" wrapText="1"/>
    </xf>
    <xf numFmtId="3" fontId="13" fillId="25" borderId="6" xfId="0" applyNumberFormat="1" applyFont="1" applyFill="1" applyBorder="1" applyAlignment="1">
      <alignment horizontal="center" vertical="center"/>
    </xf>
    <xf numFmtId="3" fontId="13" fillId="25" borderId="15" xfId="0" applyNumberFormat="1" applyFont="1" applyFill="1" applyBorder="1" applyAlignment="1">
      <alignment horizontal="center" vertical="center"/>
    </xf>
    <xf numFmtId="3" fontId="13" fillId="25" borderId="16" xfId="0" applyNumberFormat="1" applyFont="1" applyFill="1" applyBorder="1" applyAlignment="1">
      <alignment horizontal="center" vertical="center"/>
    </xf>
    <xf numFmtId="3" fontId="13" fillId="25" borderId="16" xfId="0" applyNumberFormat="1" applyFont="1" applyFill="1" applyBorder="1" applyAlignment="1">
      <alignment horizontal="center" vertical="center" wrapText="1"/>
    </xf>
    <xf numFmtId="3" fontId="19" fillId="25" borderId="18" xfId="0" applyNumberFormat="1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center" vertical="center" wrapText="1"/>
    </xf>
    <xf numFmtId="0" fontId="1" fillId="19" borderId="85" xfId="0" applyFont="1" applyFill="1" applyBorder="1" applyAlignment="1">
      <alignment horizontal="center" vertical="center" wrapText="1"/>
    </xf>
    <xf numFmtId="0" fontId="1" fillId="19" borderId="15" xfId="0" applyFont="1" applyFill="1" applyBorder="1" applyAlignment="1">
      <alignment horizontal="center" vertical="center" wrapText="1"/>
    </xf>
    <xf numFmtId="0" fontId="1" fillId="19" borderId="86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" fillId="19" borderId="60" xfId="0" applyFont="1" applyFill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3" fontId="32" fillId="0" borderId="67" xfId="0" applyNumberFormat="1" applyFont="1" applyBorder="1" applyAlignment="1">
      <alignment horizontal="center" vertical="center"/>
    </xf>
    <xf numFmtId="0" fontId="1" fillId="19" borderId="7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0" fontId="1" fillId="12" borderId="54" xfId="0" applyFont="1" applyFill="1" applyBorder="1" applyAlignment="1">
      <alignment horizontal="center" vertical="center" wrapText="1"/>
    </xf>
    <xf numFmtId="0" fontId="1" fillId="12" borderId="59" xfId="0" applyFont="1" applyFill="1" applyBorder="1" applyAlignment="1">
      <alignment horizontal="center" vertical="center" wrapText="1"/>
    </xf>
    <xf numFmtId="3" fontId="24" fillId="25" borderId="14" xfId="0" applyNumberFormat="1" applyFont="1" applyFill="1" applyBorder="1" applyAlignment="1">
      <alignment horizontal="center" vertical="center" wrapText="1"/>
    </xf>
    <xf numFmtId="3" fontId="24" fillId="25" borderId="5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12" borderId="55" xfId="0" applyFont="1" applyFill="1" applyBorder="1" applyAlignment="1">
      <alignment horizontal="center" vertical="center" wrapText="1"/>
    </xf>
    <xf numFmtId="0" fontId="1" fillId="12" borderId="56" xfId="0" applyFont="1" applyFill="1" applyBorder="1" applyAlignment="1">
      <alignment horizontal="center" vertical="center" wrapText="1"/>
    </xf>
    <xf numFmtId="0" fontId="1" fillId="14" borderId="55" xfId="0" applyFont="1" applyFill="1" applyBorder="1" applyAlignment="1">
      <alignment horizontal="center" vertical="center" wrapText="1"/>
    </xf>
    <xf numFmtId="0" fontId="1" fillId="14" borderId="56" xfId="0" applyFont="1" applyFill="1" applyBorder="1" applyAlignment="1">
      <alignment horizontal="center" vertical="center" wrapText="1"/>
    </xf>
    <xf numFmtId="0" fontId="1" fillId="14" borderId="57" xfId="0" applyFont="1" applyFill="1" applyBorder="1" applyAlignment="1">
      <alignment horizontal="center" vertical="center" wrapText="1"/>
    </xf>
    <xf numFmtId="3" fontId="24" fillId="24" borderId="45" xfId="0" applyNumberFormat="1" applyFont="1" applyFill="1" applyBorder="1" applyAlignment="1">
      <alignment horizontal="center" vertical="center" wrapText="1"/>
    </xf>
    <xf numFmtId="0" fontId="3" fillId="24" borderId="111" xfId="0" applyFont="1" applyFill="1" applyBorder="1" applyAlignment="1">
      <alignment horizontal="center" vertical="center" wrapText="1"/>
    </xf>
    <xf numFmtId="0" fontId="1" fillId="19" borderId="4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4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1" fillId="19" borderId="46" xfId="0" applyNumberFormat="1" applyFont="1" applyFill="1" applyBorder="1" applyAlignment="1">
      <alignment horizontal="center" vertical="center" wrapText="1"/>
    </xf>
    <xf numFmtId="3" fontId="1" fillId="19" borderId="15" xfId="0" applyNumberFormat="1" applyFont="1" applyFill="1" applyBorder="1" applyAlignment="1">
      <alignment horizontal="center" vertical="center" wrapText="1"/>
    </xf>
    <xf numFmtId="3" fontId="1" fillId="19" borderId="1" xfId="0" applyNumberFormat="1" applyFont="1" applyFill="1" applyBorder="1" applyAlignment="1">
      <alignment horizontal="center" vertical="center" wrapText="1"/>
    </xf>
    <xf numFmtId="3" fontId="1" fillId="19" borderId="6" xfId="0" applyNumberFormat="1" applyFont="1" applyFill="1" applyBorder="1" applyAlignment="1">
      <alignment horizontal="center" vertical="center" wrapText="1"/>
    </xf>
    <xf numFmtId="3" fontId="1" fillId="19" borderId="16" xfId="0" applyNumberFormat="1" applyFont="1" applyFill="1" applyBorder="1" applyAlignment="1">
      <alignment horizontal="center" vertical="center" wrapText="1"/>
    </xf>
    <xf numFmtId="0" fontId="3" fillId="20" borderId="75" xfId="0" applyFont="1" applyFill="1" applyBorder="1" applyAlignment="1">
      <alignment horizontal="center" vertical="center"/>
    </xf>
    <xf numFmtId="0" fontId="1" fillId="19" borderId="14" xfId="0" applyFont="1" applyFill="1" applyBorder="1" applyAlignment="1">
      <alignment horizontal="center" vertical="center" wrapText="1"/>
    </xf>
    <xf numFmtId="0" fontId="1" fillId="19" borderId="51" xfId="0" applyFont="1" applyFill="1" applyBorder="1" applyAlignment="1">
      <alignment horizontal="center" vertical="center" wrapText="1"/>
    </xf>
    <xf numFmtId="0" fontId="24" fillId="12" borderId="55" xfId="0" applyFont="1" applyFill="1" applyBorder="1" applyAlignment="1">
      <alignment horizontal="center" vertical="center" wrapText="1"/>
    </xf>
    <xf numFmtId="0" fontId="24" fillId="12" borderId="56" xfId="0" applyFont="1" applyFill="1" applyBorder="1" applyAlignment="1">
      <alignment horizontal="center" vertical="center" wrapText="1"/>
    </xf>
    <xf numFmtId="0" fontId="24" fillId="12" borderId="57" xfId="0" applyFont="1" applyFill="1" applyBorder="1" applyAlignment="1">
      <alignment horizontal="center" vertical="center" wrapText="1"/>
    </xf>
    <xf numFmtId="3" fontId="1" fillId="12" borderId="6" xfId="0" applyNumberFormat="1" applyFont="1" applyFill="1" applyBorder="1" applyAlignment="1">
      <alignment horizontal="center" vertical="center" wrapText="1"/>
    </xf>
    <xf numFmtId="3" fontId="1" fillId="12" borderId="15" xfId="0" applyNumberFormat="1" applyFont="1" applyFill="1" applyBorder="1" applyAlignment="1">
      <alignment horizontal="center" vertical="center" wrapText="1"/>
    </xf>
    <xf numFmtId="3" fontId="1" fillId="12" borderId="16" xfId="0" applyNumberFormat="1" applyFont="1" applyFill="1" applyBorder="1" applyAlignment="1">
      <alignment horizontal="center" vertical="center" wrapText="1"/>
    </xf>
    <xf numFmtId="0" fontId="24" fillId="25" borderId="9" xfId="0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horizontal="center" vertical="center" wrapText="1"/>
    </xf>
    <xf numFmtId="3" fontId="1" fillId="25" borderId="6" xfId="0" applyNumberFormat="1" applyFont="1" applyFill="1" applyBorder="1" applyAlignment="1">
      <alignment horizontal="center" vertical="center" wrapText="1"/>
    </xf>
    <xf numFmtId="3" fontId="1" fillId="25" borderId="15" xfId="0" applyNumberFormat="1" applyFont="1" applyFill="1" applyBorder="1" applyAlignment="1">
      <alignment horizontal="center" vertical="center" wrapText="1"/>
    </xf>
    <xf numFmtId="3" fontId="1" fillId="25" borderId="16" xfId="0" applyNumberFormat="1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25" borderId="55" xfId="0" applyFont="1" applyFill="1" applyBorder="1" applyAlignment="1">
      <alignment horizontal="center" vertical="center"/>
    </xf>
    <xf numFmtId="0" fontId="1" fillId="25" borderId="56" xfId="0" applyFont="1" applyFill="1" applyBorder="1" applyAlignment="1">
      <alignment horizontal="center" vertical="center"/>
    </xf>
    <xf numFmtId="0" fontId="1" fillId="25" borderId="57" xfId="0" applyFont="1" applyFill="1" applyBorder="1" applyAlignment="1">
      <alignment horizontal="center" vertical="center"/>
    </xf>
    <xf numFmtId="0" fontId="1" fillId="13" borderId="55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1" fillId="25" borderId="55" xfId="0" applyFont="1" applyFill="1" applyBorder="1" applyAlignment="1">
      <alignment horizontal="center" vertical="center" wrapText="1"/>
    </xf>
    <xf numFmtId="0" fontId="1" fillId="25" borderId="56" xfId="0" applyFont="1" applyFill="1" applyBorder="1" applyAlignment="1">
      <alignment horizontal="center" vertical="center" wrapText="1"/>
    </xf>
    <xf numFmtId="0" fontId="1" fillId="25" borderId="57" xfId="0" applyFont="1" applyFill="1" applyBorder="1" applyAlignment="1">
      <alignment horizontal="center" vertical="center" wrapText="1"/>
    </xf>
    <xf numFmtId="0" fontId="1" fillId="19" borderId="119" xfId="0" applyFont="1" applyFill="1" applyBorder="1" applyAlignment="1">
      <alignment horizontal="center" vertical="center" wrapText="1"/>
    </xf>
    <xf numFmtId="0" fontId="1" fillId="19" borderId="120" xfId="0" applyFont="1" applyFill="1" applyBorder="1" applyAlignment="1">
      <alignment horizontal="center" vertical="center" wrapText="1"/>
    </xf>
    <xf numFmtId="0" fontId="1" fillId="19" borderId="121" xfId="0" applyFont="1" applyFill="1" applyBorder="1" applyAlignment="1">
      <alignment horizontal="center" vertical="center" wrapText="1"/>
    </xf>
    <xf numFmtId="0" fontId="1" fillId="13" borderId="54" xfId="0" applyFont="1" applyFill="1" applyBorder="1" applyAlignment="1">
      <alignment horizontal="center" vertical="center" wrapText="1"/>
    </xf>
    <xf numFmtId="0" fontId="1" fillId="13" borderId="59" xfId="0" applyFont="1" applyFill="1" applyBorder="1" applyAlignment="1">
      <alignment horizontal="center" vertical="center" wrapText="1"/>
    </xf>
    <xf numFmtId="0" fontId="1" fillId="19" borderId="122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3" fontId="29" fillId="0" borderId="67" xfId="5" applyNumberFormat="1" applyFont="1" applyBorder="1" applyAlignment="1">
      <alignment horizontal="center" vertical="center" wrapText="1"/>
    </xf>
    <xf numFmtId="3" fontId="29" fillId="0" borderId="52" xfId="5" applyNumberFormat="1" applyFont="1" applyBorder="1" applyAlignment="1">
      <alignment horizontal="center" vertical="center" wrapText="1"/>
    </xf>
    <xf numFmtId="0" fontId="29" fillId="0" borderId="52" xfId="4" applyFont="1" applyBorder="1" applyAlignment="1">
      <alignment horizontal="center" vertical="center" wrapText="1"/>
    </xf>
    <xf numFmtId="0" fontId="29" fillId="0" borderId="67" xfId="4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3" fontId="23" fillId="0" borderId="67" xfId="0" applyNumberFormat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_Hoja6" xfId="4"/>
    <cellStyle name="Normal_piramide total" xfId="5"/>
    <cellStyle name="Porcentaje" xfId="3" builtinId="5"/>
  </cellStyles>
  <dxfs count="0"/>
  <tableStyles count="0" defaultTableStyle="TableStyleMedium2" defaultPivotStyle="PivotStyleLight16"/>
  <colors>
    <mruColors>
      <color rgb="FFFDCFCF"/>
      <color rgb="FFFFFBFB"/>
      <color rgb="FFFEF0F0"/>
      <color rgb="FFFFFFFF"/>
      <color rgb="FFFCAAAA"/>
      <color rgb="FFFFF8E5"/>
      <color rgb="FFD8FCE4"/>
      <color rgb="FFA5F9C1"/>
      <color rgb="FF00FF00"/>
      <color rgb="FF64F2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03197049348424"/>
          <c:y val="2.8938266278359041E-2"/>
          <c:w val="0.84118485189351333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gradFill flip="none" rotWithShape="1">
              <a:gsLst>
                <a:gs pos="0">
                  <a:schemeClr val="bg1">
                    <a:lumMod val="65000"/>
                    <a:shade val="30000"/>
                    <a:satMod val="115000"/>
                  </a:schemeClr>
                </a:gs>
                <a:gs pos="50000">
                  <a:schemeClr val="bg1">
                    <a:lumMod val="65000"/>
                    <a:shade val="67500"/>
                    <a:satMod val="115000"/>
                  </a:schemeClr>
                </a:gs>
                <a:gs pos="100000">
                  <a:schemeClr val="bg1">
                    <a:lumMod val="6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63-4C2B-968B-5065F055A5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63-4C2B-968B-5065F055A58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63-4C2B-968B-5065F055A5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63-4C2B-968B-5065F055A5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763-4C2B-968B-5065F055A58D}"/>
              </c:ext>
            </c:extLst>
          </c:dPt>
          <c:cat>
            <c:strRef>
              <c:f>PN_Distrito!$E$52:$E$56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PN_Distrito!$F$52:$F$56</c:f>
              <c:numCache>
                <c:formatCode>#,##0</c:formatCode>
                <c:ptCount val="5"/>
                <c:pt idx="0">
                  <c:v>41525</c:v>
                </c:pt>
                <c:pt idx="1">
                  <c:v>16135</c:v>
                </c:pt>
                <c:pt idx="2">
                  <c:v>49426</c:v>
                </c:pt>
                <c:pt idx="3">
                  <c:v>92703</c:v>
                </c:pt>
                <c:pt idx="4">
                  <c:v>28858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63-4C2B-968B-5065F055A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669952"/>
        <c:axId val="168671488"/>
        <c:axId val="0"/>
      </c:bar3DChart>
      <c:catAx>
        <c:axId val="16866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671488"/>
        <c:crosses val="autoZero"/>
        <c:auto val="1"/>
        <c:lblAlgn val="ctr"/>
        <c:lblOffset val="100"/>
        <c:noMultiLvlLbl val="0"/>
      </c:catAx>
      <c:valAx>
        <c:axId val="168671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168669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Piramide_EESS!$J$114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Piramide_EESS!$M$116:$M$120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Piramide_EESS!$N$116:$N$120</c:f>
              <c:numCache>
                <c:formatCode>###0.0</c:formatCode>
                <c:ptCount val="5"/>
                <c:pt idx="0">
                  <c:v>-8.7510580356067962</c:v>
                </c:pt>
                <c:pt idx="1">
                  <c:v>-3.8159663206661287</c:v>
                </c:pt>
                <c:pt idx="2">
                  <c:v>-9.2978718281311838</c:v>
                </c:pt>
                <c:pt idx="3">
                  <c:v>-20.000469209080183</c:v>
                </c:pt>
                <c:pt idx="4">
                  <c:v>-6.3003049241640827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4-4494-A154-E256E9501FE5}"/>
            </c:ext>
          </c:extLst>
        </c:ser>
        <c:ser>
          <c:idx val="1"/>
          <c:order val="1"/>
          <c:tx>
            <c:strRef>
              <c:f>Piramide_EESS!$K$114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Piramide_EESS!$M$116:$M$120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Piramide_EESS!$O$116:$O$120</c:f>
              <c:numCache>
                <c:formatCode>###0.0</c:formatCode>
                <c:ptCount val="5"/>
                <c:pt idx="0">
                  <c:v>8.6127030949895271</c:v>
                </c:pt>
                <c:pt idx="1">
                  <c:v>3.934626827523064</c:v>
                </c:pt>
                <c:pt idx="2">
                  <c:v>11.164336158671693</c:v>
                </c:pt>
                <c:pt idx="3">
                  <c:v>21.345185390064003</c:v>
                </c:pt>
                <c:pt idx="4">
                  <c:v>6.7774782111033396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4-4494-A154-E256E950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0173952"/>
        <c:axId val="170175488"/>
      </c:barChart>
      <c:catAx>
        <c:axId val="170173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70175488"/>
        <c:crosses val="autoZero"/>
        <c:auto val="1"/>
        <c:lblAlgn val="ctr"/>
        <c:lblOffset val="100"/>
        <c:tickLblSkip val="1"/>
        <c:noMultiLvlLbl val="0"/>
      </c:catAx>
      <c:valAx>
        <c:axId val="170175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7017395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45888917496743E-2"/>
          <c:y val="2.3898437098252977E-2"/>
          <c:w val="0.89089428817405003"/>
          <c:h val="0.88880633237969686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E5-4E5F-8B7F-9CB08AECA6C3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2E5-4E5F-8B7F-9CB08AECA6C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Piramide_EESS!$J$114:$K$114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Piramide_EESS!$J$115:$K$115</c:f>
              <c:numCache>
                <c:formatCode>#,##0</c:formatCode>
                <c:ptCount val="2"/>
                <c:pt idx="0">
                  <c:v>780162</c:v>
                </c:pt>
                <c:pt idx="1">
                  <c:v>839585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5-4E5F-8B7F-9CB08AECA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75014347696334"/>
          <c:y val="6.9011086728912985E-2"/>
          <c:w val="0.82369211786851992"/>
          <c:h val="0.79020170423902492"/>
        </c:manualLayout>
      </c:layout>
      <c:bar3DChart>
        <c:barDir val="col"/>
        <c:grouping val="clustered"/>
        <c:varyColors val="0"/>
        <c:ser>
          <c:idx val="0"/>
          <c:order val="0"/>
          <c:tx>
            <c:v>Poblacion INEI</c:v>
          </c:tx>
          <c:spPr>
            <a:solidFill>
              <a:srgbClr val="67603B">
                <a:alpha val="98824"/>
              </a:srgb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PN_Distrito!$E$32:$E$38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PN_Distrito!$F$32:$F$38</c:f>
              <c:numCache>
                <c:formatCode>#,##0</c:formatCode>
                <c:ptCount val="7"/>
                <c:pt idx="0">
                  <c:v>651504</c:v>
                </c:pt>
                <c:pt idx="1">
                  <c:v>228647</c:v>
                </c:pt>
                <c:pt idx="2">
                  <c:v>224791</c:v>
                </c:pt>
                <c:pt idx="3">
                  <c:v>259751</c:v>
                </c:pt>
                <c:pt idx="4">
                  <c:v>171629</c:v>
                </c:pt>
                <c:pt idx="5">
                  <c:v>36337</c:v>
                </c:pt>
                <c:pt idx="6">
                  <c:v>47088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9-4A9A-B785-A74020EC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742912"/>
        <c:axId val="168744448"/>
        <c:axId val="0"/>
      </c:bar3DChart>
      <c:catAx>
        <c:axId val="1687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8744448"/>
        <c:crosses val="autoZero"/>
        <c:auto val="1"/>
        <c:lblAlgn val="ctr"/>
        <c:lblOffset val="100"/>
        <c:noMultiLvlLbl val="0"/>
      </c:catAx>
      <c:valAx>
        <c:axId val="168744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 b="1"/>
            </a:pPr>
            <a:endParaRPr lang="es-PE"/>
          </a:p>
        </c:txPr>
        <c:crossAx val="168742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8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Poblacion</a:t>
            </a:r>
            <a:r>
              <a:rPr lang="es-PE" sz="1400" baseline="0"/>
              <a:t> por etapa de vida segun distrito de residencia</a:t>
            </a:r>
            <a:endParaRPr lang="es-PE" sz="1400"/>
          </a:p>
        </c:rich>
      </c:tx>
      <c:layout>
        <c:manualLayout>
          <c:xMode val="edge"/>
          <c:yMode val="edge"/>
          <c:x val="0.14014780575636238"/>
          <c:y val="8.10536722100145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93913090215258"/>
          <c:y val="0.17011155410524084"/>
          <c:w val="0.84506086909784739"/>
          <c:h val="0.451335247561528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PN_Distrito!$AZ$8</c:f>
              <c:strCache>
                <c:ptCount val="1"/>
                <c:pt idx="0">
                  <c:v>Niño (0-11a)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PN_Distrito!$AZ$11:$AZ$17</c:f>
              <c:numCache>
                <c:formatCode>#,##0</c:formatCode>
                <c:ptCount val="7"/>
                <c:pt idx="0">
                  <c:v>119505</c:v>
                </c:pt>
                <c:pt idx="1">
                  <c:v>7436</c:v>
                </c:pt>
                <c:pt idx="2">
                  <c:v>6714</c:v>
                </c:pt>
                <c:pt idx="3">
                  <c:v>38814</c:v>
                </c:pt>
                <c:pt idx="4">
                  <c:v>23032</c:v>
                </c:pt>
                <c:pt idx="5">
                  <c:v>44223</c:v>
                </c:pt>
                <c:pt idx="6">
                  <c:v>41525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003-95C4-EA7D91CCAB9F}"/>
            </c:ext>
          </c:extLst>
        </c:ser>
        <c:ser>
          <c:idx val="1"/>
          <c:order val="1"/>
          <c:tx>
            <c:strRef>
              <c:f>PN_Distrito!$BA$8</c:f>
              <c:strCache>
                <c:ptCount val="1"/>
                <c:pt idx="0">
                  <c:v>Adolescente
 (12-17a)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PN_Distrito!$BA$11:$BA$17</c:f>
              <c:numCache>
                <c:formatCode>#,##0</c:formatCode>
                <c:ptCount val="7"/>
                <c:pt idx="0">
                  <c:v>52264</c:v>
                </c:pt>
                <c:pt idx="1">
                  <c:v>3368</c:v>
                </c:pt>
                <c:pt idx="2">
                  <c:v>3109</c:v>
                </c:pt>
                <c:pt idx="3">
                  <c:v>17109</c:v>
                </c:pt>
                <c:pt idx="4">
                  <c:v>11057</c:v>
                </c:pt>
                <c:pt idx="5">
                  <c:v>22498</c:v>
                </c:pt>
                <c:pt idx="6">
                  <c:v>16135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2-4003-95C4-EA7D91CCAB9F}"/>
            </c:ext>
          </c:extLst>
        </c:ser>
        <c:ser>
          <c:idx val="2"/>
          <c:order val="2"/>
          <c:tx>
            <c:strRef>
              <c:f>PN_Distrito!$BB$8</c:f>
              <c:strCache>
                <c:ptCount val="1"/>
                <c:pt idx="0">
                  <c:v>Joven (18-29a)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PN_Distrito!$BB$11:$BB$17</c:f>
              <c:numCache>
                <c:formatCode>#,##0</c:formatCode>
                <c:ptCount val="7"/>
                <c:pt idx="0">
                  <c:v>139148</c:v>
                </c:pt>
                <c:pt idx="1">
                  <c:v>7677</c:v>
                </c:pt>
                <c:pt idx="2">
                  <c:v>7412</c:v>
                </c:pt>
                <c:pt idx="3">
                  <c:v>45834</c:v>
                </c:pt>
                <c:pt idx="4">
                  <c:v>28063</c:v>
                </c:pt>
                <c:pt idx="5">
                  <c:v>53876</c:v>
                </c:pt>
                <c:pt idx="6">
                  <c:v>49426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2-4003-95C4-EA7D91CCAB9F}"/>
            </c:ext>
          </c:extLst>
        </c:ser>
        <c:ser>
          <c:idx val="3"/>
          <c:order val="3"/>
          <c:tx>
            <c:strRef>
              <c:f>PN_Distrito!$BC$8</c:f>
              <c:strCache>
                <c:ptCount val="1"/>
                <c:pt idx="0">
                  <c:v>Adulto (30-59a)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PN_Distrito!$BC$11:$BC$17</c:f>
              <c:numCache>
                <c:formatCode>#,##0</c:formatCode>
                <c:ptCount val="7"/>
                <c:pt idx="0">
                  <c:v>268104</c:v>
                </c:pt>
                <c:pt idx="1">
                  <c:v>19623</c:v>
                </c:pt>
                <c:pt idx="2">
                  <c:v>15243</c:v>
                </c:pt>
                <c:pt idx="3">
                  <c:v>93486</c:v>
                </c:pt>
                <c:pt idx="4">
                  <c:v>71727</c:v>
                </c:pt>
                <c:pt idx="5">
                  <c:v>108809</c:v>
                </c:pt>
                <c:pt idx="6">
                  <c:v>92703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2-4003-95C4-EA7D91CCAB9F}"/>
            </c:ext>
          </c:extLst>
        </c:ser>
        <c:ser>
          <c:idx val="4"/>
          <c:order val="4"/>
          <c:tx>
            <c:strRef>
              <c:f>PN_Distrito!$BD$8</c:f>
              <c:strCache>
                <c:ptCount val="1"/>
                <c:pt idx="0">
                  <c:v>Adulto Mayor
 (60 a +)</c:v>
                </c:pt>
              </c:strCache>
            </c:strRef>
          </c:tx>
          <c:invertIfNegative val="0"/>
          <c:cat>
            <c:strRef>
              <c:f>PN_Distrito!$E$11:$E$17</c:f>
              <c:strCache>
                <c:ptCount val="7"/>
                <c:pt idx="0">
                  <c:v>Ate</c:v>
                </c:pt>
                <c:pt idx="1">
                  <c:v>Chaclacayo</c:v>
                </c:pt>
                <c:pt idx="2">
                  <c:v>Cieneguilla</c:v>
                </c:pt>
                <c:pt idx="3">
                  <c:v>El Agustino</c:v>
                </c:pt>
                <c:pt idx="4">
                  <c:v>La Molina</c:v>
                </c:pt>
                <c:pt idx="5">
                  <c:v>Lurigancho</c:v>
                </c:pt>
                <c:pt idx="6">
                  <c:v>Santa Anita</c:v>
                </c:pt>
              </c:strCache>
            </c:strRef>
          </c:cat>
          <c:val>
            <c:numRef>
              <c:f>PN_Distrito!$BD$11:$BD$17</c:f>
              <c:numCache>
                <c:formatCode>#,##0</c:formatCode>
                <c:ptCount val="7"/>
                <c:pt idx="0">
                  <c:v>72483</c:v>
                </c:pt>
                <c:pt idx="1">
                  <c:v>8984</c:v>
                </c:pt>
                <c:pt idx="2">
                  <c:v>3859</c:v>
                </c:pt>
                <c:pt idx="3">
                  <c:v>29548</c:v>
                </c:pt>
                <c:pt idx="4">
                  <c:v>37750</c:v>
                </c:pt>
                <c:pt idx="5">
                  <c:v>30345</c:v>
                </c:pt>
                <c:pt idx="6">
                  <c:v>28858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32-4003-95C4-EA7D91CC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8893824"/>
        <c:axId val="168940672"/>
      </c:barChart>
      <c:catAx>
        <c:axId val="16889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68940672"/>
        <c:crosses val="autoZero"/>
        <c:auto val="1"/>
        <c:lblAlgn val="ctr"/>
        <c:lblOffset val="100"/>
        <c:noMultiLvlLbl val="0"/>
      </c:catAx>
      <c:valAx>
        <c:axId val="168940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1688938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 b="1"/>
            </a:pPr>
            <a:endParaRPr lang="es-PE"/>
          </a:p>
        </c:txPr>
      </c:dTable>
    </c:plotArea>
    <c:plotVisOnly val="1"/>
    <c:dispBlanksAs val="gap"/>
    <c:showDLblsOverMax val="0"/>
  </c:chart>
  <c:spPr>
    <a:solidFill>
      <a:srgbClr val="FFFCF7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Genero'!$E$72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Genero'!$H$73:$H$89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Genero'!$I$73:$I$89</c:f>
              <c:numCache>
                <c:formatCode>###0.0</c:formatCode>
                <c:ptCount val="17"/>
                <c:pt idx="0">
                  <c:v>-4.0746486951357221</c:v>
                </c:pt>
                <c:pt idx="1">
                  <c:v>-3.3482389533674084</c:v>
                </c:pt>
                <c:pt idx="2">
                  <c:v>-3.3404599607222614</c:v>
                </c:pt>
                <c:pt idx="3">
                  <c:v>-3.1633335329529859</c:v>
                </c:pt>
                <c:pt idx="4">
                  <c:v>-3.7925058666569536</c:v>
                </c:pt>
                <c:pt idx="5">
                  <c:v>-4.1457709136056433</c:v>
                </c:pt>
                <c:pt idx="6">
                  <c:v>-4.1165070841310403</c:v>
                </c:pt>
                <c:pt idx="7">
                  <c:v>-3.9099316127765635</c:v>
                </c:pt>
                <c:pt idx="8">
                  <c:v>-3.6172315799936654</c:v>
                </c:pt>
                <c:pt idx="9">
                  <c:v>-3.0843088457641841</c:v>
                </c:pt>
                <c:pt idx="10">
                  <c:v>-2.8686578829903682</c:v>
                </c:pt>
                <c:pt idx="11">
                  <c:v>-2.4037704653874958</c:v>
                </c:pt>
                <c:pt idx="12">
                  <c:v>-1.7990463942825639</c:v>
                </c:pt>
                <c:pt idx="13">
                  <c:v>-1.5943848020709406</c:v>
                </c:pt>
                <c:pt idx="14">
                  <c:v>-1.2307477649287202</c:v>
                </c:pt>
                <c:pt idx="15">
                  <c:v>-0.78901211115069203</c:v>
                </c:pt>
                <c:pt idx="16">
                  <c:v>-0.88711385173116541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6-4FBF-8393-D499ABD7D614}"/>
            </c:ext>
          </c:extLst>
        </c:ser>
        <c:ser>
          <c:idx val="1"/>
          <c:order val="1"/>
          <c:tx>
            <c:strRef>
              <c:f>'PN_Pob x Genero'!$F$72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Genero'!$H$73:$H$89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'PN_Pob x Genero'!$J$73:$J$89</c:f>
              <c:numCache>
                <c:formatCode>###0.0</c:formatCode>
                <c:ptCount val="17"/>
                <c:pt idx="0">
                  <c:v>3.9086351140023718</c:v>
                </c:pt>
                <c:pt idx="1">
                  <c:v>3.4201020282797248</c:v>
                </c:pt>
                <c:pt idx="2">
                  <c:v>3.4317087792105809</c:v>
                </c:pt>
                <c:pt idx="3">
                  <c:v>3.5469119560030058</c:v>
                </c:pt>
                <c:pt idx="4">
                  <c:v>4.7964898221759329</c:v>
                </c:pt>
                <c:pt idx="5">
                  <c:v>4.6077566434758026</c:v>
                </c:pt>
                <c:pt idx="6">
                  <c:v>4.1292251197254881</c:v>
                </c:pt>
                <c:pt idx="7">
                  <c:v>4.1474378406010324</c:v>
                </c:pt>
                <c:pt idx="8">
                  <c:v>3.9109194213664233</c:v>
                </c:pt>
                <c:pt idx="9">
                  <c:v>3.5742619063347547</c:v>
                </c:pt>
                <c:pt idx="10">
                  <c:v>3.061959676418601</c:v>
                </c:pt>
                <c:pt idx="11">
                  <c:v>2.5214431636545709</c:v>
                </c:pt>
                <c:pt idx="12">
                  <c:v>2.0348856951116443</c:v>
                </c:pt>
                <c:pt idx="13">
                  <c:v>1.7071184573887157</c:v>
                </c:pt>
                <c:pt idx="14">
                  <c:v>1.1790730280716679</c:v>
                </c:pt>
                <c:pt idx="15">
                  <c:v>0.8272279559709016</c:v>
                </c:pt>
                <c:pt idx="16">
                  <c:v>1.0291730745604097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6-4FBF-8393-D499ABD7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9070592"/>
        <c:axId val="169072128"/>
      </c:barChart>
      <c:catAx>
        <c:axId val="169070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69072128"/>
        <c:crosses val="autoZero"/>
        <c:auto val="1"/>
        <c:lblAlgn val="ctr"/>
        <c:lblOffset val="100"/>
        <c:tickLblSkip val="1"/>
        <c:noMultiLvlLbl val="0"/>
      </c:catAx>
      <c:valAx>
        <c:axId val="169072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6907059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'PN_Pob x Genero'!$F$49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Genero'!$I$51:$I$55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Genero'!$J$51:$J$55</c:f>
              <c:numCache>
                <c:formatCode>###0.0</c:formatCode>
                <c:ptCount val="5"/>
                <c:pt idx="0">
                  <c:v>-8.7510580356067962</c:v>
                </c:pt>
                <c:pt idx="1">
                  <c:v>-3.8160280587029951</c:v>
                </c:pt>
                <c:pt idx="2">
                  <c:v>-9.2978718281311838</c:v>
                </c:pt>
                <c:pt idx="3">
                  <c:v>-20.000407471043317</c:v>
                </c:pt>
                <c:pt idx="4">
                  <c:v>-6.3003049241640827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1-475F-9EB8-54F41CAB676A}"/>
            </c:ext>
          </c:extLst>
        </c:ser>
        <c:ser>
          <c:idx val="1"/>
          <c:order val="1"/>
          <c:tx>
            <c:strRef>
              <c:f>'PN_Pob x Genero'!$G$49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Genero'!$I$51:$I$55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'PN_Pob x Genero'!$K$51:$K$55</c:f>
              <c:numCache>
                <c:formatCode>###0.0</c:formatCode>
                <c:ptCount val="5"/>
                <c:pt idx="0">
                  <c:v>8.6127030949895271</c:v>
                </c:pt>
                <c:pt idx="1">
                  <c:v>3.9345650894861972</c:v>
                </c:pt>
                <c:pt idx="2">
                  <c:v>11.164336158671693</c:v>
                </c:pt>
                <c:pt idx="3">
                  <c:v>21.345247128100869</c:v>
                </c:pt>
                <c:pt idx="4">
                  <c:v>6.7774782111033396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1-475F-9EB8-54F41CAB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9154816"/>
        <c:axId val="169185280"/>
      </c:barChart>
      <c:catAx>
        <c:axId val="169154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69185280"/>
        <c:crosses val="autoZero"/>
        <c:auto val="1"/>
        <c:lblAlgn val="ctr"/>
        <c:lblOffset val="100"/>
        <c:tickLblSkip val="1"/>
        <c:noMultiLvlLbl val="0"/>
      </c:catAx>
      <c:valAx>
        <c:axId val="1691852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69154816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783161446996"/>
          <c:y val="2.7499108907682836E-2"/>
          <c:w val="0.77913096639745805"/>
          <c:h val="0.89116263244872174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9B8-4DD9-86BF-8154C414F507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9B8-4DD9-86BF-8154C414F50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Masculino</c:v>
              </c:pt>
              <c:pt idx="1">
                <c:v>Femenino</c:v>
              </c:pt>
            </c:strLit>
          </c:cat>
          <c:val>
            <c:numRef>
              <c:f>('PN_Pob x Genero'!$F$30,'PN_Pob x Genero'!$H$30)</c:f>
              <c:numCache>
                <c:formatCode>#,##0</c:formatCode>
                <c:ptCount val="2"/>
                <c:pt idx="0">
                  <c:v>780162</c:v>
                </c:pt>
                <c:pt idx="1">
                  <c:v>839585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8-4DD9-86BF-8154C414F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'PN_Pob x Genero'!$F$29:$G$29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Genero'!$F$31:$F$37</c:f>
              <c:numCache>
                <c:formatCode>#,##0</c:formatCode>
                <c:ptCount val="7"/>
                <c:pt idx="0">
                  <c:v>313980</c:v>
                </c:pt>
                <c:pt idx="1">
                  <c:v>110839</c:v>
                </c:pt>
                <c:pt idx="2">
                  <c:v>108935</c:v>
                </c:pt>
                <c:pt idx="3">
                  <c:v>126724</c:v>
                </c:pt>
                <c:pt idx="4">
                  <c:v>79457</c:v>
                </c:pt>
                <c:pt idx="5">
                  <c:v>17814</c:v>
                </c:pt>
                <c:pt idx="6">
                  <c:v>22413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B-4180-9400-C37EE6BAB5A9}"/>
            </c:ext>
          </c:extLst>
        </c:ser>
        <c:ser>
          <c:idx val="2"/>
          <c:order val="1"/>
          <c:tx>
            <c:strRef>
              <c:f>'PN_Pob x Genero'!$H$29:$I$29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Genero'!$H$31:$H$37</c:f>
              <c:numCache>
                <c:formatCode>#,##0</c:formatCode>
                <c:ptCount val="7"/>
                <c:pt idx="0">
                  <c:v>337524</c:v>
                </c:pt>
                <c:pt idx="1">
                  <c:v>117808</c:v>
                </c:pt>
                <c:pt idx="2">
                  <c:v>115856</c:v>
                </c:pt>
                <c:pt idx="3">
                  <c:v>133027</c:v>
                </c:pt>
                <c:pt idx="4">
                  <c:v>92172</c:v>
                </c:pt>
                <c:pt idx="5">
                  <c:v>18523</c:v>
                </c:pt>
                <c:pt idx="6">
                  <c:v>24675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B-4180-9400-C37EE6BA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29792"/>
        <c:axId val="169331328"/>
      </c:barChart>
      <c:catAx>
        <c:axId val="16932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331328"/>
        <c:crosses val="autoZero"/>
        <c:auto val="1"/>
        <c:lblAlgn val="ctr"/>
        <c:lblOffset val="100"/>
        <c:noMultiLvlLbl val="0"/>
      </c:catAx>
      <c:valAx>
        <c:axId val="169331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69329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4896292802114"/>
          <c:y val="3.7595442314434256E-2"/>
          <c:w val="0.83164886004482297"/>
          <c:h val="0.756396480659170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'PN_Pob x Genero'!$F$29:$G$29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Genero'!$F$31:$F$37</c:f>
              <c:numCache>
                <c:formatCode>#,##0</c:formatCode>
                <c:ptCount val="7"/>
                <c:pt idx="0">
                  <c:v>313980</c:v>
                </c:pt>
                <c:pt idx="1">
                  <c:v>110839</c:v>
                </c:pt>
                <c:pt idx="2">
                  <c:v>108935</c:v>
                </c:pt>
                <c:pt idx="3">
                  <c:v>126724</c:v>
                </c:pt>
                <c:pt idx="4">
                  <c:v>79457</c:v>
                </c:pt>
                <c:pt idx="5">
                  <c:v>17814</c:v>
                </c:pt>
                <c:pt idx="6">
                  <c:v>22413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5-44AA-A54F-76813320D1A7}"/>
            </c:ext>
          </c:extLst>
        </c:ser>
        <c:ser>
          <c:idx val="2"/>
          <c:order val="1"/>
          <c:tx>
            <c:strRef>
              <c:f>'PN_Pob x Genero'!$H$29:$I$29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'PN_Pob x Genero'!$D$31:$D$37</c:f>
              <c:strCache>
                <c:ptCount val="7"/>
                <c:pt idx="0">
                  <c:v>Ate</c:v>
                </c:pt>
                <c:pt idx="1">
                  <c:v>Santa Anita</c:v>
                </c:pt>
                <c:pt idx="2">
                  <c:v>El Agustino</c:v>
                </c:pt>
                <c:pt idx="3">
                  <c:v>Lurigancho</c:v>
                </c:pt>
                <c:pt idx="4">
                  <c:v>La Molina</c:v>
                </c:pt>
                <c:pt idx="5">
                  <c:v>Cieneguilla</c:v>
                </c:pt>
                <c:pt idx="6">
                  <c:v>Chaclacayo</c:v>
                </c:pt>
              </c:strCache>
            </c:strRef>
          </c:cat>
          <c:val>
            <c:numRef>
              <c:f>'PN_Pob x Genero'!$H$31:$H$37</c:f>
              <c:numCache>
                <c:formatCode>#,##0</c:formatCode>
                <c:ptCount val="7"/>
                <c:pt idx="0">
                  <c:v>337524</c:v>
                </c:pt>
                <c:pt idx="1">
                  <c:v>117808</c:v>
                </c:pt>
                <c:pt idx="2">
                  <c:v>115856</c:v>
                </c:pt>
                <c:pt idx="3">
                  <c:v>133027</c:v>
                </c:pt>
                <c:pt idx="4">
                  <c:v>92172</c:v>
                </c:pt>
                <c:pt idx="5">
                  <c:v>18523</c:v>
                </c:pt>
                <c:pt idx="6">
                  <c:v>24675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5-44AA-A54F-76813320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477248"/>
        <c:axId val="169478784"/>
      </c:barChart>
      <c:catAx>
        <c:axId val="16947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478784"/>
        <c:crosses val="autoZero"/>
        <c:auto val="1"/>
        <c:lblAlgn val="ctr"/>
        <c:lblOffset val="100"/>
        <c:noMultiLvlLbl val="0"/>
      </c:catAx>
      <c:valAx>
        <c:axId val="169478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es-PE"/>
          </a:p>
        </c:txPr>
        <c:crossAx val="169477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 rtl="0">
              <a:defRPr sz="900" b="1"/>
            </a:pPr>
            <a:endParaRPr lang="es-PE"/>
          </a:p>
        </c:txPr>
      </c:dTable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Piramide_EESS!$I$129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Piramide_EESS!$N$130:$N$146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Piramide_EESS!$O$130:$O$146</c:f>
              <c:numCache>
                <c:formatCode>###0.0</c:formatCode>
                <c:ptCount val="17"/>
                <c:pt idx="0">
                  <c:v>-4.0746486951357221</c:v>
                </c:pt>
                <c:pt idx="1">
                  <c:v>-3.3482389533674084</c:v>
                </c:pt>
                <c:pt idx="2">
                  <c:v>-3.3404599607222614</c:v>
                </c:pt>
                <c:pt idx="3">
                  <c:v>-3.16327179491612</c:v>
                </c:pt>
                <c:pt idx="4">
                  <c:v>-3.7925058666569536</c:v>
                </c:pt>
                <c:pt idx="5">
                  <c:v>-4.1457709136056433</c:v>
                </c:pt>
                <c:pt idx="6">
                  <c:v>-4.1165688221679062</c:v>
                </c:pt>
                <c:pt idx="7">
                  <c:v>-3.9099316127765635</c:v>
                </c:pt>
                <c:pt idx="8">
                  <c:v>-3.6172315799936654</c:v>
                </c:pt>
                <c:pt idx="9">
                  <c:v>-3.0843088457641841</c:v>
                </c:pt>
                <c:pt idx="10">
                  <c:v>-2.8686578829903682</c:v>
                </c:pt>
                <c:pt idx="11">
                  <c:v>-2.4037704653874958</c:v>
                </c:pt>
                <c:pt idx="12">
                  <c:v>-1.7990463942825639</c:v>
                </c:pt>
                <c:pt idx="13">
                  <c:v>-1.5943848020709406</c:v>
                </c:pt>
                <c:pt idx="14">
                  <c:v>-1.2307477649287202</c:v>
                </c:pt>
                <c:pt idx="15">
                  <c:v>-0.78901211115069203</c:v>
                </c:pt>
                <c:pt idx="16">
                  <c:v>-0.88711385173116541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8-442D-BBFA-62F7BA4379D4}"/>
            </c:ext>
          </c:extLst>
        </c:ser>
        <c:ser>
          <c:idx val="1"/>
          <c:order val="1"/>
          <c:tx>
            <c:strRef>
              <c:f>Piramide_EESS!$J$129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Piramide_EESS!$N$130:$N$146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Piramide_EESS!$P$130:$P$146</c:f>
              <c:numCache>
                <c:formatCode>###0.0</c:formatCode>
                <c:ptCount val="17"/>
                <c:pt idx="0">
                  <c:v>3.9086351140023718</c:v>
                </c:pt>
                <c:pt idx="1">
                  <c:v>3.4201020282797248</c:v>
                </c:pt>
                <c:pt idx="2">
                  <c:v>3.4317087792105809</c:v>
                </c:pt>
                <c:pt idx="3">
                  <c:v>3.5469736940398717</c:v>
                </c:pt>
                <c:pt idx="4">
                  <c:v>4.7964898221759329</c:v>
                </c:pt>
                <c:pt idx="5">
                  <c:v>4.6077566434758026</c:v>
                </c:pt>
                <c:pt idx="6">
                  <c:v>4.1291633816886222</c:v>
                </c:pt>
                <c:pt idx="7">
                  <c:v>4.1474378406010324</c:v>
                </c:pt>
                <c:pt idx="8">
                  <c:v>3.9109194213664233</c:v>
                </c:pt>
                <c:pt idx="9">
                  <c:v>3.5742619063347547</c:v>
                </c:pt>
                <c:pt idx="10">
                  <c:v>3.061959676418601</c:v>
                </c:pt>
                <c:pt idx="11">
                  <c:v>2.5214431636545709</c:v>
                </c:pt>
                <c:pt idx="12">
                  <c:v>2.0348856951116443</c:v>
                </c:pt>
                <c:pt idx="13">
                  <c:v>1.7071184573887157</c:v>
                </c:pt>
                <c:pt idx="14">
                  <c:v>1.1790730280716679</c:v>
                </c:pt>
                <c:pt idx="15">
                  <c:v>0.8272279559709016</c:v>
                </c:pt>
                <c:pt idx="16">
                  <c:v>1.0291730745604097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8-442D-BBFA-62F7BA43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70040320"/>
        <c:axId val="170070784"/>
      </c:barChart>
      <c:catAx>
        <c:axId val="17004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170070784"/>
        <c:crosses val="autoZero"/>
        <c:auto val="1"/>
        <c:lblAlgn val="ctr"/>
        <c:lblOffset val="100"/>
        <c:tickLblSkip val="1"/>
        <c:noMultiLvlLbl val="0"/>
      </c:catAx>
      <c:valAx>
        <c:axId val="170070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170040320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4.xml"/><Relationship Id="rId7" Type="http://schemas.openxmlformats.org/officeDocument/2006/relationships/chart" Target="../charts/chart7.xml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45</xdr:row>
      <xdr:rowOff>104775</xdr:rowOff>
    </xdr:from>
    <xdr:to>
      <xdr:col>16</xdr:col>
      <xdr:colOff>390525</xdr:colOff>
      <xdr:row>55</xdr:row>
      <xdr:rowOff>285750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27</xdr:row>
      <xdr:rowOff>152399</xdr:rowOff>
    </xdr:from>
    <xdr:to>
      <xdr:col>16</xdr:col>
      <xdr:colOff>333375</xdr:colOff>
      <xdr:row>37</xdr:row>
      <xdr:rowOff>333374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47625</xdr:colOff>
      <xdr:row>18</xdr:row>
      <xdr:rowOff>123824</xdr:rowOff>
    </xdr:from>
    <xdr:to>
      <xdr:col>56</xdr:col>
      <xdr:colOff>161925</xdr:colOff>
      <xdr:row>33</xdr:row>
      <xdr:rowOff>152400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1042147</xdr:colOff>
      <xdr:row>2</xdr:row>
      <xdr:rowOff>140341</xdr:rowOff>
    </xdr:to>
    <xdr:pic>
      <xdr:nvPicPr>
        <xdr:cNvPr id="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497791" cy="3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373674</xdr:colOff>
      <xdr:row>74</xdr:row>
      <xdr:rowOff>18241</xdr:rowOff>
    </xdr:from>
    <xdr:to>
      <xdr:col>8</xdr:col>
      <xdr:colOff>373674</xdr:colOff>
      <xdr:row>81</xdr:row>
      <xdr:rowOff>93609</xdr:rowOff>
    </xdr:to>
    <xdr:pic>
      <xdr:nvPicPr>
        <xdr:cNvPr id="2" name="3 Imagen" descr="Resultado de imagen para poblacion femenina masculinaç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755674" y="16582216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586628</xdr:colOff>
      <xdr:row>70</xdr:row>
      <xdr:rowOff>135029</xdr:rowOff>
    </xdr:from>
    <xdr:to>
      <xdr:col>13</xdr:col>
      <xdr:colOff>257736</xdr:colOff>
      <xdr:row>93</xdr:row>
      <xdr:rowOff>112058</xdr:rowOff>
    </xdr:to>
    <xdr:grpSp>
      <xdr:nvGrpSpPr>
        <xdr:cNvPr id="3" name="5 Grupo"/>
        <xdr:cNvGrpSpPr/>
      </xdr:nvGrpSpPr>
      <xdr:grpSpPr>
        <a:xfrm>
          <a:off x="5416363" y="15823264"/>
          <a:ext cx="5038726" cy="5154147"/>
          <a:chOff x="7044829" y="10172336"/>
          <a:chExt cx="5405719" cy="5881966"/>
        </a:xfrm>
      </xdr:grpSpPr>
      <xdr:graphicFrame macro="">
        <xdr:nvGraphicFramePr>
          <xdr:cNvPr id="4" name="2 Gráfico"/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5070" y="10315872"/>
            <a:ext cx="1132521" cy="11121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373674</xdr:colOff>
      <xdr:row>52</xdr:row>
      <xdr:rowOff>18241</xdr:rowOff>
    </xdr:from>
    <xdr:to>
      <xdr:col>9</xdr:col>
      <xdr:colOff>373674</xdr:colOff>
      <xdr:row>57</xdr:row>
      <xdr:rowOff>149638</xdr:rowOff>
    </xdr:to>
    <xdr:pic>
      <xdr:nvPicPr>
        <xdr:cNvPr id="6" name="6 Imagen" descr="Resultado de imagen para poblacion femenina masculinaç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793899" y="11572066"/>
          <a:ext cx="0" cy="1731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593913</xdr:colOff>
      <xdr:row>48</xdr:row>
      <xdr:rowOff>11205</xdr:rowOff>
    </xdr:from>
    <xdr:to>
      <xdr:col>14</xdr:col>
      <xdr:colOff>78441</xdr:colOff>
      <xdr:row>65</xdr:row>
      <xdr:rowOff>78442</xdr:rowOff>
    </xdr:to>
    <xdr:grpSp>
      <xdr:nvGrpSpPr>
        <xdr:cNvPr id="7" name="7 Grupo"/>
        <xdr:cNvGrpSpPr/>
      </xdr:nvGrpSpPr>
      <xdr:grpSpPr>
        <a:xfrm>
          <a:off x="6219266" y="10309411"/>
          <a:ext cx="5042646" cy="4459943"/>
          <a:chOff x="14703672" y="10483535"/>
          <a:chExt cx="12290150" cy="6455436"/>
        </a:xfrm>
      </xdr:grpSpPr>
      <xdr:graphicFrame macro="">
        <xdr:nvGraphicFramePr>
          <xdr:cNvPr id="8" name="8 Gráfico"/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302560</xdr:colOff>
      <xdr:row>26</xdr:row>
      <xdr:rowOff>11206</xdr:rowOff>
    </xdr:from>
    <xdr:to>
      <xdr:col>14</xdr:col>
      <xdr:colOff>694765</xdr:colOff>
      <xdr:row>36</xdr:row>
      <xdr:rowOff>206189</xdr:rowOff>
    </xdr:to>
    <xdr:graphicFrame macro="">
      <xdr:nvGraphicFramePr>
        <xdr:cNvPr id="10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324970</xdr:colOff>
      <xdr:row>26</xdr:row>
      <xdr:rowOff>44824</xdr:rowOff>
    </xdr:from>
    <xdr:to>
      <xdr:col>24</xdr:col>
      <xdr:colOff>515471</xdr:colOff>
      <xdr:row>36</xdr:row>
      <xdr:rowOff>228600</xdr:rowOff>
    </xdr:to>
    <xdr:graphicFrame macro="">
      <xdr:nvGraphicFramePr>
        <xdr:cNvPr id="1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201706</xdr:colOff>
      <xdr:row>26</xdr:row>
      <xdr:rowOff>33618</xdr:rowOff>
    </xdr:from>
    <xdr:to>
      <xdr:col>33</xdr:col>
      <xdr:colOff>134471</xdr:colOff>
      <xdr:row>36</xdr:row>
      <xdr:rowOff>217394</xdr:rowOff>
    </xdr:to>
    <xdr:graphicFrame macro="">
      <xdr:nvGraphicFramePr>
        <xdr:cNvPr id="1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366280</xdr:colOff>
      <xdr:row>2</xdr:row>
      <xdr:rowOff>57150</xdr:rowOff>
    </xdr:to>
    <xdr:pic>
      <xdr:nvPicPr>
        <xdr:cNvPr id="1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228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</xdr:colOff>
      <xdr:row>0</xdr:row>
      <xdr:rowOff>75079</xdr:rowOff>
    </xdr:from>
    <xdr:to>
      <xdr:col>4</xdr:col>
      <xdr:colOff>56029</xdr:colOff>
      <xdr:row>2</xdr:row>
      <xdr:rowOff>227523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06" y="75079"/>
          <a:ext cx="3155576" cy="54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</xdr:colOff>
      <xdr:row>0</xdr:row>
      <xdr:rowOff>75079</xdr:rowOff>
    </xdr:from>
    <xdr:to>
      <xdr:col>4</xdr:col>
      <xdr:colOff>56029</xdr:colOff>
      <xdr:row>2</xdr:row>
      <xdr:rowOff>227523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" y="75079"/>
          <a:ext cx="3155016" cy="54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</xdr:colOff>
      <xdr:row>0</xdr:row>
      <xdr:rowOff>75079</xdr:rowOff>
    </xdr:from>
    <xdr:to>
      <xdr:col>4</xdr:col>
      <xdr:colOff>56029</xdr:colOff>
      <xdr:row>2</xdr:row>
      <xdr:rowOff>227523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" y="75079"/>
          <a:ext cx="3155016" cy="542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373674</xdr:colOff>
      <xdr:row>131</xdr:row>
      <xdr:rowOff>18241</xdr:rowOff>
    </xdr:from>
    <xdr:to>
      <xdr:col>14</xdr:col>
      <xdr:colOff>373674</xdr:colOff>
      <xdr:row>138</xdr:row>
      <xdr:rowOff>93609</xdr:rowOff>
    </xdr:to>
    <xdr:pic>
      <xdr:nvPicPr>
        <xdr:cNvPr id="2" name="3 Imagen" descr="Resultado de imagen para poblacion femenina masculinaç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774474" y="16591741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564216</xdr:colOff>
      <xdr:row>127</xdr:row>
      <xdr:rowOff>44823</xdr:rowOff>
    </xdr:from>
    <xdr:to>
      <xdr:col>21</xdr:col>
      <xdr:colOff>557492</xdr:colOff>
      <xdr:row>146</xdr:row>
      <xdr:rowOff>78441</xdr:rowOff>
    </xdr:to>
    <xdr:grpSp>
      <xdr:nvGrpSpPr>
        <xdr:cNvPr id="3" name="5 Grupo"/>
        <xdr:cNvGrpSpPr/>
      </xdr:nvGrpSpPr>
      <xdr:grpSpPr>
        <a:xfrm>
          <a:off x="9674598" y="25639058"/>
          <a:ext cx="7624482" cy="4448736"/>
          <a:chOff x="7044829" y="10172336"/>
          <a:chExt cx="5405719" cy="5881966"/>
        </a:xfrm>
      </xdr:grpSpPr>
      <xdr:graphicFrame macro="">
        <xdr:nvGraphicFramePr>
          <xdr:cNvPr id="4" name="2 Gráfico"/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5070" y="10315872"/>
            <a:ext cx="1132521" cy="1589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373674</xdr:colOff>
      <xdr:row>117</xdr:row>
      <xdr:rowOff>18241</xdr:rowOff>
    </xdr:from>
    <xdr:to>
      <xdr:col>13</xdr:col>
      <xdr:colOff>373674</xdr:colOff>
      <xdr:row>122</xdr:row>
      <xdr:rowOff>149639</xdr:rowOff>
    </xdr:to>
    <xdr:pic>
      <xdr:nvPicPr>
        <xdr:cNvPr id="6" name="6 Imagen" descr="Resultado de imagen para poblacion femenina masculinaç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565049" y="11581591"/>
          <a:ext cx="0" cy="17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111125</xdr:colOff>
      <xdr:row>112</xdr:row>
      <xdr:rowOff>171824</xdr:rowOff>
    </xdr:from>
    <xdr:to>
      <xdr:col>22</xdr:col>
      <xdr:colOff>0</xdr:colOff>
      <xdr:row>124</xdr:row>
      <xdr:rowOff>63500</xdr:rowOff>
    </xdr:to>
    <xdr:grpSp>
      <xdr:nvGrpSpPr>
        <xdr:cNvPr id="7" name="7 Grupo"/>
        <xdr:cNvGrpSpPr/>
      </xdr:nvGrpSpPr>
      <xdr:grpSpPr>
        <a:xfrm>
          <a:off x="12997890" y="21877618"/>
          <a:ext cx="4528110" cy="3365500"/>
          <a:chOff x="14703672" y="10483535"/>
          <a:chExt cx="12290150" cy="6455436"/>
        </a:xfrm>
      </xdr:grpSpPr>
      <xdr:graphicFrame macro="">
        <xdr:nvGraphicFramePr>
          <xdr:cNvPr id="8" name="8 Gráfico"/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396875</xdr:colOff>
      <xdr:row>112</xdr:row>
      <xdr:rowOff>156881</xdr:rowOff>
    </xdr:from>
    <xdr:to>
      <xdr:col>15</xdr:col>
      <xdr:colOff>698500</xdr:colOff>
      <xdr:row>124</xdr:row>
      <xdr:rowOff>47625</xdr:rowOff>
    </xdr:to>
    <xdr:graphicFrame macro="">
      <xdr:nvGraphicFramePr>
        <xdr:cNvPr id="10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212912</xdr:colOff>
      <xdr:row>0</xdr:row>
      <xdr:rowOff>44823</xdr:rowOff>
    </xdr:from>
    <xdr:to>
      <xdr:col>4</xdr:col>
      <xdr:colOff>78441</xdr:colOff>
      <xdr:row>2</xdr:row>
      <xdr:rowOff>58125</xdr:rowOff>
    </xdr:to>
    <xdr:pic>
      <xdr:nvPicPr>
        <xdr:cNvPr id="1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44823"/>
          <a:ext cx="2386853" cy="39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158750</xdr:colOff>
      <xdr:row>108</xdr:row>
      <xdr:rowOff>111125</xdr:rowOff>
    </xdr:from>
    <xdr:to>
      <xdr:col>8</xdr:col>
      <xdr:colOff>762000</xdr:colOff>
      <xdr:row>109</xdr:row>
      <xdr:rowOff>282531</xdr:rowOff>
    </xdr:to>
    <xdr:pic>
      <xdr:nvPicPr>
        <xdr:cNvPr id="1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875" y="20907375"/>
          <a:ext cx="2190750" cy="36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BP61"/>
  <sheetViews>
    <sheetView showGridLines="0" zoomScale="85" zoomScaleNormal="85" workbookViewId="0">
      <pane xSplit="6" ySplit="10" topLeftCell="G11" activePane="bottomRight" state="frozen"/>
      <selection activeCell="E3" sqref="E3:AC3"/>
      <selection pane="topRight" activeCell="E3" sqref="E3:AC3"/>
      <selection pane="bottomLeft" activeCell="E3" sqref="E3:AC3"/>
      <selection pane="bottomRight" activeCell="F7" sqref="F7:AA14"/>
    </sheetView>
  </sheetViews>
  <sheetFormatPr baseColWidth="10" defaultColWidth="17.28515625" defaultRowHeight="12.75" x14ac:dyDescent="0.25"/>
  <cols>
    <col min="1" max="1" width="7" style="46" customWidth="1"/>
    <col min="2" max="2" width="15.5703125" style="46" customWidth="1"/>
    <col min="3" max="3" width="17.28515625" style="46"/>
    <col min="4" max="4" width="21" style="46" customWidth="1"/>
    <col min="5" max="5" width="23.7109375" style="46" customWidth="1"/>
    <col min="6" max="42" width="10.7109375" style="46" customWidth="1"/>
    <col min="43" max="43" width="11.5703125" style="46" customWidth="1"/>
    <col min="44" max="49" width="12.42578125" style="46" customWidth="1"/>
    <col min="50" max="50" width="17.28515625" style="46"/>
    <col min="51" max="51" width="13.42578125" style="46" customWidth="1"/>
    <col min="52" max="56" width="13.7109375" style="46" customWidth="1"/>
    <col min="57" max="57" width="7" style="46" customWidth="1"/>
    <col min="58" max="58" width="9.140625" style="46" customWidth="1"/>
    <col min="59" max="60" width="9.7109375" style="46" customWidth="1"/>
    <col min="61" max="61" width="7.28515625" style="46" customWidth="1"/>
    <col min="62" max="68" width="7.5703125" style="46" customWidth="1"/>
    <col min="69" max="16384" width="17.28515625" style="46"/>
  </cols>
  <sheetData>
    <row r="3" spans="1:68" ht="23.25" x14ac:dyDescent="0.25">
      <c r="B3" s="45"/>
      <c r="E3" s="45" t="s">
        <v>322</v>
      </c>
      <c r="BG3" s="47"/>
    </row>
    <row r="4" spans="1:68" ht="6.75" customHeight="1" x14ac:dyDescent="0.25">
      <c r="BG4" s="48">
        <v>0.12</v>
      </c>
    </row>
    <row r="5" spans="1:68" ht="6.75" customHeight="1" x14ac:dyDescent="0.25">
      <c r="BG5" s="48"/>
    </row>
    <row r="6" spans="1:68" ht="6.75" customHeight="1" x14ac:dyDescent="0.25">
      <c r="BG6" s="48"/>
    </row>
    <row r="7" spans="1:68" ht="6.75" customHeight="1" thickBot="1" x14ac:dyDescent="0.3">
      <c r="BG7" s="48"/>
    </row>
    <row r="8" spans="1:68" ht="22.5" customHeight="1" thickBot="1" x14ac:dyDescent="0.3">
      <c r="A8" s="350" t="s">
        <v>242</v>
      </c>
      <c r="B8" s="352" t="s">
        <v>243</v>
      </c>
      <c r="C8" s="352" t="s">
        <v>244</v>
      </c>
      <c r="D8" s="352" t="s">
        <v>245</v>
      </c>
      <c r="E8" s="354" t="s">
        <v>246</v>
      </c>
      <c r="F8" s="332" t="s">
        <v>195</v>
      </c>
      <c r="G8" s="333"/>
      <c r="H8" s="328" t="s">
        <v>4</v>
      </c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30"/>
      <c r="AB8" s="328" t="s">
        <v>287</v>
      </c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31"/>
      <c r="AO8" s="338" t="s">
        <v>308</v>
      </c>
      <c r="AP8" s="339"/>
      <c r="AQ8" s="340"/>
      <c r="AR8" s="341" t="s">
        <v>311</v>
      </c>
      <c r="AS8" s="343" t="s">
        <v>312</v>
      </c>
      <c r="AT8" s="345" t="s">
        <v>313</v>
      </c>
      <c r="AU8" s="346"/>
      <c r="AV8" s="347"/>
      <c r="AW8" s="348" t="s">
        <v>317</v>
      </c>
      <c r="AY8" s="326" t="s">
        <v>196</v>
      </c>
      <c r="AZ8" s="326" t="s">
        <v>227</v>
      </c>
      <c r="BA8" s="326" t="s">
        <v>228</v>
      </c>
      <c r="BB8" s="326" t="s">
        <v>229</v>
      </c>
      <c r="BC8" s="326" t="s">
        <v>230</v>
      </c>
      <c r="BD8" s="326" t="s">
        <v>231</v>
      </c>
      <c r="BF8" s="336" t="s">
        <v>232</v>
      </c>
      <c r="BG8" s="334" t="s">
        <v>233</v>
      </c>
      <c r="BH8" s="334" t="s">
        <v>234</v>
      </c>
      <c r="BJ8" s="322" t="s">
        <v>235</v>
      </c>
      <c r="BK8" s="322" t="s">
        <v>236</v>
      </c>
      <c r="BL8" s="322" t="s">
        <v>237</v>
      </c>
      <c r="BM8" s="322" t="s">
        <v>238</v>
      </c>
      <c r="BN8" s="322" t="s">
        <v>239</v>
      </c>
      <c r="BO8" s="322" t="s">
        <v>240</v>
      </c>
      <c r="BP8" s="322" t="s">
        <v>241</v>
      </c>
    </row>
    <row r="9" spans="1:68" ht="22.5" customHeight="1" thickBot="1" x14ac:dyDescent="0.3">
      <c r="A9" s="351"/>
      <c r="B9" s="353"/>
      <c r="C9" s="353"/>
      <c r="D9" s="353"/>
      <c r="E9" s="355"/>
      <c r="F9" s="189" t="s">
        <v>196</v>
      </c>
      <c r="G9" s="190" t="s">
        <v>5</v>
      </c>
      <c r="H9" s="198" t="s">
        <v>6</v>
      </c>
      <c r="I9" s="199" t="s">
        <v>7</v>
      </c>
      <c r="J9" s="199" t="s">
        <v>8</v>
      </c>
      <c r="K9" s="199" t="s">
        <v>9</v>
      </c>
      <c r="L9" s="199" t="s">
        <v>10</v>
      </c>
      <c r="M9" s="199" t="s">
        <v>11</v>
      </c>
      <c r="N9" s="200" t="s">
        <v>199</v>
      </c>
      <c r="O9" s="200" t="s">
        <v>200</v>
      </c>
      <c r="P9" s="200" t="s">
        <v>201</v>
      </c>
      <c r="Q9" s="200" t="s">
        <v>202</v>
      </c>
      <c r="R9" s="200" t="s">
        <v>203</v>
      </c>
      <c r="S9" s="200" t="s">
        <v>204</v>
      </c>
      <c r="T9" s="200" t="s">
        <v>205</v>
      </c>
      <c r="U9" s="200" t="s">
        <v>206</v>
      </c>
      <c r="V9" s="200" t="s">
        <v>207</v>
      </c>
      <c r="W9" s="200" t="s">
        <v>208</v>
      </c>
      <c r="X9" s="200" t="s">
        <v>209</v>
      </c>
      <c r="Y9" s="200" t="s">
        <v>210</v>
      </c>
      <c r="Z9" s="200" t="s">
        <v>211</v>
      </c>
      <c r="AA9" s="200" t="s">
        <v>212</v>
      </c>
      <c r="AB9" s="200" t="s">
        <v>295</v>
      </c>
      <c r="AC9" s="200" t="s">
        <v>296</v>
      </c>
      <c r="AD9" s="200" t="s">
        <v>297</v>
      </c>
      <c r="AE9" s="200" t="s">
        <v>298</v>
      </c>
      <c r="AF9" s="200" t="s">
        <v>299</v>
      </c>
      <c r="AG9" s="200" t="s">
        <v>300</v>
      </c>
      <c r="AH9" s="200" t="s">
        <v>301</v>
      </c>
      <c r="AI9" s="200" t="s">
        <v>302</v>
      </c>
      <c r="AJ9" s="200" t="s">
        <v>303</v>
      </c>
      <c r="AK9" s="200" t="s">
        <v>304</v>
      </c>
      <c r="AL9" s="200" t="s">
        <v>305</v>
      </c>
      <c r="AM9" s="200" t="s">
        <v>306</v>
      </c>
      <c r="AN9" s="201" t="s">
        <v>307</v>
      </c>
      <c r="AO9" s="192" t="s">
        <v>309</v>
      </c>
      <c r="AP9" s="193" t="s">
        <v>318</v>
      </c>
      <c r="AQ9" s="194" t="s">
        <v>310</v>
      </c>
      <c r="AR9" s="342"/>
      <c r="AS9" s="344"/>
      <c r="AT9" s="204" t="s">
        <v>314</v>
      </c>
      <c r="AU9" s="205" t="s">
        <v>315</v>
      </c>
      <c r="AV9" s="206" t="s">
        <v>316</v>
      </c>
      <c r="AW9" s="349"/>
      <c r="AY9" s="327"/>
      <c r="AZ9" s="327"/>
      <c r="BA9" s="327"/>
      <c r="BB9" s="327"/>
      <c r="BC9" s="327"/>
      <c r="BD9" s="327"/>
      <c r="BF9" s="337"/>
      <c r="BG9" s="335"/>
      <c r="BH9" s="335"/>
      <c r="BJ9" s="323"/>
      <c r="BK9" s="323"/>
      <c r="BL9" s="323"/>
      <c r="BM9" s="323"/>
      <c r="BN9" s="323"/>
      <c r="BO9" s="323"/>
      <c r="BP9" s="323"/>
    </row>
    <row r="10" spans="1:68" ht="22.5" customHeight="1" thickBot="1" x14ac:dyDescent="0.3">
      <c r="A10" s="207"/>
      <c r="B10" s="181" t="s">
        <v>248</v>
      </c>
      <c r="C10" s="181" t="s">
        <v>249</v>
      </c>
      <c r="D10" s="181" t="s">
        <v>249</v>
      </c>
      <c r="E10" s="182" t="s">
        <v>248</v>
      </c>
      <c r="F10" s="180">
        <f>+SUM(F11:F17)</f>
        <v>1619747</v>
      </c>
      <c r="G10" s="203">
        <f t="shared" ref="G10:AW10" si="0">+SUM(G11:G17)</f>
        <v>157526</v>
      </c>
      <c r="H10" s="202">
        <f t="shared" si="0"/>
        <v>21807</v>
      </c>
      <c r="I10" s="176">
        <f t="shared" si="0"/>
        <v>25507</v>
      </c>
      <c r="J10" s="176">
        <f t="shared" si="0"/>
        <v>26328</v>
      </c>
      <c r="K10" s="176">
        <f t="shared" si="0"/>
        <v>27423</v>
      </c>
      <c r="L10" s="176">
        <f t="shared" si="0"/>
        <v>28244</v>
      </c>
      <c r="M10" s="176">
        <f t="shared" si="0"/>
        <v>28217</v>
      </c>
      <c r="N10" s="176">
        <f t="shared" si="0"/>
        <v>19318</v>
      </c>
      <c r="O10" s="176">
        <f t="shared" si="0"/>
        <v>19981</v>
      </c>
      <c r="P10" s="176">
        <f t="shared" si="0"/>
        <v>20240</v>
      </c>
      <c r="Q10" s="176">
        <f t="shared" si="0"/>
        <v>21874</v>
      </c>
      <c r="R10" s="176">
        <f t="shared" si="0"/>
        <v>20783</v>
      </c>
      <c r="S10" s="176">
        <f t="shared" si="0"/>
        <v>21527</v>
      </c>
      <c r="T10" s="176">
        <f t="shared" si="0"/>
        <v>22459</v>
      </c>
      <c r="U10" s="176">
        <f t="shared" si="0"/>
        <v>21582</v>
      </c>
      <c r="V10" s="176">
        <f t="shared" si="0"/>
        <v>23341</v>
      </c>
      <c r="W10" s="176">
        <f t="shared" si="0"/>
        <v>18598</v>
      </c>
      <c r="X10" s="176">
        <f t="shared" si="0"/>
        <v>18853</v>
      </c>
      <c r="Y10" s="176">
        <f t="shared" si="0"/>
        <v>20707</v>
      </c>
      <c r="Z10" s="176">
        <f t="shared" si="0"/>
        <v>22320</v>
      </c>
      <c r="AA10" s="176">
        <f t="shared" si="0"/>
        <v>28211</v>
      </c>
      <c r="AB10" s="176">
        <f t="shared" si="0"/>
        <v>139120</v>
      </c>
      <c r="AC10" s="176">
        <f t="shared" si="0"/>
        <v>141785</v>
      </c>
      <c r="AD10" s="176">
        <f t="shared" si="0"/>
        <v>133560</v>
      </c>
      <c r="AE10" s="176">
        <f t="shared" si="0"/>
        <v>130509</v>
      </c>
      <c r="AF10" s="176">
        <f t="shared" si="0"/>
        <v>121937</v>
      </c>
      <c r="AG10" s="176">
        <f t="shared" si="0"/>
        <v>107852</v>
      </c>
      <c r="AH10" s="176">
        <f t="shared" si="0"/>
        <v>96061</v>
      </c>
      <c r="AI10" s="176">
        <f t="shared" si="0"/>
        <v>79776</v>
      </c>
      <c r="AJ10" s="176">
        <f t="shared" si="0"/>
        <v>62100</v>
      </c>
      <c r="AK10" s="176">
        <f t="shared" si="0"/>
        <v>53476</v>
      </c>
      <c r="AL10" s="176">
        <f t="shared" si="0"/>
        <v>39033</v>
      </c>
      <c r="AM10" s="176">
        <f t="shared" si="0"/>
        <v>26179</v>
      </c>
      <c r="AN10" s="176">
        <f t="shared" si="0"/>
        <v>31039</v>
      </c>
      <c r="AO10" s="191">
        <f t="shared" si="0"/>
        <v>643</v>
      </c>
      <c r="AP10" s="191">
        <f t="shared" si="0"/>
        <v>9817</v>
      </c>
      <c r="AQ10" s="191">
        <f t="shared" si="0"/>
        <v>11990</v>
      </c>
      <c r="AR10" s="176">
        <f t="shared" si="0"/>
        <v>27147</v>
      </c>
      <c r="AS10" s="191">
        <f t="shared" si="0"/>
        <v>850739</v>
      </c>
      <c r="AT10" s="191">
        <f t="shared" si="0"/>
        <v>55585</v>
      </c>
      <c r="AU10" s="191">
        <f t="shared" si="0"/>
        <v>57451</v>
      </c>
      <c r="AV10" s="191">
        <f t="shared" si="0"/>
        <v>407627</v>
      </c>
      <c r="AW10" s="191">
        <f t="shared" si="0"/>
        <v>34442</v>
      </c>
      <c r="AY10" s="50">
        <f>+SUM(AY11:AY17)</f>
        <v>1619747</v>
      </c>
      <c r="AZ10" s="50">
        <f t="shared" ref="AZ10:BD10" si="1">+SUM(AZ11:AZ17)</f>
        <v>281249</v>
      </c>
      <c r="BA10" s="50">
        <f t="shared" si="1"/>
        <v>125540</v>
      </c>
      <c r="BB10" s="50">
        <f t="shared" si="1"/>
        <v>331436</v>
      </c>
      <c r="BC10" s="50">
        <f t="shared" si="1"/>
        <v>669695</v>
      </c>
      <c r="BD10" s="50">
        <f t="shared" si="1"/>
        <v>211827</v>
      </c>
      <c r="BF10" s="50">
        <f t="shared" ref="BF10:BH10" si="2">+SUM(BF11:BF17)</f>
        <v>133634</v>
      </c>
      <c r="BG10" s="51">
        <f t="shared" si="2"/>
        <v>46519.679999999993</v>
      </c>
      <c r="BH10" s="50">
        <f t="shared" si="2"/>
        <v>38751</v>
      </c>
      <c r="BJ10" s="50">
        <f t="shared" ref="BJ10:BP10" si="3">+SUM(BJ11:BJ17)</f>
        <v>3342</v>
      </c>
      <c r="BK10" s="50">
        <f t="shared" si="3"/>
        <v>3330</v>
      </c>
      <c r="BL10" s="50">
        <f t="shared" si="3"/>
        <v>12215</v>
      </c>
      <c r="BM10" s="50">
        <f t="shared" si="3"/>
        <v>20940</v>
      </c>
      <c r="BN10" s="50">
        <f t="shared" si="3"/>
        <v>83320</v>
      </c>
      <c r="BO10" s="50">
        <f t="shared" si="3"/>
        <v>49992</v>
      </c>
      <c r="BP10" s="50">
        <f t="shared" si="3"/>
        <v>38751</v>
      </c>
    </row>
    <row r="11" spans="1:68" ht="14.25" customHeight="1" x14ac:dyDescent="0.2">
      <c r="A11" s="46" t="s">
        <v>213</v>
      </c>
      <c r="B11" s="46" t="s">
        <v>250</v>
      </c>
      <c r="C11" s="46" t="s">
        <v>249</v>
      </c>
      <c r="D11" s="46" t="s">
        <v>249</v>
      </c>
      <c r="E11" s="46" t="s">
        <v>14</v>
      </c>
      <c r="F11" s="211">
        <f t="shared" ref="F11:F12" si="4">SUM(H11:AN11)</f>
        <v>651504</v>
      </c>
      <c r="G11" s="208">
        <f t="shared" ref="G11" si="5">SUM(H11:M11)</f>
        <v>66851</v>
      </c>
      <c r="H11" s="106">
        <v>9440</v>
      </c>
      <c r="I11" s="106">
        <v>10871</v>
      </c>
      <c r="J11" s="106">
        <v>11181</v>
      </c>
      <c r="K11" s="106">
        <v>11768</v>
      </c>
      <c r="L11" s="106">
        <v>11776</v>
      </c>
      <c r="M11" s="106">
        <v>11815</v>
      </c>
      <c r="N11" s="106">
        <v>8219</v>
      </c>
      <c r="O11" s="106">
        <v>8493</v>
      </c>
      <c r="P11" s="106">
        <v>8575</v>
      </c>
      <c r="Q11" s="106">
        <v>9249</v>
      </c>
      <c r="R11" s="106">
        <v>8944</v>
      </c>
      <c r="S11" s="106">
        <v>9174</v>
      </c>
      <c r="T11" s="106">
        <v>9258</v>
      </c>
      <c r="U11" s="106">
        <v>9051</v>
      </c>
      <c r="V11" s="106">
        <v>9793</v>
      </c>
      <c r="W11" s="106">
        <v>7696</v>
      </c>
      <c r="X11" s="106">
        <v>7838</v>
      </c>
      <c r="Y11" s="106">
        <v>8628</v>
      </c>
      <c r="Z11" s="106">
        <v>9348</v>
      </c>
      <c r="AA11" s="106">
        <v>11684</v>
      </c>
      <c r="AB11" s="106">
        <v>57876</v>
      </c>
      <c r="AC11" s="106">
        <v>60240</v>
      </c>
      <c r="AD11" s="106">
        <v>56678</v>
      </c>
      <c r="AE11" s="106">
        <v>53442</v>
      </c>
      <c r="AF11" s="106">
        <v>48181</v>
      </c>
      <c r="AG11" s="106">
        <v>42360</v>
      </c>
      <c r="AH11" s="106">
        <v>37343</v>
      </c>
      <c r="AI11" s="106">
        <v>30100</v>
      </c>
      <c r="AJ11" s="106">
        <v>22691</v>
      </c>
      <c r="AK11" s="106">
        <v>18713</v>
      </c>
      <c r="AL11" s="106">
        <v>12840</v>
      </c>
      <c r="AM11" s="106">
        <v>8475</v>
      </c>
      <c r="AN11" s="106">
        <v>9764</v>
      </c>
      <c r="AO11" s="53">
        <v>274</v>
      </c>
      <c r="AP11" s="53">
        <v>4252</v>
      </c>
      <c r="AQ11" s="53">
        <v>5188</v>
      </c>
      <c r="AR11" s="106">
        <v>11751</v>
      </c>
      <c r="AS11" s="106">
        <v>344453</v>
      </c>
      <c r="AT11" s="106">
        <v>23365</v>
      </c>
      <c r="AU11" s="106">
        <v>23812</v>
      </c>
      <c r="AV11" s="106">
        <v>167947</v>
      </c>
      <c r="AW11" s="106">
        <v>15139</v>
      </c>
      <c r="AY11" s="52">
        <f>+SUM(AZ11:BD11)</f>
        <v>651504</v>
      </c>
      <c r="AZ11" s="106">
        <f>SUM(H11:S11)</f>
        <v>119505</v>
      </c>
      <c r="BA11" s="106">
        <f>+SUM(T11,U11,V11,W11,X11,Y11)</f>
        <v>52264</v>
      </c>
      <c r="BB11" s="106">
        <f>++SUM(Z11,AA11,AB11,AC11)</f>
        <v>139148</v>
      </c>
      <c r="BC11" s="106">
        <f>+SUM(AD11,AE11,AF11,AG11,AH11,AI11)</f>
        <v>268104</v>
      </c>
      <c r="BD11" s="106">
        <f>+SUM(AJ11,AK11,AL11,AM11,AN11)</f>
        <v>72483</v>
      </c>
      <c r="BF11" s="54">
        <v>48936</v>
      </c>
      <c r="BG11" s="55">
        <f t="shared" ref="BG11:BG17" si="6">$BG$4*SUM(AH11:AN11)</f>
        <v>16791.12</v>
      </c>
      <c r="BH11" s="54">
        <v>13954</v>
      </c>
      <c r="BJ11" s="54">
        <v>1406</v>
      </c>
      <c r="BK11" s="54">
        <v>1396</v>
      </c>
      <c r="BL11" s="54">
        <v>5327</v>
      </c>
      <c r="BM11" s="54">
        <v>9131</v>
      </c>
      <c r="BN11" s="54">
        <v>28697</v>
      </c>
      <c r="BO11" s="54">
        <v>17218</v>
      </c>
      <c r="BP11" s="54">
        <v>13954</v>
      </c>
    </row>
    <row r="12" spans="1:68" ht="14.25" customHeight="1" x14ac:dyDescent="0.2">
      <c r="A12" s="46" t="s">
        <v>214</v>
      </c>
      <c r="B12" s="46" t="s">
        <v>250</v>
      </c>
      <c r="C12" s="46" t="s">
        <v>249</v>
      </c>
      <c r="D12" s="46" t="s">
        <v>249</v>
      </c>
      <c r="E12" s="46" t="s">
        <v>134</v>
      </c>
      <c r="F12" s="212">
        <f t="shared" si="4"/>
        <v>47088</v>
      </c>
      <c r="G12" s="209">
        <f>SUM(H12:M12)</f>
        <v>4114</v>
      </c>
      <c r="H12" s="106">
        <v>565</v>
      </c>
      <c r="I12" s="106">
        <v>590</v>
      </c>
      <c r="J12" s="106">
        <v>714</v>
      </c>
      <c r="K12" s="106">
        <v>733</v>
      </c>
      <c r="L12" s="106">
        <v>738</v>
      </c>
      <c r="M12" s="106">
        <v>774</v>
      </c>
      <c r="N12" s="106">
        <v>536</v>
      </c>
      <c r="O12" s="106">
        <v>522</v>
      </c>
      <c r="P12" s="106">
        <v>535</v>
      </c>
      <c r="Q12" s="106">
        <v>581</v>
      </c>
      <c r="R12" s="106">
        <v>541</v>
      </c>
      <c r="S12" s="106">
        <v>607</v>
      </c>
      <c r="T12" s="106">
        <v>573</v>
      </c>
      <c r="U12" s="106">
        <v>592</v>
      </c>
      <c r="V12" s="106">
        <v>641</v>
      </c>
      <c r="W12" s="106">
        <v>532</v>
      </c>
      <c r="X12" s="106">
        <v>492</v>
      </c>
      <c r="Y12" s="106">
        <v>538</v>
      </c>
      <c r="Z12" s="106">
        <v>531</v>
      </c>
      <c r="AA12" s="106">
        <v>703</v>
      </c>
      <c r="AB12" s="106">
        <v>3247</v>
      </c>
      <c r="AC12" s="106">
        <v>3196</v>
      </c>
      <c r="AD12" s="106">
        <v>3242</v>
      </c>
      <c r="AE12" s="106">
        <v>3565</v>
      </c>
      <c r="AF12" s="106">
        <v>3675</v>
      </c>
      <c r="AG12" s="106">
        <v>3391</v>
      </c>
      <c r="AH12" s="106">
        <v>3085</v>
      </c>
      <c r="AI12" s="106">
        <v>2665</v>
      </c>
      <c r="AJ12" s="106">
        <v>2230</v>
      </c>
      <c r="AK12" s="106">
        <v>2143</v>
      </c>
      <c r="AL12" s="106">
        <v>1715</v>
      </c>
      <c r="AM12" s="106">
        <v>1189</v>
      </c>
      <c r="AN12" s="106">
        <v>1707</v>
      </c>
      <c r="AO12" s="53">
        <v>17</v>
      </c>
      <c r="AP12" s="53">
        <v>257</v>
      </c>
      <c r="AQ12" s="53">
        <v>308</v>
      </c>
      <c r="AR12" s="106">
        <v>675</v>
      </c>
      <c r="AS12" s="106">
        <v>25125</v>
      </c>
      <c r="AT12" s="106">
        <v>1464</v>
      </c>
      <c r="AU12" s="106">
        <v>1528</v>
      </c>
      <c r="AV12" s="106">
        <v>10743</v>
      </c>
      <c r="AW12" s="106">
        <v>876</v>
      </c>
      <c r="AY12" s="52">
        <f t="shared" ref="AY12:AY17" si="7">+SUM(AZ12:BD12)</f>
        <v>47088</v>
      </c>
      <c r="AZ12" s="106">
        <f t="shared" ref="AZ12:AZ17" si="8">SUM(H12:S12)</f>
        <v>7436</v>
      </c>
      <c r="BA12" s="106">
        <f t="shared" ref="BA12:BA17" si="9">+SUM(T12,U12,V12,W12,X12,Y12)</f>
        <v>3368</v>
      </c>
      <c r="BB12" s="106">
        <f t="shared" ref="BB12:BB17" si="10">++SUM(Z12,AA12,AB12,AC12)</f>
        <v>7677</v>
      </c>
      <c r="BC12" s="106">
        <f t="shared" ref="BC12:BC17" si="11">+SUM(AD12,AE12,AF12,AG12,AH12,AI12)</f>
        <v>19623</v>
      </c>
      <c r="BD12" s="106">
        <f t="shared" ref="BD12:BD17" si="12">+SUM(AJ12,AK12,AL12,AM12,AN12)</f>
        <v>8984</v>
      </c>
      <c r="BF12" s="54">
        <v>4625</v>
      </c>
      <c r="BG12" s="55">
        <f t="shared" si="6"/>
        <v>1768.08</v>
      </c>
      <c r="BH12" s="54">
        <v>1425</v>
      </c>
      <c r="BJ12" s="54">
        <v>88</v>
      </c>
      <c r="BK12" s="54">
        <v>92</v>
      </c>
      <c r="BL12" s="54">
        <v>308</v>
      </c>
      <c r="BM12" s="54">
        <v>529</v>
      </c>
      <c r="BN12" s="54">
        <v>3411</v>
      </c>
      <c r="BO12" s="54">
        <v>2046</v>
      </c>
      <c r="BP12" s="54">
        <v>1425</v>
      </c>
    </row>
    <row r="13" spans="1:68" ht="14.25" customHeight="1" x14ac:dyDescent="0.2">
      <c r="A13" s="46" t="s">
        <v>215</v>
      </c>
      <c r="B13" s="46" t="s">
        <v>250</v>
      </c>
      <c r="C13" s="46" t="s">
        <v>249</v>
      </c>
      <c r="D13" s="46" t="s">
        <v>249</v>
      </c>
      <c r="E13" s="46" t="s">
        <v>125</v>
      </c>
      <c r="F13" s="212">
        <f>SUM(H13:AN13)</f>
        <v>36337</v>
      </c>
      <c r="G13" s="209">
        <f t="shared" ref="G13:G17" si="13">SUM(H13:M13)</f>
        <v>3341</v>
      </c>
      <c r="H13" s="106">
        <v>465</v>
      </c>
      <c r="I13" s="106">
        <v>573</v>
      </c>
      <c r="J13" s="106">
        <v>572</v>
      </c>
      <c r="K13" s="106">
        <v>540</v>
      </c>
      <c r="L13" s="106">
        <v>614</v>
      </c>
      <c r="M13" s="106">
        <v>577</v>
      </c>
      <c r="N13" s="106">
        <v>514</v>
      </c>
      <c r="O13" s="106">
        <v>561</v>
      </c>
      <c r="P13" s="106">
        <v>559</v>
      </c>
      <c r="Q13" s="106">
        <v>614</v>
      </c>
      <c r="R13" s="106">
        <v>565</v>
      </c>
      <c r="S13" s="106">
        <v>560</v>
      </c>
      <c r="T13" s="106">
        <v>561</v>
      </c>
      <c r="U13" s="106">
        <v>561</v>
      </c>
      <c r="V13" s="106">
        <v>571</v>
      </c>
      <c r="W13" s="106">
        <v>441</v>
      </c>
      <c r="X13" s="106">
        <v>480</v>
      </c>
      <c r="Y13" s="106">
        <v>495</v>
      </c>
      <c r="Z13" s="106">
        <v>517</v>
      </c>
      <c r="AA13" s="106">
        <v>642</v>
      </c>
      <c r="AB13" s="106">
        <v>3008</v>
      </c>
      <c r="AC13" s="106">
        <v>3245</v>
      </c>
      <c r="AD13" s="106">
        <v>3263</v>
      </c>
      <c r="AE13" s="106">
        <v>3199</v>
      </c>
      <c r="AF13" s="106">
        <v>2841</v>
      </c>
      <c r="AG13" s="106">
        <v>2406</v>
      </c>
      <c r="AH13" s="106">
        <v>1950</v>
      </c>
      <c r="AI13" s="106">
        <v>1584</v>
      </c>
      <c r="AJ13" s="106">
        <v>1138</v>
      </c>
      <c r="AK13" s="106">
        <v>968</v>
      </c>
      <c r="AL13" s="106">
        <v>730</v>
      </c>
      <c r="AM13" s="106">
        <v>487</v>
      </c>
      <c r="AN13" s="106">
        <v>536</v>
      </c>
      <c r="AO13" s="53">
        <v>15</v>
      </c>
      <c r="AP13" s="53">
        <v>211</v>
      </c>
      <c r="AQ13" s="53">
        <v>254</v>
      </c>
      <c r="AR13" s="106">
        <v>975</v>
      </c>
      <c r="AS13" s="106">
        <v>26316</v>
      </c>
      <c r="AT13" s="106">
        <v>1425</v>
      </c>
      <c r="AU13" s="106">
        <v>1375</v>
      </c>
      <c r="AV13" s="106">
        <v>9325</v>
      </c>
      <c r="AW13" s="106">
        <v>1265</v>
      </c>
      <c r="AY13" s="52">
        <f t="shared" si="7"/>
        <v>36337</v>
      </c>
      <c r="AZ13" s="106">
        <f t="shared" si="8"/>
        <v>6714</v>
      </c>
      <c r="BA13" s="106">
        <f t="shared" si="9"/>
        <v>3109</v>
      </c>
      <c r="BB13" s="106">
        <f t="shared" si="10"/>
        <v>7412</v>
      </c>
      <c r="BC13" s="106">
        <f t="shared" si="11"/>
        <v>15243</v>
      </c>
      <c r="BD13" s="106">
        <f t="shared" si="12"/>
        <v>3859</v>
      </c>
      <c r="BF13" s="54">
        <v>4141</v>
      </c>
      <c r="BG13" s="55">
        <f t="shared" si="6"/>
        <v>887.16</v>
      </c>
      <c r="BH13" s="54">
        <v>1255</v>
      </c>
      <c r="BJ13" s="54">
        <v>71</v>
      </c>
      <c r="BK13" s="54">
        <v>68</v>
      </c>
      <c r="BL13" s="54">
        <v>445</v>
      </c>
      <c r="BM13" s="54">
        <v>763</v>
      </c>
      <c r="BN13" s="54">
        <v>2742</v>
      </c>
      <c r="BO13" s="54">
        <v>1645</v>
      </c>
      <c r="BP13" s="54">
        <v>1255</v>
      </c>
    </row>
    <row r="14" spans="1:68" ht="14.25" customHeight="1" x14ac:dyDescent="0.2">
      <c r="A14" s="46" t="s">
        <v>216</v>
      </c>
      <c r="B14" s="46" t="s">
        <v>250</v>
      </c>
      <c r="C14" s="46" t="s">
        <v>249</v>
      </c>
      <c r="D14" s="46" t="s">
        <v>249</v>
      </c>
      <c r="E14" s="46" t="s">
        <v>18</v>
      </c>
      <c r="F14" s="212">
        <f t="shared" ref="F14:F17" si="14">SUM(H14:AN14)</f>
        <v>224791</v>
      </c>
      <c r="G14" s="209">
        <f t="shared" si="13"/>
        <v>22430</v>
      </c>
      <c r="H14" s="106">
        <v>3168</v>
      </c>
      <c r="I14" s="106">
        <v>3683</v>
      </c>
      <c r="J14" s="106">
        <v>3681</v>
      </c>
      <c r="K14" s="106">
        <v>3894</v>
      </c>
      <c r="L14" s="106">
        <v>4083</v>
      </c>
      <c r="M14" s="106">
        <v>3921</v>
      </c>
      <c r="N14" s="106">
        <v>2634</v>
      </c>
      <c r="O14" s="106">
        <v>2607</v>
      </c>
      <c r="P14" s="106">
        <v>2738</v>
      </c>
      <c r="Q14" s="106">
        <v>2825</v>
      </c>
      <c r="R14" s="106">
        <v>2754</v>
      </c>
      <c r="S14" s="106">
        <v>2826</v>
      </c>
      <c r="T14" s="106">
        <v>3085</v>
      </c>
      <c r="U14" s="106">
        <v>2997</v>
      </c>
      <c r="V14" s="106">
        <v>3146</v>
      </c>
      <c r="W14" s="106">
        <v>2519</v>
      </c>
      <c r="X14" s="106">
        <v>2559</v>
      </c>
      <c r="Y14" s="106">
        <v>2803</v>
      </c>
      <c r="Z14" s="106">
        <v>3009</v>
      </c>
      <c r="AA14" s="106">
        <v>3915</v>
      </c>
      <c r="AB14" s="106">
        <v>19396</v>
      </c>
      <c r="AC14" s="106">
        <v>19514</v>
      </c>
      <c r="AD14" s="106">
        <v>18391</v>
      </c>
      <c r="AE14" s="106">
        <v>17876</v>
      </c>
      <c r="AF14" s="106">
        <v>16585</v>
      </c>
      <c r="AG14" s="106">
        <v>14705</v>
      </c>
      <c r="AH14" s="106">
        <v>14091</v>
      </c>
      <c r="AI14" s="106">
        <v>11838</v>
      </c>
      <c r="AJ14" s="106">
        <v>8827</v>
      </c>
      <c r="AK14" s="106">
        <v>7173</v>
      </c>
      <c r="AL14" s="106">
        <v>5263</v>
      </c>
      <c r="AM14" s="106">
        <v>3637</v>
      </c>
      <c r="AN14" s="106">
        <v>4648</v>
      </c>
      <c r="AO14" s="53">
        <v>99</v>
      </c>
      <c r="AP14" s="53">
        <v>1409</v>
      </c>
      <c r="AQ14" s="53">
        <v>1759</v>
      </c>
      <c r="AR14" s="106">
        <v>3375</v>
      </c>
      <c r="AS14" s="106">
        <v>107361</v>
      </c>
      <c r="AT14" s="106">
        <v>7512</v>
      </c>
      <c r="AU14" s="106">
        <v>7769</v>
      </c>
      <c r="AV14" s="106">
        <v>55730</v>
      </c>
      <c r="AW14" s="106">
        <v>4375</v>
      </c>
      <c r="AY14" s="52">
        <f t="shared" si="7"/>
        <v>224791</v>
      </c>
      <c r="AZ14" s="106">
        <f t="shared" si="8"/>
        <v>38814</v>
      </c>
      <c r="BA14" s="106">
        <f t="shared" si="9"/>
        <v>17109</v>
      </c>
      <c r="BB14" s="106">
        <f t="shared" si="10"/>
        <v>45834</v>
      </c>
      <c r="BC14" s="106">
        <f t="shared" si="11"/>
        <v>93486</v>
      </c>
      <c r="BD14" s="106">
        <f t="shared" si="12"/>
        <v>29548</v>
      </c>
      <c r="BF14" s="54">
        <v>16027</v>
      </c>
      <c r="BG14" s="55">
        <f t="shared" si="6"/>
        <v>6657.24</v>
      </c>
      <c r="BH14" s="54">
        <v>4899</v>
      </c>
      <c r="BJ14" s="54">
        <v>488</v>
      </c>
      <c r="BK14" s="54">
        <v>468</v>
      </c>
      <c r="BL14" s="54">
        <v>1539</v>
      </c>
      <c r="BM14" s="54">
        <v>2638</v>
      </c>
      <c r="BN14" s="54">
        <v>10839</v>
      </c>
      <c r="BO14" s="54">
        <v>6503</v>
      </c>
      <c r="BP14" s="54">
        <v>4899</v>
      </c>
    </row>
    <row r="15" spans="1:68" ht="14.25" customHeight="1" x14ac:dyDescent="0.2">
      <c r="A15" s="46" t="s">
        <v>217</v>
      </c>
      <c r="B15" s="46" t="s">
        <v>250</v>
      </c>
      <c r="C15" s="46" t="s">
        <v>249</v>
      </c>
      <c r="D15" s="46" t="s">
        <v>249</v>
      </c>
      <c r="E15" s="46" t="s">
        <v>113</v>
      </c>
      <c r="F15" s="212">
        <f t="shared" si="14"/>
        <v>171629</v>
      </c>
      <c r="G15" s="209">
        <f t="shared" si="13"/>
        <v>13630</v>
      </c>
      <c r="H15" s="106">
        <v>1917</v>
      </c>
      <c r="I15" s="106">
        <v>2172</v>
      </c>
      <c r="J15" s="106">
        <v>2238</v>
      </c>
      <c r="K15" s="106">
        <v>2247</v>
      </c>
      <c r="L15" s="106">
        <v>2574</v>
      </c>
      <c r="M15" s="106">
        <v>2482</v>
      </c>
      <c r="N15" s="106">
        <v>1321</v>
      </c>
      <c r="O15" s="106">
        <v>1486</v>
      </c>
      <c r="P15" s="106">
        <v>1499</v>
      </c>
      <c r="Q15" s="106">
        <v>1766</v>
      </c>
      <c r="R15" s="106">
        <v>1618</v>
      </c>
      <c r="S15" s="106">
        <v>1712</v>
      </c>
      <c r="T15" s="106">
        <v>1794</v>
      </c>
      <c r="U15" s="106">
        <v>1815</v>
      </c>
      <c r="V15" s="106">
        <v>2021</v>
      </c>
      <c r="W15" s="106">
        <v>1683</v>
      </c>
      <c r="X15" s="106">
        <v>1758</v>
      </c>
      <c r="Y15" s="106">
        <v>1986</v>
      </c>
      <c r="Z15" s="106">
        <v>2061</v>
      </c>
      <c r="AA15" s="106">
        <v>2630</v>
      </c>
      <c r="AB15" s="106">
        <v>11972</v>
      </c>
      <c r="AC15" s="106">
        <v>11400</v>
      </c>
      <c r="AD15" s="106">
        <v>10192</v>
      </c>
      <c r="AE15" s="106">
        <v>11581</v>
      </c>
      <c r="AF15" s="106">
        <v>12908</v>
      </c>
      <c r="AG15" s="106">
        <v>13222</v>
      </c>
      <c r="AH15" s="106">
        <v>12408</v>
      </c>
      <c r="AI15" s="106">
        <v>11416</v>
      </c>
      <c r="AJ15" s="106">
        <v>10005</v>
      </c>
      <c r="AK15" s="106">
        <v>9286</v>
      </c>
      <c r="AL15" s="106">
        <v>7279</v>
      </c>
      <c r="AM15" s="106">
        <v>4893</v>
      </c>
      <c r="AN15" s="106">
        <v>6287</v>
      </c>
      <c r="AO15" s="53">
        <v>57</v>
      </c>
      <c r="AP15" s="53">
        <v>836</v>
      </c>
      <c r="AQ15" s="53">
        <v>1081</v>
      </c>
      <c r="AR15" s="106">
        <v>1776</v>
      </c>
      <c r="AS15" s="106">
        <v>99915</v>
      </c>
      <c r="AT15" s="106">
        <v>4570</v>
      </c>
      <c r="AU15" s="106">
        <v>5403</v>
      </c>
      <c r="AV15" s="106">
        <v>38992</v>
      </c>
      <c r="AW15" s="106">
        <v>2323</v>
      </c>
      <c r="AY15" s="52">
        <f t="shared" si="7"/>
        <v>171629</v>
      </c>
      <c r="AZ15" s="106">
        <f t="shared" si="8"/>
        <v>23032</v>
      </c>
      <c r="BA15" s="106">
        <f t="shared" si="9"/>
        <v>11057</v>
      </c>
      <c r="BB15" s="106">
        <f t="shared" si="10"/>
        <v>28063</v>
      </c>
      <c r="BC15" s="106">
        <f t="shared" si="11"/>
        <v>71727</v>
      </c>
      <c r="BD15" s="106">
        <f t="shared" si="12"/>
        <v>37750</v>
      </c>
      <c r="BF15" s="54">
        <v>22912</v>
      </c>
      <c r="BG15" s="55">
        <f t="shared" si="6"/>
        <v>7388.88</v>
      </c>
      <c r="BH15" s="54">
        <v>6430</v>
      </c>
      <c r="BJ15" s="54">
        <v>305</v>
      </c>
      <c r="BK15" s="54">
        <v>295</v>
      </c>
      <c r="BL15" s="54">
        <v>817</v>
      </c>
      <c r="BM15" s="54">
        <v>1401</v>
      </c>
      <c r="BN15" s="54">
        <v>14250</v>
      </c>
      <c r="BO15" s="54">
        <v>8550</v>
      </c>
      <c r="BP15" s="54">
        <v>6430</v>
      </c>
    </row>
    <row r="16" spans="1:68" ht="14.25" customHeight="1" x14ac:dyDescent="0.2">
      <c r="A16" s="46" t="s">
        <v>218</v>
      </c>
      <c r="B16" s="46" t="s">
        <v>250</v>
      </c>
      <c r="C16" s="46" t="s">
        <v>249</v>
      </c>
      <c r="D16" s="46" t="s">
        <v>249</v>
      </c>
      <c r="E16" s="46" t="s">
        <v>22</v>
      </c>
      <c r="F16" s="212">
        <f t="shared" si="14"/>
        <v>259751</v>
      </c>
      <c r="G16" s="209">
        <f t="shared" si="13"/>
        <v>21396</v>
      </c>
      <c r="H16" s="106">
        <v>2604</v>
      </c>
      <c r="I16" s="106">
        <v>3560</v>
      </c>
      <c r="J16" s="106">
        <v>3564</v>
      </c>
      <c r="K16" s="106">
        <v>3747</v>
      </c>
      <c r="L16" s="106">
        <v>3890</v>
      </c>
      <c r="M16" s="106">
        <v>4031</v>
      </c>
      <c r="N16" s="106">
        <v>3568</v>
      </c>
      <c r="O16" s="106">
        <v>3786</v>
      </c>
      <c r="P16" s="106">
        <v>3726</v>
      </c>
      <c r="Q16" s="106">
        <v>4126</v>
      </c>
      <c r="R16" s="106">
        <v>3776</v>
      </c>
      <c r="S16" s="106">
        <v>3845</v>
      </c>
      <c r="T16" s="106">
        <v>4254</v>
      </c>
      <c r="U16" s="106">
        <v>3779</v>
      </c>
      <c r="V16" s="106">
        <v>4213</v>
      </c>
      <c r="W16" s="106">
        <v>3441</v>
      </c>
      <c r="X16" s="106">
        <v>3336</v>
      </c>
      <c r="Y16" s="106">
        <v>3475</v>
      </c>
      <c r="Z16" s="106">
        <v>3727</v>
      </c>
      <c r="AA16" s="106">
        <v>4654</v>
      </c>
      <c r="AB16" s="106">
        <v>22666</v>
      </c>
      <c r="AC16" s="106">
        <v>22829</v>
      </c>
      <c r="AD16" s="106">
        <v>22045</v>
      </c>
      <c r="AE16" s="106">
        <v>21768</v>
      </c>
      <c r="AF16" s="106">
        <v>20250</v>
      </c>
      <c r="AG16" s="106">
        <v>17581</v>
      </c>
      <c r="AH16" s="106">
        <v>15017</v>
      </c>
      <c r="AI16" s="106">
        <v>12148</v>
      </c>
      <c r="AJ16" s="106">
        <v>9110</v>
      </c>
      <c r="AK16" s="106">
        <v>7539</v>
      </c>
      <c r="AL16" s="106">
        <v>5467</v>
      </c>
      <c r="AM16" s="106">
        <v>3841</v>
      </c>
      <c r="AN16" s="106">
        <v>4388</v>
      </c>
      <c r="AO16" s="53">
        <v>84</v>
      </c>
      <c r="AP16" s="53">
        <v>1199</v>
      </c>
      <c r="AQ16" s="53">
        <v>1405</v>
      </c>
      <c r="AR16" s="106">
        <v>4360</v>
      </c>
      <c r="AS16" s="106">
        <v>120602</v>
      </c>
      <c r="AT16" s="106">
        <v>10098</v>
      </c>
      <c r="AU16" s="106">
        <v>9868</v>
      </c>
      <c r="AV16" s="106">
        <v>66161</v>
      </c>
      <c r="AW16" s="106">
        <v>4987</v>
      </c>
      <c r="AY16" s="52">
        <f t="shared" si="7"/>
        <v>259751</v>
      </c>
      <c r="AZ16" s="106">
        <f t="shared" si="8"/>
        <v>44223</v>
      </c>
      <c r="BA16" s="106">
        <f t="shared" si="9"/>
        <v>22498</v>
      </c>
      <c r="BB16" s="106">
        <f t="shared" si="10"/>
        <v>53876</v>
      </c>
      <c r="BC16" s="106">
        <f t="shared" si="11"/>
        <v>108809</v>
      </c>
      <c r="BD16" s="106">
        <f t="shared" si="12"/>
        <v>30345</v>
      </c>
      <c r="BF16" s="54">
        <v>17220</v>
      </c>
      <c r="BG16" s="55">
        <f t="shared" si="6"/>
        <v>6901.2</v>
      </c>
      <c r="BH16" s="54">
        <v>5313</v>
      </c>
      <c r="BJ16" s="54">
        <v>441</v>
      </c>
      <c r="BK16" s="54">
        <v>458</v>
      </c>
      <c r="BL16" s="54">
        <v>1852</v>
      </c>
      <c r="BM16" s="54">
        <v>3175</v>
      </c>
      <c r="BN16" s="54">
        <v>11822</v>
      </c>
      <c r="BO16" s="54">
        <v>7094</v>
      </c>
      <c r="BP16" s="54">
        <v>5313</v>
      </c>
    </row>
    <row r="17" spans="1:68" ht="14.25" customHeight="1" thickBot="1" x14ac:dyDescent="0.25">
      <c r="A17" s="214" t="s">
        <v>219</v>
      </c>
      <c r="B17" s="214" t="s">
        <v>250</v>
      </c>
      <c r="C17" s="214" t="s">
        <v>249</v>
      </c>
      <c r="D17" s="214" t="s">
        <v>249</v>
      </c>
      <c r="E17" s="214" t="s">
        <v>26</v>
      </c>
      <c r="F17" s="213">
        <f t="shared" si="14"/>
        <v>228647</v>
      </c>
      <c r="G17" s="210">
        <f t="shared" si="13"/>
        <v>25764</v>
      </c>
      <c r="H17" s="215">
        <v>3648</v>
      </c>
      <c r="I17" s="215">
        <v>4058</v>
      </c>
      <c r="J17" s="215">
        <v>4378</v>
      </c>
      <c r="K17" s="215">
        <v>4494</v>
      </c>
      <c r="L17" s="215">
        <v>4569</v>
      </c>
      <c r="M17" s="215">
        <v>4617</v>
      </c>
      <c r="N17" s="215">
        <v>2526</v>
      </c>
      <c r="O17" s="215">
        <v>2526</v>
      </c>
      <c r="P17" s="215">
        <v>2608</v>
      </c>
      <c r="Q17" s="215">
        <v>2713</v>
      </c>
      <c r="R17" s="215">
        <v>2585</v>
      </c>
      <c r="S17" s="215">
        <v>2803</v>
      </c>
      <c r="T17" s="215">
        <v>2934</v>
      </c>
      <c r="U17" s="215">
        <v>2787</v>
      </c>
      <c r="V17" s="215">
        <v>2956</v>
      </c>
      <c r="W17" s="215">
        <v>2286</v>
      </c>
      <c r="X17" s="215">
        <v>2390</v>
      </c>
      <c r="Y17" s="215">
        <v>2782</v>
      </c>
      <c r="Z17" s="215">
        <v>3127</v>
      </c>
      <c r="AA17" s="215">
        <v>3983</v>
      </c>
      <c r="AB17" s="215">
        <v>20955</v>
      </c>
      <c r="AC17" s="215">
        <v>21361</v>
      </c>
      <c r="AD17" s="215">
        <v>19749</v>
      </c>
      <c r="AE17" s="215">
        <v>19078</v>
      </c>
      <c r="AF17" s="215">
        <v>17497</v>
      </c>
      <c r="AG17" s="215">
        <v>14187</v>
      </c>
      <c r="AH17" s="215">
        <v>12167</v>
      </c>
      <c r="AI17" s="215">
        <v>10025</v>
      </c>
      <c r="AJ17" s="215">
        <v>8099</v>
      </c>
      <c r="AK17" s="215">
        <v>7654</v>
      </c>
      <c r="AL17" s="215">
        <v>5739</v>
      </c>
      <c r="AM17" s="215">
        <v>3657</v>
      </c>
      <c r="AN17" s="215">
        <v>3709</v>
      </c>
      <c r="AO17" s="216">
        <v>97</v>
      </c>
      <c r="AP17" s="216">
        <v>1653</v>
      </c>
      <c r="AQ17" s="216">
        <v>1995</v>
      </c>
      <c r="AR17" s="215">
        <v>4235</v>
      </c>
      <c r="AS17" s="215">
        <v>126967</v>
      </c>
      <c r="AT17" s="215">
        <v>7151</v>
      </c>
      <c r="AU17" s="215">
        <v>7696</v>
      </c>
      <c r="AV17" s="215">
        <v>58729</v>
      </c>
      <c r="AW17" s="215">
        <v>5477</v>
      </c>
      <c r="AY17" s="217">
        <f t="shared" si="7"/>
        <v>228647</v>
      </c>
      <c r="AZ17" s="215">
        <f t="shared" si="8"/>
        <v>41525</v>
      </c>
      <c r="BA17" s="215">
        <f t="shared" si="9"/>
        <v>16135</v>
      </c>
      <c r="BB17" s="215">
        <f t="shared" si="10"/>
        <v>49426</v>
      </c>
      <c r="BC17" s="215">
        <f t="shared" si="11"/>
        <v>92703</v>
      </c>
      <c r="BD17" s="215">
        <f t="shared" si="12"/>
        <v>28858</v>
      </c>
      <c r="BF17" s="54">
        <v>19773</v>
      </c>
      <c r="BG17" s="55">
        <f t="shared" si="6"/>
        <v>6126</v>
      </c>
      <c r="BH17" s="54">
        <v>5475</v>
      </c>
      <c r="BJ17" s="54">
        <v>543</v>
      </c>
      <c r="BK17" s="54">
        <v>553</v>
      </c>
      <c r="BL17" s="54">
        <v>1927</v>
      </c>
      <c r="BM17" s="54">
        <v>3303</v>
      </c>
      <c r="BN17" s="54">
        <v>11559</v>
      </c>
      <c r="BO17" s="54">
        <v>6936</v>
      </c>
      <c r="BP17" s="54">
        <v>5475</v>
      </c>
    </row>
    <row r="18" spans="1:68" ht="10.5" customHeight="1" x14ac:dyDescent="0.25"/>
    <row r="19" spans="1:68" x14ac:dyDescent="0.25">
      <c r="A19" s="195" t="s">
        <v>198</v>
      </c>
      <c r="B19" s="195"/>
    </row>
    <row r="20" spans="1:68" x14ac:dyDescent="0.25">
      <c r="A20" s="196" t="s">
        <v>197</v>
      </c>
      <c r="B20" s="196"/>
    </row>
    <row r="21" spans="1:68" x14ac:dyDescent="0.25">
      <c r="A21" s="197" t="s">
        <v>193</v>
      </c>
      <c r="B21" s="197"/>
    </row>
    <row r="22" spans="1:68" x14ac:dyDescent="0.25">
      <c r="A22" s="197"/>
      <c r="B22" s="197"/>
    </row>
    <row r="23" spans="1:68" ht="13.5" customHeight="1" x14ac:dyDescent="0.25">
      <c r="A23" s="197"/>
      <c r="B23" s="197"/>
    </row>
    <row r="25" spans="1:68" s="60" customFormat="1" ht="1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</row>
    <row r="26" spans="1:68" s="60" customFormat="1" ht="15" x14ac:dyDescent="0.25">
      <c r="A26" s="46"/>
      <c r="B26" s="61" t="s">
        <v>251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</row>
    <row r="27" spans="1:68" s="60" customFormat="1" ht="15.75" customHeight="1" x14ac:dyDescent="0.25">
      <c r="A27" s="46"/>
      <c r="B27" s="62" t="s">
        <v>196</v>
      </c>
      <c r="C27" s="46"/>
      <c r="D27" s="46"/>
      <c r="E27" s="46"/>
      <c r="F27" s="46"/>
      <c r="G27" s="46"/>
      <c r="H27" s="46"/>
      <c r="J27" s="46"/>
      <c r="K27" s="63" t="str">
        <f>+CONCATENATE("Poblacion ",$B$27," por distrito, 2020")</f>
        <v>Poblacion Total por distrito, 2020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</row>
    <row r="28" spans="1:68" s="60" customFormat="1" ht="15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</row>
    <row r="29" spans="1:68" s="60" customFormat="1" ht="15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</row>
    <row r="30" spans="1:68" s="60" customFormat="1" ht="16.5" customHeight="1" x14ac:dyDescent="0.25">
      <c r="A30" s="46"/>
      <c r="B30" s="46"/>
      <c r="C30" s="46"/>
      <c r="D30" s="46"/>
      <c r="E30" s="46"/>
      <c r="F30" s="324" t="str">
        <f>+B27</f>
        <v>Total</v>
      </c>
      <c r="G30" s="324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</row>
    <row r="31" spans="1:68" s="60" customFormat="1" ht="22.5" customHeight="1" thickBot="1" x14ac:dyDescent="0.3">
      <c r="A31" s="46"/>
      <c r="B31" s="46"/>
      <c r="C31" s="46"/>
      <c r="D31" s="46"/>
      <c r="E31" s="64" t="s">
        <v>248</v>
      </c>
      <c r="F31" s="325">
        <f>+SUM(F32:F38)</f>
        <v>1619747</v>
      </c>
      <c r="G31" s="325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</row>
    <row r="32" spans="1:68" s="60" customFormat="1" ht="26.25" customHeight="1" x14ac:dyDescent="0.25">
      <c r="A32" s="46"/>
      <c r="B32" s="46"/>
      <c r="C32" s="46"/>
      <c r="D32" s="46"/>
      <c r="E32" s="65" t="s">
        <v>14</v>
      </c>
      <c r="F32" s="56">
        <f t="shared" ref="F32:F38" si="15">+INDEX($AY$10:$BD$17,MATCH($E32,$E$10:$E$17,0),MATCH($B$27,$AY$8:$BD$8,0))</f>
        <v>651504</v>
      </c>
      <c r="G32" s="66">
        <f t="shared" ref="G32:G38" si="16">+IFERROR(F32/$F$31,0)</f>
        <v>0.40222577970510209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</row>
    <row r="33" spans="1:43" s="60" customFormat="1" ht="26.25" customHeight="1" x14ac:dyDescent="0.25">
      <c r="A33" s="46"/>
      <c r="B33" s="46"/>
      <c r="C33" s="46"/>
      <c r="D33" s="46"/>
      <c r="E33" s="65" t="s">
        <v>26</v>
      </c>
      <c r="F33" s="56">
        <f t="shared" si="15"/>
        <v>228647</v>
      </c>
      <c r="G33" s="66">
        <f t="shared" si="16"/>
        <v>0.14116216915357768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</row>
    <row r="34" spans="1:43" s="60" customFormat="1" ht="26.25" customHeight="1" x14ac:dyDescent="0.25">
      <c r="A34" s="46"/>
      <c r="B34" s="46"/>
      <c r="C34" s="46"/>
      <c r="D34" s="46"/>
      <c r="E34" s="65" t="s">
        <v>18</v>
      </c>
      <c r="F34" s="56">
        <f t="shared" si="15"/>
        <v>224791</v>
      </c>
      <c r="G34" s="66">
        <f t="shared" si="16"/>
        <v>0.13878155045201504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</row>
    <row r="35" spans="1:43" s="60" customFormat="1" ht="26.25" customHeight="1" x14ac:dyDescent="0.25">
      <c r="A35" s="46"/>
      <c r="B35" s="46"/>
      <c r="C35" s="46"/>
      <c r="D35" s="46"/>
      <c r="E35" s="65" t="s">
        <v>22</v>
      </c>
      <c r="F35" s="56">
        <f t="shared" si="15"/>
        <v>259751</v>
      </c>
      <c r="G35" s="66">
        <f t="shared" si="16"/>
        <v>0.16036516814045651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</row>
    <row r="36" spans="1:43" s="60" customFormat="1" ht="26.25" customHeight="1" x14ac:dyDescent="0.25">
      <c r="A36" s="46"/>
      <c r="B36" s="46"/>
      <c r="C36" s="46"/>
      <c r="D36" s="46"/>
      <c r="E36" s="65" t="s">
        <v>113</v>
      </c>
      <c r="F36" s="56">
        <f t="shared" si="15"/>
        <v>171629</v>
      </c>
      <c r="G36" s="66">
        <f t="shared" si="16"/>
        <v>0.1059603752931785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</row>
    <row r="37" spans="1:43" s="60" customFormat="1" ht="26.25" customHeight="1" x14ac:dyDescent="0.25">
      <c r="A37" s="46"/>
      <c r="B37" s="46"/>
      <c r="C37" s="46"/>
      <c r="D37" s="46"/>
      <c r="E37" s="65" t="s">
        <v>125</v>
      </c>
      <c r="F37" s="56">
        <f t="shared" si="15"/>
        <v>36337</v>
      </c>
      <c r="G37" s="66">
        <f t="shared" si="16"/>
        <v>2.2433750456089748E-2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</row>
    <row r="38" spans="1:43" s="60" customFormat="1" ht="26.25" customHeight="1" x14ac:dyDescent="0.25">
      <c r="A38" s="46"/>
      <c r="B38" s="46"/>
      <c r="C38" s="46"/>
      <c r="D38" s="46"/>
      <c r="E38" s="65" t="s">
        <v>134</v>
      </c>
      <c r="F38" s="56">
        <f t="shared" si="15"/>
        <v>47088</v>
      </c>
      <c r="G38" s="66">
        <f t="shared" si="16"/>
        <v>2.9071206799580428E-2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</row>
    <row r="39" spans="1:43" s="60" customFormat="1" ht="12" customHeight="1" x14ac:dyDescent="0.25">
      <c r="A39" s="46"/>
      <c r="B39" s="46"/>
      <c r="C39" s="46"/>
      <c r="D39" s="67"/>
      <c r="E39" s="68" t="str">
        <f>+A19</f>
        <v>NOTA: POBLACION DE 0 A 5 AÑOS ES INFORMACION DE NIÑOS REGISTRADOS EN PADRON NOMINAL AL 31 DE DICIEMBRE 2019. (ftp://ftp.minsa.gob.pe/oei/Padron_Nominal/)</v>
      </c>
      <c r="F39" s="67"/>
      <c r="G39" s="67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0" spans="1:43" s="60" customFormat="1" ht="12" customHeight="1" x14ac:dyDescent="0.25">
      <c r="A40" s="46"/>
      <c r="B40" s="46"/>
      <c r="C40" s="46"/>
      <c r="D40" s="46"/>
      <c r="E40" s="69" t="str">
        <f>+A20</f>
        <v>Poblacion 6 a Más años, INEI: CENSO NACIONAL XI DE POBLACION Y VIVIVIENDA 2017/- BOLETIN DEMOGRAFICO Nº 39, Lima -2019_(ftp://ftp.minsa.gob.pe/oei/Poblacion/)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</row>
    <row r="41" spans="1:43" s="60" customFormat="1" ht="12" customHeight="1" x14ac:dyDescent="0.25">
      <c r="A41" s="46"/>
      <c r="B41" s="46"/>
      <c r="C41" s="46"/>
      <c r="D41" s="46"/>
      <c r="E41" s="70" t="s">
        <v>252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</row>
    <row r="42" spans="1:43" s="60" customFormat="1" ht="15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</row>
    <row r="43" spans="1:43" s="60" customFormat="1" ht="15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</row>
    <row r="45" spans="1:43" s="60" customFormat="1" ht="18.75" x14ac:dyDescent="0.25">
      <c r="A45" s="46"/>
      <c r="B45" s="46"/>
      <c r="C45" s="46"/>
      <c r="D45" s="46"/>
      <c r="E45" s="46"/>
      <c r="F45" s="46"/>
      <c r="G45" s="46"/>
      <c r="H45" s="46"/>
      <c r="I45" s="63" t="str">
        <f>+CONCATENATE("Poblacion Padron Nominal / INEI 2020 por Etapa de vida, ",$B$47)</f>
        <v>Poblacion Padron Nominal / INEI 2020 por Etapa de vida, Santa Anita</v>
      </c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</row>
    <row r="46" spans="1:43" s="60" customFormat="1" ht="15" x14ac:dyDescent="0.25">
      <c r="A46" s="46"/>
      <c r="B46" s="61" t="s">
        <v>253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</row>
    <row r="47" spans="1:43" s="60" customFormat="1" ht="15.75" customHeight="1" x14ac:dyDescent="0.25">
      <c r="A47" s="46"/>
      <c r="B47" s="62" t="s">
        <v>26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</row>
    <row r="48" spans="1:43" s="60" customFormat="1" ht="15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</row>
    <row r="49" spans="1:43" s="60" customFormat="1" ht="15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</row>
    <row r="50" spans="1:43" s="60" customFormat="1" ht="16.5" customHeight="1" x14ac:dyDescent="0.25">
      <c r="A50" s="46"/>
      <c r="B50" s="46"/>
      <c r="C50" s="46"/>
      <c r="D50" s="46"/>
      <c r="E50" s="46"/>
      <c r="F50" s="324" t="s">
        <v>196</v>
      </c>
      <c r="G50" s="324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</row>
    <row r="51" spans="1:43" s="60" customFormat="1" ht="22.5" customHeight="1" thickBot="1" x14ac:dyDescent="0.3">
      <c r="A51" s="46"/>
      <c r="B51" s="46"/>
      <c r="C51" s="46"/>
      <c r="D51" s="46"/>
      <c r="E51" s="64" t="s">
        <v>196</v>
      </c>
      <c r="F51" s="71">
        <f>+SUM(F52:F56)</f>
        <v>228647</v>
      </c>
      <c r="G51" s="71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</row>
    <row r="52" spans="1:43" s="60" customFormat="1" ht="26.25" customHeight="1" x14ac:dyDescent="0.25">
      <c r="A52" s="46"/>
      <c r="B52" s="46"/>
      <c r="C52" s="46"/>
      <c r="D52" s="46"/>
      <c r="E52" s="65" t="s">
        <v>227</v>
      </c>
      <c r="F52" s="56">
        <f>+INDEX($AY$10:$BD$17,MATCH($B$47,$E$10:$E$17,0),MATCH($E52,$AY$8:$BD$8,0))</f>
        <v>41525</v>
      </c>
      <c r="G52" s="66">
        <f>+IFERROR(F52/$F$51,0)</f>
        <v>0.1816118295888422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</row>
    <row r="53" spans="1:43" s="60" customFormat="1" ht="26.25" customHeight="1" x14ac:dyDescent="0.25">
      <c r="A53" s="46"/>
      <c r="B53" s="46"/>
      <c r="C53" s="46"/>
      <c r="D53" s="46"/>
      <c r="E53" s="65" t="s">
        <v>228</v>
      </c>
      <c r="F53" s="56">
        <f>+INDEX($AY$10:$BD$17,MATCH($B$47,$E$10:$E$17,0),MATCH($E53,$AY$8:$BD$8,0))</f>
        <v>16135</v>
      </c>
      <c r="G53" s="66">
        <f t="shared" ref="G53:G56" si="17">+IFERROR(F53/$F$51,0)</f>
        <v>7.0567293688524227E-2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</row>
    <row r="54" spans="1:43" s="60" customFormat="1" ht="26.25" customHeight="1" x14ac:dyDescent="0.25">
      <c r="A54" s="46"/>
      <c r="B54" s="46"/>
      <c r="C54" s="46"/>
      <c r="D54" s="46"/>
      <c r="E54" s="65" t="s">
        <v>229</v>
      </c>
      <c r="F54" s="56">
        <f>+INDEX($AY$10:$BD$17,MATCH($B$47,$E$10:$E$17,0),MATCH($E54,$AY$8:$BD$8,0))</f>
        <v>49426</v>
      </c>
      <c r="G54" s="66">
        <f t="shared" si="17"/>
        <v>0.21616727969315144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</row>
    <row r="55" spans="1:43" s="60" customFormat="1" ht="26.25" customHeight="1" x14ac:dyDescent="0.25">
      <c r="A55" s="46"/>
      <c r="B55" s="46"/>
      <c r="C55" s="46"/>
      <c r="D55" s="46"/>
      <c r="E55" s="65" t="s">
        <v>230</v>
      </c>
      <c r="F55" s="56">
        <f>+INDEX($AY$10:$BD$17,MATCH($B$47,$E$10:$E$17,0),MATCH($E55,$AY$8:$BD$8,0))</f>
        <v>92703</v>
      </c>
      <c r="G55" s="66">
        <f t="shared" si="17"/>
        <v>0.405441575878975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</row>
    <row r="56" spans="1:43" s="60" customFormat="1" ht="26.25" customHeight="1" x14ac:dyDescent="0.25">
      <c r="A56" s="46"/>
      <c r="B56" s="46"/>
      <c r="C56" s="46"/>
      <c r="D56" s="46"/>
      <c r="E56" s="65" t="s">
        <v>231</v>
      </c>
      <c r="F56" s="56">
        <f>+INDEX($AY$10:$BD$17,MATCH($B$47,$E$10:$E$17,0),MATCH($E56,$AY$8:$BD$8,0))</f>
        <v>28858</v>
      </c>
      <c r="G56" s="66">
        <f t="shared" si="17"/>
        <v>0.12621202115050711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</row>
    <row r="57" spans="1:43" s="60" customFormat="1" ht="12" customHeight="1" x14ac:dyDescent="0.25">
      <c r="A57" s="46"/>
      <c r="B57" s="46"/>
      <c r="C57" s="46"/>
      <c r="D57" s="67"/>
      <c r="E57" s="68" t="str">
        <f>+A19</f>
        <v>NOTA: POBLACION DE 0 A 5 AÑOS ES INFORMACION DE NIÑOS REGISTRADOS EN PADRON NOMINAL AL 31 DE DICIEMBRE 2019. (ftp://ftp.minsa.gob.pe/oei/Padron_Nominal/)</v>
      </c>
      <c r="F57" s="67"/>
      <c r="G57" s="67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</row>
    <row r="58" spans="1:43" s="60" customFormat="1" ht="12" customHeight="1" x14ac:dyDescent="0.25">
      <c r="A58" s="46"/>
      <c r="B58" s="46"/>
      <c r="C58" s="46"/>
      <c r="D58" s="46"/>
      <c r="E58" s="69" t="str">
        <f>+A20</f>
        <v>Poblacion 6 a Más años, INEI: CENSO NACIONAL XI DE POBLACION Y VIVIVIENDA 2017/- BOLETIN DEMOGRAFICO Nº 39, Lima -2019_(ftp://ftp.minsa.gob.pe/oei/Poblacion/)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</row>
    <row r="59" spans="1:43" s="60" customFormat="1" ht="12" customHeight="1" x14ac:dyDescent="0.25">
      <c r="A59" s="46"/>
      <c r="B59" s="46"/>
      <c r="C59" s="46"/>
      <c r="D59" s="46"/>
      <c r="E59" s="70" t="s">
        <v>252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</row>
    <row r="60" spans="1:43" s="60" customFormat="1" ht="15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</row>
    <row r="61" spans="1:43" s="60" customFormat="1" ht="15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</row>
  </sheetData>
  <mergeCells count="32">
    <mergeCell ref="A8:A9"/>
    <mergeCell ref="B8:B9"/>
    <mergeCell ref="C8:C9"/>
    <mergeCell ref="D8:D9"/>
    <mergeCell ref="E8:E9"/>
    <mergeCell ref="F50:G50"/>
    <mergeCell ref="BG8:BG9"/>
    <mergeCell ref="BH8:BH9"/>
    <mergeCell ref="BJ8:BJ9"/>
    <mergeCell ref="BK8:BK9"/>
    <mergeCell ref="AZ8:AZ9"/>
    <mergeCell ref="BA8:BA9"/>
    <mergeCell ref="BB8:BB9"/>
    <mergeCell ref="BC8:BC9"/>
    <mergeCell ref="BD8:BD9"/>
    <mergeCell ref="BF8:BF9"/>
    <mergeCell ref="AO8:AQ8"/>
    <mergeCell ref="AR8:AR9"/>
    <mergeCell ref="AS8:AS9"/>
    <mergeCell ref="AT8:AV8"/>
    <mergeCell ref="AW8:AW9"/>
    <mergeCell ref="BN8:BN9"/>
    <mergeCell ref="BO8:BO9"/>
    <mergeCell ref="BP8:BP9"/>
    <mergeCell ref="F30:G30"/>
    <mergeCell ref="F31:G31"/>
    <mergeCell ref="BL8:BL9"/>
    <mergeCell ref="BM8:BM9"/>
    <mergeCell ref="AY8:AY9"/>
    <mergeCell ref="H8:AA8"/>
    <mergeCell ref="AB8:AN8"/>
    <mergeCell ref="F8:G8"/>
  </mergeCells>
  <dataValidations count="2">
    <dataValidation type="list" allowBlank="1" showInputMessage="1" showErrorMessage="1" sqref="B47">
      <formula1>$E$10:$E$17</formula1>
    </dataValidation>
    <dataValidation type="list" allowBlank="1" showInputMessage="1" showErrorMessage="1" sqref="B27">
      <formula1>$E$51:$E$56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DX136"/>
  <sheetViews>
    <sheetView showGridLines="0" tabSelected="1" zoomScale="85" zoomScaleNormal="85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D26" sqref="D26"/>
    </sheetView>
  </sheetViews>
  <sheetFormatPr baseColWidth="10" defaultColWidth="11.42578125" defaultRowHeight="15" x14ac:dyDescent="0.25"/>
  <cols>
    <col min="1" max="1" width="9.7109375" style="46" customWidth="1"/>
    <col min="2" max="2" width="14.85546875" style="46" customWidth="1"/>
    <col min="3" max="3" width="9.7109375" style="46" customWidth="1"/>
    <col min="4" max="4" width="14.28515625" style="46" customWidth="1"/>
    <col min="5" max="9" width="11.85546875" style="46" customWidth="1"/>
    <col min="10" max="10" width="12.42578125" style="46" bestFit="1" customWidth="1"/>
    <col min="11" max="13" width="10.7109375" style="46" customWidth="1"/>
    <col min="14" max="14" width="14.7109375" style="46" customWidth="1"/>
    <col min="15" max="18" width="10.7109375" style="46" customWidth="1"/>
    <col min="19" max="19" width="11.7109375" style="46" customWidth="1"/>
    <col min="20" max="29" width="10.7109375" style="46" customWidth="1"/>
    <col min="30" max="30" width="11.85546875" style="46" customWidth="1"/>
    <col min="31" max="31" width="12.140625" style="46" customWidth="1"/>
    <col min="32" max="34" width="11.85546875" style="46" customWidth="1"/>
    <col min="35" max="35" width="12.42578125" style="46" customWidth="1"/>
    <col min="36" max="37" width="11.85546875" style="46" customWidth="1"/>
    <col min="38" max="38" width="11.42578125" style="46" customWidth="1"/>
    <col min="39" max="42" width="10.7109375" style="46" customWidth="1"/>
    <col min="43" max="55" width="11.42578125" style="60" customWidth="1"/>
    <col min="56" max="65" width="11.42578125" style="60"/>
    <col min="66" max="68" width="11.85546875" style="60" bestFit="1" customWidth="1"/>
    <col min="69" max="69" width="11.42578125" style="60" bestFit="1" customWidth="1"/>
    <col min="70" max="70" width="10.85546875" style="60" bestFit="1" customWidth="1"/>
    <col min="71" max="71" width="9.5703125" style="60" bestFit="1" customWidth="1"/>
    <col min="72" max="74" width="10" style="60" bestFit="1" customWidth="1"/>
    <col min="75" max="77" width="10.42578125" style="60" bestFit="1" customWidth="1"/>
    <col min="78" max="78" width="10" style="60" bestFit="1" customWidth="1"/>
    <col min="79" max="91" width="11.42578125" style="60"/>
    <col min="92" max="92" width="6.7109375" style="60" customWidth="1"/>
    <col min="93" max="109" width="7.42578125" style="60" customWidth="1"/>
    <col min="110" max="126" width="7.5703125" style="60" customWidth="1"/>
    <col min="127" max="16384" width="11.42578125" style="60"/>
  </cols>
  <sheetData>
    <row r="3" spans="1:128" ht="23.25" x14ac:dyDescent="0.25">
      <c r="E3" s="45" t="s">
        <v>322</v>
      </c>
    </row>
    <row r="4" spans="1:128" ht="6.75" customHeight="1" x14ac:dyDescent="0.25"/>
    <row r="5" spans="1:128" ht="6.75" customHeight="1" x14ac:dyDescent="0.25"/>
    <row r="6" spans="1:128" ht="6.75" customHeight="1" x14ac:dyDescent="0.25"/>
    <row r="7" spans="1:128" ht="6.75" customHeight="1" thickBot="1" x14ac:dyDescent="0.3"/>
    <row r="8" spans="1:128" s="46" customFormat="1" ht="15.75" customHeight="1" thickBot="1" x14ac:dyDescent="0.3">
      <c r="A8" s="350"/>
      <c r="B8" s="352" t="s">
        <v>244</v>
      </c>
      <c r="C8" s="352" t="s">
        <v>245</v>
      </c>
      <c r="D8" s="352" t="s">
        <v>246</v>
      </c>
      <c r="E8" s="363" t="s">
        <v>254</v>
      </c>
      <c r="F8" s="365" t="s">
        <v>255</v>
      </c>
      <c r="G8" s="367" t="s">
        <v>256</v>
      </c>
      <c r="H8" s="369" t="s">
        <v>257</v>
      </c>
      <c r="I8" s="370"/>
      <c r="J8" s="371" t="s">
        <v>258</v>
      </c>
      <c r="K8" s="372"/>
      <c r="L8" s="372"/>
      <c r="M8" s="372"/>
      <c r="N8" s="373"/>
      <c r="O8" s="374" t="s">
        <v>259</v>
      </c>
      <c r="P8" s="375"/>
      <c r="Q8" s="375"/>
      <c r="R8" s="375"/>
      <c r="S8" s="376"/>
      <c r="T8" s="72" t="s">
        <v>258</v>
      </c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4"/>
      <c r="AN8" s="248" t="s">
        <v>226</v>
      </c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30" t="s">
        <v>259</v>
      </c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2"/>
      <c r="BX8" s="249" t="s">
        <v>226</v>
      </c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50"/>
      <c r="CL8" s="250"/>
      <c r="CM8" s="251"/>
      <c r="CO8" s="377" t="s">
        <v>258</v>
      </c>
      <c r="CP8" s="378"/>
      <c r="CQ8" s="378"/>
      <c r="CR8" s="378"/>
      <c r="CS8" s="378"/>
      <c r="CT8" s="378"/>
      <c r="CU8" s="378"/>
      <c r="CV8" s="378"/>
      <c r="CW8" s="378"/>
      <c r="CX8" s="378"/>
      <c r="CY8" s="378"/>
      <c r="CZ8" s="378"/>
      <c r="DA8" s="378"/>
      <c r="DB8" s="378"/>
      <c r="DC8" s="378"/>
      <c r="DD8" s="378"/>
      <c r="DE8" s="378"/>
      <c r="DF8" s="379" t="s">
        <v>259</v>
      </c>
      <c r="DG8" s="380"/>
      <c r="DH8" s="380"/>
      <c r="DI8" s="380"/>
      <c r="DJ8" s="380"/>
      <c r="DK8" s="380"/>
      <c r="DL8" s="380"/>
      <c r="DM8" s="380"/>
      <c r="DN8" s="380"/>
      <c r="DO8" s="380"/>
      <c r="DP8" s="380"/>
      <c r="DQ8" s="380"/>
      <c r="DR8" s="380"/>
      <c r="DS8" s="380"/>
      <c r="DT8" s="380"/>
      <c r="DU8" s="380"/>
      <c r="DV8" s="381"/>
      <c r="DX8" s="360" t="s">
        <v>232</v>
      </c>
    </row>
    <row r="9" spans="1:128" s="46" customFormat="1" ht="33.75" customHeight="1" thickBot="1" x14ac:dyDescent="0.3">
      <c r="A9" s="359" t="s">
        <v>242</v>
      </c>
      <c r="B9" s="362"/>
      <c r="C9" s="362"/>
      <c r="D9" s="362"/>
      <c r="E9" s="364"/>
      <c r="F9" s="366"/>
      <c r="G9" s="368"/>
      <c r="H9" s="75" t="s">
        <v>260</v>
      </c>
      <c r="I9" s="226" t="s">
        <v>261</v>
      </c>
      <c r="J9" s="76" t="s">
        <v>227</v>
      </c>
      <c r="K9" s="77" t="s">
        <v>228</v>
      </c>
      <c r="L9" s="77" t="s">
        <v>229</v>
      </c>
      <c r="M9" s="77" t="s">
        <v>230</v>
      </c>
      <c r="N9" s="78" t="s">
        <v>231</v>
      </c>
      <c r="O9" s="227" t="s">
        <v>227</v>
      </c>
      <c r="P9" s="228" t="s">
        <v>228</v>
      </c>
      <c r="Q9" s="228" t="s">
        <v>229</v>
      </c>
      <c r="R9" s="228" t="s">
        <v>230</v>
      </c>
      <c r="S9" s="229" t="s">
        <v>231</v>
      </c>
      <c r="T9" s="79" t="s">
        <v>6</v>
      </c>
      <c r="U9" s="80" t="s">
        <v>7</v>
      </c>
      <c r="V9" s="81" t="s">
        <v>8</v>
      </c>
      <c r="W9" s="81" t="s">
        <v>9</v>
      </c>
      <c r="X9" s="82" t="s">
        <v>10</v>
      </c>
      <c r="Y9" s="81" t="s">
        <v>11</v>
      </c>
      <c r="Z9" s="81" t="s">
        <v>199</v>
      </c>
      <c r="AA9" s="80" t="s">
        <v>200</v>
      </c>
      <c r="AB9" s="81" t="s">
        <v>201</v>
      </c>
      <c r="AC9" s="82" t="s">
        <v>202</v>
      </c>
      <c r="AD9" s="81" t="s">
        <v>203</v>
      </c>
      <c r="AE9" s="80" t="s">
        <v>204</v>
      </c>
      <c r="AF9" s="81" t="s">
        <v>205</v>
      </c>
      <c r="AG9" s="81" t="s">
        <v>206</v>
      </c>
      <c r="AH9" s="82" t="s">
        <v>207</v>
      </c>
      <c r="AI9" s="81" t="s">
        <v>208</v>
      </c>
      <c r="AJ9" s="80" t="s">
        <v>209</v>
      </c>
      <c r="AK9" s="81" t="s">
        <v>210</v>
      </c>
      <c r="AL9" s="81" t="s">
        <v>211</v>
      </c>
      <c r="AM9" s="82" t="s">
        <v>212</v>
      </c>
      <c r="AN9" s="81" t="s">
        <v>295</v>
      </c>
      <c r="AO9" s="80" t="s">
        <v>296</v>
      </c>
      <c r="AP9" s="81" t="s">
        <v>297</v>
      </c>
      <c r="AQ9" s="80" t="s">
        <v>298</v>
      </c>
      <c r="AR9" s="81" t="s">
        <v>299</v>
      </c>
      <c r="AS9" s="80" t="s">
        <v>300</v>
      </c>
      <c r="AT9" s="81" t="s">
        <v>301</v>
      </c>
      <c r="AU9" s="80" t="s">
        <v>302</v>
      </c>
      <c r="AV9" s="81" t="s">
        <v>303</v>
      </c>
      <c r="AW9" s="80" t="s">
        <v>304</v>
      </c>
      <c r="AX9" s="81" t="s">
        <v>305</v>
      </c>
      <c r="AY9" s="80" t="s">
        <v>306</v>
      </c>
      <c r="AZ9" s="252" t="s">
        <v>307</v>
      </c>
      <c r="BA9" s="83" t="s">
        <v>309</v>
      </c>
      <c r="BB9" s="83" t="s">
        <v>318</v>
      </c>
      <c r="BC9" s="83" t="s">
        <v>310</v>
      </c>
      <c r="BD9" s="233" t="s">
        <v>6</v>
      </c>
      <c r="BE9" s="234" t="s">
        <v>7</v>
      </c>
      <c r="BF9" s="235" t="s">
        <v>8</v>
      </c>
      <c r="BG9" s="235" t="s">
        <v>9</v>
      </c>
      <c r="BH9" s="236" t="s">
        <v>10</v>
      </c>
      <c r="BI9" s="235" t="s">
        <v>11</v>
      </c>
      <c r="BJ9" s="235" t="s">
        <v>199</v>
      </c>
      <c r="BK9" s="234" t="s">
        <v>200</v>
      </c>
      <c r="BL9" s="235" t="s">
        <v>201</v>
      </c>
      <c r="BM9" s="236" t="s">
        <v>202</v>
      </c>
      <c r="BN9" s="235" t="s">
        <v>203</v>
      </c>
      <c r="BO9" s="234" t="s">
        <v>204</v>
      </c>
      <c r="BP9" s="235" t="s">
        <v>205</v>
      </c>
      <c r="BQ9" s="235" t="s">
        <v>206</v>
      </c>
      <c r="BR9" s="236" t="s">
        <v>207</v>
      </c>
      <c r="BS9" s="235" t="s">
        <v>208</v>
      </c>
      <c r="BT9" s="234" t="s">
        <v>209</v>
      </c>
      <c r="BU9" s="235" t="s">
        <v>210</v>
      </c>
      <c r="BV9" s="235" t="s">
        <v>211</v>
      </c>
      <c r="BW9" s="236" t="s">
        <v>212</v>
      </c>
      <c r="BX9" s="235" t="s">
        <v>295</v>
      </c>
      <c r="BY9" s="234" t="s">
        <v>296</v>
      </c>
      <c r="BZ9" s="235" t="s">
        <v>297</v>
      </c>
      <c r="CA9" s="234" t="s">
        <v>298</v>
      </c>
      <c r="CB9" s="235" t="s">
        <v>299</v>
      </c>
      <c r="CC9" s="234" t="s">
        <v>300</v>
      </c>
      <c r="CD9" s="235" t="s">
        <v>301</v>
      </c>
      <c r="CE9" s="234" t="s">
        <v>302</v>
      </c>
      <c r="CF9" s="235" t="s">
        <v>303</v>
      </c>
      <c r="CG9" s="234" t="s">
        <v>304</v>
      </c>
      <c r="CH9" s="235" t="s">
        <v>305</v>
      </c>
      <c r="CI9" s="234" t="s">
        <v>306</v>
      </c>
      <c r="CJ9" s="253" t="s">
        <v>307</v>
      </c>
      <c r="CK9" s="237" t="s">
        <v>309</v>
      </c>
      <c r="CL9" s="238" t="s">
        <v>318</v>
      </c>
      <c r="CM9" s="239" t="s">
        <v>310</v>
      </c>
      <c r="CO9" s="76" t="s">
        <v>262</v>
      </c>
      <c r="CP9" s="77" t="s">
        <v>263</v>
      </c>
      <c r="CQ9" s="77" t="s">
        <v>264</v>
      </c>
      <c r="CR9" s="77" t="s">
        <v>265</v>
      </c>
      <c r="CS9" s="77" t="s">
        <v>266</v>
      </c>
      <c r="CT9" s="77" t="s">
        <v>267</v>
      </c>
      <c r="CU9" s="77" t="s">
        <v>268</v>
      </c>
      <c r="CV9" s="77" t="s">
        <v>269</v>
      </c>
      <c r="CW9" s="77" t="s">
        <v>270</v>
      </c>
      <c r="CX9" s="77" t="s">
        <v>271</v>
      </c>
      <c r="CY9" s="77" t="s">
        <v>272</v>
      </c>
      <c r="CZ9" s="77" t="s">
        <v>273</v>
      </c>
      <c r="DA9" s="77" t="s">
        <v>274</v>
      </c>
      <c r="DB9" s="77" t="s">
        <v>275</v>
      </c>
      <c r="DC9" s="77" t="s">
        <v>276</v>
      </c>
      <c r="DD9" s="77" t="s">
        <v>277</v>
      </c>
      <c r="DE9" s="84" t="s">
        <v>278</v>
      </c>
      <c r="DF9" s="85" t="s">
        <v>262</v>
      </c>
      <c r="DG9" s="86" t="s">
        <v>263</v>
      </c>
      <c r="DH9" s="86" t="s">
        <v>264</v>
      </c>
      <c r="DI9" s="86" t="s">
        <v>265</v>
      </c>
      <c r="DJ9" s="86" t="s">
        <v>266</v>
      </c>
      <c r="DK9" s="86" t="s">
        <v>267</v>
      </c>
      <c r="DL9" s="86" t="s">
        <v>268</v>
      </c>
      <c r="DM9" s="86" t="s">
        <v>269</v>
      </c>
      <c r="DN9" s="86" t="s">
        <v>270</v>
      </c>
      <c r="DO9" s="86" t="s">
        <v>271</v>
      </c>
      <c r="DP9" s="86" t="s">
        <v>272</v>
      </c>
      <c r="DQ9" s="86" t="s">
        <v>273</v>
      </c>
      <c r="DR9" s="86" t="s">
        <v>274</v>
      </c>
      <c r="DS9" s="86" t="s">
        <v>275</v>
      </c>
      <c r="DT9" s="86" t="s">
        <v>276</v>
      </c>
      <c r="DU9" s="86" t="s">
        <v>277</v>
      </c>
      <c r="DV9" s="87" t="s">
        <v>278</v>
      </c>
      <c r="DX9" s="361"/>
    </row>
    <row r="10" spans="1:128" ht="21.75" customHeight="1" x14ac:dyDescent="0.25">
      <c r="A10" s="49" t="s">
        <v>247</v>
      </c>
      <c r="B10" s="49" t="s">
        <v>249</v>
      </c>
      <c r="C10" s="49" t="s">
        <v>249</v>
      </c>
      <c r="D10" s="49" t="s">
        <v>248</v>
      </c>
      <c r="E10" s="88">
        <f>+SUM(E11:E17)</f>
        <v>1619747</v>
      </c>
      <c r="F10" s="89">
        <f>+SUM(F11:F17)</f>
        <v>780162</v>
      </c>
      <c r="G10" s="90">
        <f>+SUM(G11:G17)</f>
        <v>839585</v>
      </c>
      <c r="H10" s="91">
        <f t="shared" ref="H10:BV10" si="0">+SUM(H11:H17)</f>
        <v>80218</v>
      </c>
      <c r="I10" s="92">
        <f t="shared" si="0"/>
        <v>77308</v>
      </c>
      <c r="J10" s="93">
        <f t="shared" si="0"/>
        <v>141745</v>
      </c>
      <c r="K10" s="94">
        <f t="shared" si="0"/>
        <v>61810</v>
      </c>
      <c r="L10" s="94">
        <f t="shared" si="0"/>
        <v>150602</v>
      </c>
      <c r="M10" s="94">
        <f t="shared" si="0"/>
        <v>323956</v>
      </c>
      <c r="N10" s="92">
        <f t="shared" si="0"/>
        <v>102049</v>
      </c>
      <c r="O10" s="88">
        <f t="shared" si="0"/>
        <v>139504</v>
      </c>
      <c r="P10" s="88">
        <f t="shared" si="0"/>
        <v>63730</v>
      </c>
      <c r="Q10" s="88">
        <f t="shared" si="0"/>
        <v>180834</v>
      </c>
      <c r="R10" s="88">
        <f t="shared" si="0"/>
        <v>345739</v>
      </c>
      <c r="S10" s="88">
        <f t="shared" si="0"/>
        <v>109778</v>
      </c>
      <c r="T10" s="95">
        <f t="shared" si="0"/>
        <v>11071</v>
      </c>
      <c r="U10" s="50">
        <f t="shared" si="0"/>
        <v>13065</v>
      </c>
      <c r="V10" s="50">
        <f t="shared" si="0"/>
        <v>13348</v>
      </c>
      <c r="W10" s="50">
        <f t="shared" si="0"/>
        <v>14221</v>
      </c>
      <c r="X10" s="50">
        <f t="shared" si="0"/>
        <v>14294</v>
      </c>
      <c r="Y10" s="50">
        <f t="shared" si="0"/>
        <v>14219</v>
      </c>
      <c r="Z10" s="50">
        <f t="shared" si="0"/>
        <v>9638</v>
      </c>
      <c r="AA10" s="50">
        <f t="shared" si="0"/>
        <v>10093</v>
      </c>
      <c r="AB10" s="50">
        <f t="shared" si="0"/>
        <v>10167</v>
      </c>
      <c r="AC10" s="50">
        <f t="shared" si="0"/>
        <v>10116</v>
      </c>
      <c r="AD10" s="50">
        <f t="shared" si="0"/>
        <v>10625</v>
      </c>
      <c r="AE10" s="50">
        <f t="shared" si="0"/>
        <v>10888</v>
      </c>
      <c r="AF10" s="50">
        <f t="shared" si="0"/>
        <v>11353</v>
      </c>
      <c r="AG10" s="50">
        <f t="shared" si="0"/>
        <v>10871</v>
      </c>
      <c r="AH10" s="50">
        <f t="shared" si="0"/>
        <v>10370</v>
      </c>
      <c r="AI10" s="50">
        <f t="shared" si="0"/>
        <v>9453</v>
      </c>
      <c r="AJ10" s="50">
        <f t="shared" si="0"/>
        <v>9387</v>
      </c>
      <c r="AK10" s="50">
        <f t="shared" si="0"/>
        <v>10376</v>
      </c>
      <c r="AL10" s="50">
        <f t="shared" si="0"/>
        <v>11112</v>
      </c>
      <c r="AM10" s="50">
        <f t="shared" si="0"/>
        <v>10910</v>
      </c>
      <c r="AN10" s="50">
        <f t="shared" si="0"/>
        <v>61429</v>
      </c>
      <c r="AO10" s="50">
        <f t="shared" si="0"/>
        <v>67151</v>
      </c>
      <c r="AP10" s="50">
        <f t="shared" si="0"/>
        <v>66677</v>
      </c>
      <c r="AQ10" s="50">
        <f t="shared" si="0"/>
        <v>63331</v>
      </c>
      <c r="AR10" s="50">
        <f t="shared" si="0"/>
        <v>58590</v>
      </c>
      <c r="AS10" s="50">
        <f t="shared" si="0"/>
        <v>49958</v>
      </c>
      <c r="AT10" s="50">
        <f t="shared" si="0"/>
        <v>46465</v>
      </c>
      <c r="AU10" s="50">
        <f t="shared" si="0"/>
        <v>38935</v>
      </c>
      <c r="AV10" s="50">
        <f t="shared" si="0"/>
        <v>29140</v>
      </c>
      <c r="AW10" s="50">
        <f t="shared" si="0"/>
        <v>25825</v>
      </c>
      <c r="AX10" s="50">
        <f t="shared" si="0"/>
        <v>19935</v>
      </c>
      <c r="AY10" s="50">
        <f t="shared" si="0"/>
        <v>12780</v>
      </c>
      <c r="AZ10" s="50">
        <f t="shared" si="0"/>
        <v>14369</v>
      </c>
      <c r="BA10" s="96">
        <f t="shared" si="0"/>
        <v>325</v>
      </c>
      <c r="BB10" s="97">
        <f t="shared" si="0"/>
        <v>4932</v>
      </c>
      <c r="BC10" s="98">
        <f t="shared" si="0"/>
        <v>6139</v>
      </c>
      <c r="BD10" s="240">
        <f t="shared" si="0"/>
        <v>10736</v>
      </c>
      <c r="BE10" s="241">
        <f t="shared" si="0"/>
        <v>12442</v>
      </c>
      <c r="BF10" s="241">
        <f t="shared" si="0"/>
        <v>12980</v>
      </c>
      <c r="BG10" s="241">
        <f t="shared" si="0"/>
        <v>13202</v>
      </c>
      <c r="BH10" s="241">
        <f t="shared" si="0"/>
        <v>13950</v>
      </c>
      <c r="BI10" s="241">
        <f t="shared" si="0"/>
        <v>13998</v>
      </c>
      <c r="BJ10" s="241">
        <f t="shared" si="0"/>
        <v>9680</v>
      </c>
      <c r="BK10" s="241">
        <f t="shared" si="0"/>
        <v>9888</v>
      </c>
      <c r="BL10" s="241">
        <f t="shared" si="0"/>
        <v>10073</v>
      </c>
      <c r="BM10" s="241">
        <f t="shared" si="0"/>
        <v>11758</v>
      </c>
      <c r="BN10" s="241">
        <f t="shared" si="0"/>
        <v>10158</v>
      </c>
      <c r="BO10" s="241">
        <f t="shared" si="0"/>
        <v>10639</v>
      </c>
      <c r="BP10" s="241">
        <f t="shared" si="0"/>
        <v>11106</v>
      </c>
      <c r="BQ10" s="241">
        <f t="shared" si="0"/>
        <v>10711</v>
      </c>
      <c r="BR10" s="241">
        <f t="shared" si="0"/>
        <v>12971</v>
      </c>
      <c r="BS10" s="241">
        <f t="shared" si="0"/>
        <v>9145</v>
      </c>
      <c r="BT10" s="241">
        <f t="shared" si="0"/>
        <v>9466</v>
      </c>
      <c r="BU10" s="241">
        <f t="shared" si="0"/>
        <v>10331</v>
      </c>
      <c r="BV10" s="241">
        <f t="shared" si="0"/>
        <v>11208</v>
      </c>
      <c r="BW10" s="241">
        <f t="shared" ref="BW10:CM10" si="1">+SUM(BW11:BW17)</f>
        <v>17301</v>
      </c>
      <c r="BX10" s="241">
        <f t="shared" si="1"/>
        <v>77691</v>
      </c>
      <c r="BY10" s="241">
        <f t="shared" si="1"/>
        <v>74634</v>
      </c>
      <c r="BZ10" s="241">
        <f t="shared" si="1"/>
        <v>66883</v>
      </c>
      <c r="CA10" s="241">
        <f t="shared" si="1"/>
        <v>67178</v>
      </c>
      <c r="CB10" s="241">
        <f t="shared" si="1"/>
        <v>63347</v>
      </c>
      <c r="CC10" s="241">
        <f t="shared" si="1"/>
        <v>57894</v>
      </c>
      <c r="CD10" s="241">
        <f t="shared" si="1"/>
        <v>49596</v>
      </c>
      <c r="CE10" s="241">
        <f t="shared" si="1"/>
        <v>40841</v>
      </c>
      <c r="CF10" s="241">
        <f t="shared" si="1"/>
        <v>32960</v>
      </c>
      <c r="CG10" s="241">
        <f t="shared" si="1"/>
        <v>27651</v>
      </c>
      <c r="CH10" s="241">
        <f t="shared" si="1"/>
        <v>19098</v>
      </c>
      <c r="CI10" s="241">
        <f t="shared" si="1"/>
        <v>13399</v>
      </c>
      <c r="CJ10" s="241">
        <f t="shared" si="1"/>
        <v>16670</v>
      </c>
      <c r="CK10" s="242">
        <f t="shared" si="1"/>
        <v>318</v>
      </c>
      <c r="CL10" s="243">
        <f t="shared" si="1"/>
        <v>4885</v>
      </c>
      <c r="CM10" s="244">
        <f t="shared" si="1"/>
        <v>5851</v>
      </c>
      <c r="CO10" s="50">
        <f t="shared" ref="CO10:DX10" si="2">+SUM(CO11:CO17)</f>
        <v>65999</v>
      </c>
      <c r="CP10" s="50">
        <f t="shared" si="2"/>
        <v>54233</v>
      </c>
      <c r="CQ10" s="50">
        <f t="shared" si="2"/>
        <v>54107</v>
      </c>
      <c r="CR10" s="50">
        <f t="shared" si="2"/>
        <v>51238</v>
      </c>
      <c r="CS10" s="50">
        <f t="shared" si="2"/>
        <v>61429</v>
      </c>
      <c r="CT10" s="50">
        <f t="shared" si="2"/>
        <v>67151</v>
      </c>
      <c r="CU10" s="50">
        <f t="shared" si="2"/>
        <v>66677</v>
      </c>
      <c r="CV10" s="50">
        <f t="shared" si="2"/>
        <v>63331</v>
      </c>
      <c r="CW10" s="50">
        <f t="shared" si="2"/>
        <v>58590</v>
      </c>
      <c r="CX10" s="50">
        <f t="shared" si="2"/>
        <v>49958</v>
      </c>
      <c r="CY10" s="50">
        <f t="shared" si="2"/>
        <v>46465</v>
      </c>
      <c r="CZ10" s="50">
        <f t="shared" si="2"/>
        <v>38935</v>
      </c>
      <c r="DA10" s="50">
        <f t="shared" si="2"/>
        <v>29140</v>
      </c>
      <c r="DB10" s="50">
        <f t="shared" si="2"/>
        <v>25825</v>
      </c>
      <c r="DC10" s="50">
        <f t="shared" si="2"/>
        <v>19935</v>
      </c>
      <c r="DD10" s="50">
        <f t="shared" si="2"/>
        <v>12780</v>
      </c>
      <c r="DE10" s="50">
        <f t="shared" si="2"/>
        <v>14369</v>
      </c>
      <c r="DF10" s="50">
        <f t="shared" si="2"/>
        <v>63310</v>
      </c>
      <c r="DG10" s="50">
        <f t="shared" si="2"/>
        <v>55397</v>
      </c>
      <c r="DH10" s="50">
        <f t="shared" si="2"/>
        <v>55585</v>
      </c>
      <c r="DI10" s="50">
        <f t="shared" si="2"/>
        <v>57451</v>
      </c>
      <c r="DJ10" s="50">
        <f t="shared" si="2"/>
        <v>77691</v>
      </c>
      <c r="DK10" s="50">
        <f t="shared" si="2"/>
        <v>74634</v>
      </c>
      <c r="DL10" s="50">
        <f t="shared" si="2"/>
        <v>66883</v>
      </c>
      <c r="DM10" s="50">
        <f t="shared" si="2"/>
        <v>67178</v>
      </c>
      <c r="DN10" s="50">
        <f t="shared" si="2"/>
        <v>63347</v>
      </c>
      <c r="DO10" s="50">
        <f t="shared" si="2"/>
        <v>57894</v>
      </c>
      <c r="DP10" s="50">
        <f t="shared" si="2"/>
        <v>49596</v>
      </c>
      <c r="DQ10" s="50">
        <f t="shared" si="2"/>
        <v>40841</v>
      </c>
      <c r="DR10" s="50">
        <f t="shared" si="2"/>
        <v>32960</v>
      </c>
      <c r="DS10" s="50">
        <f t="shared" si="2"/>
        <v>27651</v>
      </c>
      <c r="DT10" s="50">
        <f t="shared" si="2"/>
        <v>19098</v>
      </c>
      <c r="DU10" s="50">
        <f t="shared" si="2"/>
        <v>13399</v>
      </c>
      <c r="DV10" s="50">
        <f t="shared" si="2"/>
        <v>16670</v>
      </c>
      <c r="DX10" s="50">
        <f t="shared" si="2"/>
        <v>151048</v>
      </c>
    </row>
    <row r="11" spans="1:128" x14ac:dyDescent="0.2">
      <c r="A11" s="46" t="s">
        <v>213</v>
      </c>
      <c r="B11" s="46" t="s">
        <v>249</v>
      </c>
      <c r="C11" s="46" t="s">
        <v>249</v>
      </c>
      <c r="D11" s="46" t="s">
        <v>279</v>
      </c>
      <c r="E11" s="52">
        <f>+SUM(F11:G11)</f>
        <v>651504</v>
      </c>
      <c r="F11" s="99">
        <f>+SUM(J11:N11)</f>
        <v>313980</v>
      </c>
      <c r="G11" s="100">
        <f>+SUM(O11:S11)</f>
        <v>337524</v>
      </c>
      <c r="H11" s="101">
        <f>+SUM(T11:Y11)</f>
        <v>34045</v>
      </c>
      <c r="I11" s="102">
        <f>+SUM(BD11:BI11)</f>
        <v>32806</v>
      </c>
      <c r="J11" s="103">
        <f>+SUM(T11:AE11)</f>
        <v>60245</v>
      </c>
      <c r="K11" s="104">
        <f>+SUM(AF11:AK11)</f>
        <v>25764</v>
      </c>
      <c r="L11" s="104">
        <f>+SUM(AL11:AO11)</f>
        <v>63302</v>
      </c>
      <c r="M11" s="104">
        <f>++SUM(AP11:AU11)</f>
        <v>129413</v>
      </c>
      <c r="N11" s="102">
        <f>+SUM(AV11:AZ11)</f>
        <v>35256</v>
      </c>
      <c r="O11" s="52">
        <f>+SUM(BD11:BO11)</f>
        <v>59260</v>
      </c>
      <c r="P11" s="52">
        <f>+SUM(BP11:BU11)</f>
        <v>26500</v>
      </c>
      <c r="Q11" s="52">
        <f>+SUM(BV11:BY11)</f>
        <v>75846</v>
      </c>
      <c r="R11" s="52">
        <f>+SUM(BZ11:CE11)</f>
        <v>138691</v>
      </c>
      <c r="S11" s="52">
        <f>+SUM(CF11:CJ11)</f>
        <v>37227</v>
      </c>
      <c r="T11" s="105">
        <v>4815</v>
      </c>
      <c r="U11" s="106">
        <v>5578</v>
      </c>
      <c r="V11" s="106">
        <v>5652</v>
      </c>
      <c r="W11" s="106">
        <v>6088</v>
      </c>
      <c r="X11" s="106">
        <v>5918</v>
      </c>
      <c r="Y11" s="106">
        <v>5994</v>
      </c>
      <c r="Z11" s="106">
        <v>4070</v>
      </c>
      <c r="AA11" s="106">
        <v>4302</v>
      </c>
      <c r="AB11" s="106">
        <v>4306</v>
      </c>
      <c r="AC11" s="106">
        <v>4280</v>
      </c>
      <c r="AD11" s="106">
        <v>4593</v>
      </c>
      <c r="AE11" s="106">
        <v>4649</v>
      </c>
      <c r="AF11" s="106">
        <v>4629</v>
      </c>
      <c r="AG11" s="106">
        <v>4545</v>
      </c>
      <c r="AH11" s="106">
        <v>4439</v>
      </c>
      <c r="AI11" s="106">
        <v>3919</v>
      </c>
      <c r="AJ11" s="106">
        <v>3887</v>
      </c>
      <c r="AK11" s="106">
        <v>4345</v>
      </c>
      <c r="AL11" s="106">
        <v>4728</v>
      </c>
      <c r="AM11" s="106">
        <v>4503</v>
      </c>
      <c r="AN11" s="106">
        <v>25564</v>
      </c>
      <c r="AO11" s="106">
        <v>28507</v>
      </c>
      <c r="AP11" s="106">
        <v>28246</v>
      </c>
      <c r="AQ11" s="106">
        <v>25980</v>
      </c>
      <c r="AR11" s="106">
        <v>22949</v>
      </c>
      <c r="AS11" s="106">
        <v>19584</v>
      </c>
      <c r="AT11" s="106">
        <v>17957</v>
      </c>
      <c r="AU11" s="106">
        <v>14697</v>
      </c>
      <c r="AV11" s="106">
        <v>10677</v>
      </c>
      <c r="AW11" s="106">
        <v>9134</v>
      </c>
      <c r="AX11" s="106">
        <v>6704</v>
      </c>
      <c r="AY11" s="106">
        <v>4198</v>
      </c>
      <c r="AZ11" s="106">
        <v>4543</v>
      </c>
      <c r="BA11" s="107">
        <v>138</v>
      </c>
      <c r="BB11" s="108">
        <v>2143</v>
      </c>
      <c r="BC11" s="109">
        <v>2672</v>
      </c>
      <c r="BD11" s="245">
        <v>4625</v>
      </c>
      <c r="BE11" s="110">
        <v>5293</v>
      </c>
      <c r="BF11" s="110">
        <v>5529</v>
      </c>
      <c r="BG11" s="110">
        <v>5680</v>
      </c>
      <c r="BH11" s="110">
        <v>5858</v>
      </c>
      <c r="BI11" s="110">
        <v>5821</v>
      </c>
      <c r="BJ11" s="110">
        <v>4149</v>
      </c>
      <c r="BK11" s="110">
        <v>4191</v>
      </c>
      <c r="BL11" s="110">
        <v>4269</v>
      </c>
      <c r="BM11" s="110">
        <v>4969</v>
      </c>
      <c r="BN11" s="110">
        <v>4351</v>
      </c>
      <c r="BO11" s="110">
        <v>4525</v>
      </c>
      <c r="BP11" s="110">
        <v>4629</v>
      </c>
      <c r="BQ11" s="110">
        <v>4506</v>
      </c>
      <c r="BR11" s="110">
        <v>5354</v>
      </c>
      <c r="BS11" s="110">
        <v>3777</v>
      </c>
      <c r="BT11" s="110">
        <v>3951</v>
      </c>
      <c r="BU11" s="110">
        <v>4283</v>
      </c>
      <c r="BV11" s="110">
        <v>4620</v>
      </c>
      <c r="BW11" s="110">
        <v>7181</v>
      </c>
      <c r="BX11" s="110">
        <v>32312</v>
      </c>
      <c r="BY11" s="110">
        <v>31733</v>
      </c>
      <c r="BZ11" s="110">
        <v>28432</v>
      </c>
      <c r="CA11" s="110">
        <v>27462</v>
      </c>
      <c r="CB11" s="110">
        <v>25232</v>
      </c>
      <c r="CC11" s="110">
        <v>22776</v>
      </c>
      <c r="CD11" s="110">
        <v>19386</v>
      </c>
      <c r="CE11" s="110">
        <v>15403</v>
      </c>
      <c r="CF11" s="110">
        <v>12014</v>
      </c>
      <c r="CG11" s="110">
        <v>9579</v>
      </c>
      <c r="CH11" s="110">
        <v>6136</v>
      </c>
      <c r="CI11" s="110">
        <v>4277</v>
      </c>
      <c r="CJ11" s="110">
        <v>5221</v>
      </c>
      <c r="CK11" s="107">
        <v>136</v>
      </c>
      <c r="CL11" s="108">
        <v>2109</v>
      </c>
      <c r="CM11" s="109">
        <v>2516</v>
      </c>
      <c r="CO11" s="54">
        <f>+SUM(T11:X11)</f>
        <v>28051</v>
      </c>
      <c r="CP11" s="54">
        <f>+SUM(Y11:AC11)</f>
        <v>22952</v>
      </c>
      <c r="CQ11" s="54">
        <f>+SUM(AD11:AH11)</f>
        <v>22855</v>
      </c>
      <c r="CR11" s="54">
        <f>+SUM(AI11:AM11)</f>
        <v>21382</v>
      </c>
      <c r="CS11" s="54">
        <f>+SUM(AN11)</f>
        <v>25564</v>
      </c>
      <c r="CT11" s="54">
        <f t="shared" ref="CT11:DE11" si="3">+SUM(AO11)</f>
        <v>28507</v>
      </c>
      <c r="CU11" s="54">
        <f t="shared" si="3"/>
        <v>28246</v>
      </c>
      <c r="CV11" s="54">
        <f t="shared" si="3"/>
        <v>25980</v>
      </c>
      <c r="CW11" s="54">
        <f t="shared" si="3"/>
        <v>22949</v>
      </c>
      <c r="CX11" s="54">
        <f t="shared" si="3"/>
        <v>19584</v>
      </c>
      <c r="CY11" s="54">
        <f t="shared" si="3"/>
        <v>17957</v>
      </c>
      <c r="CZ11" s="54">
        <f t="shared" si="3"/>
        <v>14697</v>
      </c>
      <c r="DA11" s="54">
        <f t="shared" si="3"/>
        <v>10677</v>
      </c>
      <c r="DB11" s="54">
        <f t="shared" si="3"/>
        <v>9134</v>
      </c>
      <c r="DC11" s="54">
        <f t="shared" si="3"/>
        <v>6704</v>
      </c>
      <c r="DD11" s="54">
        <f t="shared" si="3"/>
        <v>4198</v>
      </c>
      <c r="DE11" s="54">
        <f t="shared" si="3"/>
        <v>4543</v>
      </c>
      <c r="DF11" s="54">
        <f>+SUM(BD11:BH11)</f>
        <v>26985</v>
      </c>
      <c r="DG11" s="54">
        <f>+SUM(BI11:BM11)</f>
        <v>23399</v>
      </c>
      <c r="DH11" s="54">
        <f>+SUM(BN11:BR11)</f>
        <v>23365</v>
      </c>
      <c r="DI11" s="54">
        <f>+SUM(BS11:BW11)</f>
        <v>23812</v>
      </c>
      <c r="DJ11" s="54">
        <f>+SUM(BX11)</f>
        <v>32312</v>
      </c>
      <c r="DK11" s="54">
        <f t="shared" ref="DK11:DV11" si="4">+SUM(BY11)</f>
        <v>31733</v>
      </c>
      <c r="DL11" s="54">
        <f t="shared" si="4"/>
        <v>28432</v>
      </c>
      <c r="DM11" s="54">
        <f t="shared" si="4"/>
        <v>27462</v>
      </c>
      <c r="DN11" s="54">
        <f t="shared" si="4"/>
        <v>25232</v>
      </c>
      <c r="DO11" s="54">
        <f t="shared" si="4"/>
        <v>22776</v>
      </c>
      <c r="DP11" s="54">
        <f t="shared" si="4"/>
        <v>19386</v>
      </c>
      <c r="DQ11" s="54">
        <f t="shared" si="4"/>
        <v>15403</v>
      </c>
      <c r="DR11" s="54">
        <f t="shared" si="4"/>
        <v>12014</v>
      </c>
      <c r="DS11" s="54">
        <f t="shared" si="4"/>
        <v>9579</v>
      </c>
      <c r="DT11" s="54">
        <f t="shared" si="4"/>
        <v>6136</v>
      </c>
      <c r="DU11" s="54">
        <f t="shared" si="4"/>
        <v>4277</v>
      </c>
      <c r="DV11" s="54">
        <f t="shared" si="4"/>
        <v>5221</v>
      </c>
      <c r="DX11" s="54">
        <f>+SUM(DP11:DS11)</f>
        <v>56382</v>
      </c>
    </row>
    <row r="12" spans="1:128" x14ac:dyDescent="0.2">
      <c r="A12" s="46" t="s">
        <v>214</v>
      </c>
      <c r="B12" s="46" t="s">
        <v>249</v>
      </c>
      <c r="C12" s="46" t="s">
        <v>249</v>
      </c>
      <c r="D12" s="46" t="s">
        <v>280</v>
      </c>
      <c r="E12" s="52">
        <f t="shared" ref="E12:E17" si="5">+SUM(F12:G12)</f>
        <v>47088</v>
      </c>
      <c r="F12" s="99">
        <f t="shared" ref="F12:F17" si="6">+SUM(J12:N12)</f>
        <v>22413</v>
      </c>
      <c r="G12" s="100">
        <f t="shared" ref="G12:G17" si="7">+SUM(O12:S12)</f>
        <v>24675</v>
      </c>
      <c r="H12" s="101">
        <f t="shared" ref="H12:H17" si="8">+SUM(T12:Y12)</f>
        <v>2093</v>
      </c>
      <c r="I12" s="102">
        <f t="shared" ref="I12:I17" si="9">+SUM(BD12:BI12)</f>
        <v>2021</v>
      </c>
      <c r="J12" s="103">
        <f t="shared" ref="J12:J17" si="10">+SUM(T12:AE12)</f>
        <v>3719</v>
      </c>
      <c r="K12" s="104">
        <f t="shared" ref="K12:K17" si="11">+SUM(AF12:AK12)</f>
        <v>1638</v>
      </c>
      <c r="L12" s="104">
        <f t="shared" ref="L12:L17" si="12">+SUM(AL12:AO12)</f>
        <v>3469</v>
      </c>
      <c r="M12" s="104">
        <f t="shared" ref="M12:M17" si="13">++SUM(AP12:AU12)</f>
        <v>9421</v>
      </c>
      <c r="N12" s="102">
        <f t="shared" ref="N12:N17" si="14">+SUM(AV12:AZ12)</f>
        <v>4166</v>
      </c>
      <c r="O12" s="52">
        <f t="shared" ref="O12:O17" si="15">+SUM(BD12:BO12)</f>
        <v>3717</v>
      </c>
      <c r="P12" s="52">
        <f t="shared" ref="P12:P17" si="16">+SUM(BP12:BU12)</f>
        <v>1730</v>
      </c>
      <c r="Q12" s="52">
        <f t="shared" ref="Q12:Q17" si="17">+SUM(BV12:BY12)</f>
        <v>4208</v>
      </c>
      <c r="R12" s="52">
        <f t="shared" ref="R12:R17" si="18">+SUM(BZ12:CE12)</f>
        <v>10202</v>
      </c>
      <c r="S12" s="52">
        <f t="shared" ref="S12:S17" si="19">+SUM(CF12:CJ12)</f>
        <v>4818</v>
      </c>
      <c r="T12" s="105">
        <v>305</v>
      </c>
      <c r="U12" s="106">
        <v>302</v>
      </c>
      <c r="V12" s="106">
        <v>342</v>
      </c>
      <c r="W12" s="106">
        <v>380</v>
      </c>
      <c r="X12" s="106">
        <v>379</v>
      </c>
      <c r="Y12" s="106">
        <v>385</v>
      </c>
      <c r="Z12" s="106">
        <v>242</v>
      </c>
      <c r="AA12" s="106">
        <v>256</v>
      </c>
      <c r="AB12" s="106">
        <v>265</v>
      </c>
      <c r="AC12" s="106">
        <v>261</v>
      </c>
      <c r="AD12" s="106">
        <v>276</v>
      </c>
      <c r="AE12" s="106">
        <v>326</v>
      </c>
      <c r="AF12" s="106">
        <v>297</v>
      </c>
      <c r="AG12" s="106">
        <v>301</v>
      </c>
      <c r="AH12" s="106">
        <v>290</v>
      </c>
      <c r="AI12" s="106">
        <v>254</v>
      </c>
      <c r="AJ12" s="106">
        <v>239</v>
      </c>
      <c r="AK12" s="106">
        <v>257</v>
      </c>
      <c r="AL12" s="106">
        <v>260</v>
      </c>
      <c r="AM12" s="106">
        <v>258</v>
      </c>
      <c r="AN12" s="106">
        <v>1449</v>
      </c>
      <c r="AO12" s="106">
        <v>1502</v>
      </c>
      <c r="AP12" s="106">
        <v>1554</v>
      </c>
      <c r="AQ12" s="106">
        <v>1701</v>
      </c>
      <c r="AR12" s="106">
        <v>1802</v>
      </c>
      <c r="AS12" s="106">
        <v>1565</v>
      </c>
      <c r="AT12" s="106">
        <v>1483</v>
      </c>
      <c r="AU12" s="106">
        <v>1316</v>
      </c>
      <c r="AV12" s="106">
        <v>1006</v>
      </c>
      <c r="AW12" s="106">
        <v>998</v>
      </c>
      <c r="AX12" s="106">
        <v>844</v>
      </c>
      <c r="AY12" s="106">
        <v>543</v>
      </c>
      <c r="AZ12" s="106">
        <v>775</v>
      </c>
      <c r="BA12" s="107">
        <v>9</v>
      </c>
      <c r="BB12" s="108">
        <v>144</v>
      </c>
      <c r="BC12" s="109">
        <v>161</v>
      </c>
      <c r="BD12" s="245">
        <v>260</v>
      </c>
      <c r="BE12" s="110">
        <v>288</v>
      </c>
      <c r="BF12" s="110">
        <v>372</v>
      </c>
      <c r="BG12" s="110">
        <v>353</v>
      </c>
      <c r="BH12" s="110">
        <v>359</v>
      </c>
      <c r="BI12" s="110">
        <v>389</v>
      </c>
      <c r="BJ12" s="110">
        <v>294</v>
      </c>
      <c r="BK12" s="110">
        <v>266</v>
      </c>
      <c r="BL12" s="110">
        <v>270</v>
      </c>
      <c r="BM12" s="110">
        <v>320</v>
      </c>
      <c r="BN12" s="110">
        <v>265</v>
      </c>
      <c r="BO12" s="110">
        <v>281</v>
      </c>
      <c r="BP12" s="110">
        <v>276</v>
      </c>
      <c r="BQ12" s="110">
        <v>291</v>
      </c>
      <c r="BR12" s="110">
        <v>351</v>
      </c>
      <c r="BS12" s="110">
        <v>278</v>
      </c>
      <c r="BT12" s="110">
        <v>253</v>
      </c>
      <c r="BU12" s="110">
        <v>281</v>
      </c>
      <c r="BV12" s="110">
        <v>271</v>
      </c>
      <c r="BW12" s="110">
        <v>445</v>
      </c>
      <c r="BX12" s="110">
        <v>1798</v>
      </c>
      <c r="BY12" s="110">
        <v>1694</v>
      </c>
      <c r="BZ12" s="110">
        <v>1688</v>
      </c>
      <c r="CA12" s="110">
        <v>1864</v>
      </c>
      <c r="CB12" s="110">
        <v>1873</v>
      </c>
      <c r="CC12" s="110">
        <v>1826</v>
      </c>
      <c r="CD12" s="110">
        <v>1602</v>
      </c>
      <c r="CE12" s="110">
        <v>1349</v>
      </c>
      <c r="CF12" s="110">
        <v>1224</v>
      </c>
      <c r="CG12" s="110">
        <v>1145</v>
      </c>
      <c r="CH12" s="110">
        <v>871</v>
      </c>
      <c r="CI12" s="110">
        <v>646</v>
      </c>
      <c r="CJ12" s="110">
        <v>932</v>
      </c>
      <c r="CK12" s="107">
        <v>8</v>
      </c>
      <c r="CL12" s="108">
        <v>113</v>
      </c>
      <c r="CM12" s="109">
        <v>147</v>
      </c>
      <c r="CO12" s="54">
        <f t="shared" ref="CO12:CO17" si="20">+SUM(T12:X12)</f>
        <v>1708</v>
      </c>
      <c r="CP12" s="54">
        <f t="shared" ref="CP12:CP17" si="21">+SUM(Y12:AC12)</f>
        <v>1409</v>
      </c>
      <c r="CQ12" s="54">
        <f t="shared" ref="CQ12:CQ17" si="22">+SUM(AD12:AH12)</f>
        <v>1490</v>
      </c>
      <c r="CR12" s="54">
        <f t="shared" ref="CR12:CR17" si="23">+SUM(AI12:AM12)</f>
        <v>1268</v>
      </c>
      <c r="CS12" s="54">
        <f t="shared" ref="CS12:CS17" si="24">+SUM(AN12)</f>
        <v>1449</v>
      </c>
      <c r="CT12" s="54">
        <f t="shared" ref="CT12:CT17" si="25">+SUM(AO12)</f>
        <v>1502</v>
      </c>
      <c r="CU12" s="54">
        <f t="shared" ref="CU12:CU17" si="26">+SUM(AP12)</f>
        <v>1554</v>
      </c>
      <c r="CV12" s="54">
        <f t="shared" ref="CV12:CV17" si="27">+SUM(AQ12)</f>
        <v>1701</v>
      </c>
      <c r="CW12" s="54">
        <f t="shared" ref="CW12:CW17" si="28">+SUM(AR12)</f>
        <v>1802</v>
      </c>
      <c r="CX12" s="54">
        <f t="shared" ref="CX12:CX17" si="29">+SUM(AS12)</f>
        <v>1565</v>
      </c>
      <c r="CY12" s="54">
        <f t="shared" ref="CY12:CY17" si="30">+SUM(AT12)</f>
        <v>1483</v>
      </c>
      <c r="CZ12" s="54">
        <f t="shared" ref="CZ12:CZ17" si="31">+SUM(AU12)</f>
        <v>1316</v>
      </c>
      <c r="DA12" s="54">
        <f t="shared" ref="DA12:DA17" si="32">+SUM(AV12)</f>
        <v>1006</v>
      </c>
      <c r="DB12" s="54">
        <f t="shared" ref="DB12:DB17" si="33">+SUM(AW12)</f>
        <v>998</v>
      </c>
      <c r="DC12" s="54">
        <f t="shared" ref="DC12:DC17" si="34">+SUM(AX12)</f>
        <v>844</v>
      </c>
      <c r="DD12" s="54">
        <f t="shared" ref="DD12:DD17" si="35">+SUM(AY12)</f>
        <v>543</v>
      </c>
      <c r="DE12" s="54">
        <f t="shared" ref="DE12:DE17" si="36">+SUM(AZ12)</f>
        <v>775</v>
      </c>
      <c r="DF12" s="54">
        <f t="shared" ref="DF12:DF17" si="37">+SUM(BD12:BH12)</f>
        <v>1632</v>
      </c>
      <c r="DG12" s="54">
        <f t="shared" ref="DG12:DG17" si="38">+SUM(BI12:BM12)</f>
        <v>1539</v>
      </c>
      <c r="DH12" s="54">
        <f t="shared" ref="DH12:DH17" si="39">+SUM(BN12:BR12)</f>
        <v>1464</v>
      </c>
      <c r="DI12" s="54">
        <f t="shared" ref="DI12:DI17" si="40">+SUM(BS12:BW12)</f>
        <v>1528</v>
      </c>
      <c r="DJ12" s="54">
        <f t="shared" ref="DJ12:DJ17" si="41">+SUM(BX12)</f>
        <v>1798</v>
      </c>
      <c r="DK12" s="54">
        <f t="shared" ref="DK12:DK17" si="42">+SUM(BY12)</f>
        <v>1694</v>
      </c>
      <c r="DL12" s="54">
        <f t="shared" ref="DL12:DL17" si="43">+SUM(BZ12)</f>
        <v>1688</v>
      </c>
      <c r="DM12" s="54">
        <f t="shared" ref="DM12:DM17" si="44">+SUM(CA12)</f>
        <v>1864</v>
      </c>
      <c r="DN12" s="54">
        <f t="shared" ref="DN12:DN17" si="45">+SUM(CB12)</f>
        <v>1873</v>
      </c>
      <c r="DO12" s="54">
        <f t="shared" ref="DO12:DO17" si="46">+SUM(CC12)</f>
        <v>1826</v>
      </c>
      <c r="DP12" s="54">
        <f t="shared" ref="DP12:DP17" si="47">+SUM(CD12)</f>
        <v>1602</v>
      </c>
      <c r="DQ12" s="54">
        <f t="shared" ref="DQ12:DQ17" si="48">+SUM(CE12)</f>
        <v>1349</v>
      </c>
      <c r="DR12" s="54">
        <f t="shared" ref="DR12:DR17" si="49">+SUM(CF12)</f>
        <v>1224</v>
      </c>
      <c r="DS12" s="54">
        <f t="shared" ref="DS12:DS17" si="50">+SUM(CG12)</f>
        <v>1145</v>
      </c>
      <c r="DT12" s="54">
        <f t="shared" ref="DT12:DT17" si="51">+SUM(CH12)</f>
        <v>871</v>
      </c>
      <c r="DU12" s="54">
        <f t="shared" ref="DU12:DU17" si="52">+SUM(CI12)</f>
        <v>646</v>
      </c>
      <c r="DV12" s="54">
        <f t="shared" ref="DV12:DV17" si="53">+SUM(CJ12)</f>
        <v>932</v>
      </c>
      <c r="DX12" s="54">
        <f t="shared" ref="DX12:DX17" si="54">+SUM(DP12:DS12)</f>
        <v>5320</v>
      </c>
    </row>
    <row r="13" spans="1:128" x14ac:dyDescent="0.2">
      <c r="A13" s="46" t="s">
        <v>215</v>
      </c>
      <c r="B13" s="46" t="s">
        <v>249</v>
      </c>
      <c r="C13" s="46" t="s">
        <v>249</v>
      </c>
      <c r="D13" s="46" t="s">
        <v>281</v>
      </c>
      <c r="E13" s="52">
        <f t="shared" si="5"/>
        <v>36337</v>
      </c>
      <c r="F13" s="99">
        <f t="shared" si="6"/>
        <v>17814</v>
      </c>
      <c r="G13" s="100">
        <f t="shared" si="7"/>
        <v>18523</v>
      </c>
      <c r="H13" s="101">
        <f t="shared" si="8"/>
        <v>1687</v>
      </c>
      <c r="I13" s="102">
        <f t="shared" si="9"/>
        <v>1654</v>
      </c>
      <c r="J13" s="103">
        <f t="shared" si="10"/>
        <v>3372</v>
      </c>
      <c r="K13" s="104">
        <f t="shared" si="11"/>
        <v>1536</v>
      </c>
      <c r="L13" s="104">
        <f t="shared" si="12"/>
        <v>3331</v>
      </c>
      <c r="M13" s="104">
        <f t="shared" si="13"/>
        <v>7627</v>
      </c>
      <c r="N13" s="102">
        <f t="shared" si="14"/>
        <v>1948</v>
      </c>
      <c r="O13" s="52">
        <f t="shared" si="15"/>
        <v>3342</v>
      </c>
      <c r="P13" s="52">
        <f t="shared" si="16"/>
        <v>1573</v>
      </c>
      <c r="Q13" s="52">
        <f t="shared" si="17"/>
        <v>4081</v>
      </c>
      <c r="R13" s="52">
        <f t="shared" si="18"/>
        <v>7616</v>
      </c>
      <c r="S13" s="52">
        <f t="shared" si="19"/>
        <v>1911</v>
      </c>
      <c r="T13" s="105">
        <v>233</v>
      </c>
      <c r="U13" s="106">
        <v>284</v>
      </c>
      <c r="V13" s="106">
        <v>302</v>
      </c>
      <c r="W13" s="106">
        <v>290</v>
      </c>
      <c r="X13" s="106">
        <v>298</v>
      </c>
      <c r="Y13" s="106">
        <v>280</v>
      </c>
      <c r="Z13" s="106">
        <v>258</v>
      </c>
      <c r="AA13" s="106">
        <v>274</v>
      </c>
      <c r="AB13" s="106">
        <v>286</v>
      </c>
      <c r="AC13" s="106">
        <v>302</v>
      </c>
      <c r="AD13" s="106">
        <v>302</v>
      </c>
      <c r="AE13" s="106">
        <v>263</v>
      </c>
      <c r="AF13" s="106">
        <v>296</v>
      </c>
      <c r="AG13" s="106">
        <v>286</v>
      </c>
      <c r="AH13" s="106">
        <v>246</v>
      </c>
      <c r="AI13" s="106">
        <v>217</v>
      </c>
      <c r="AJ13" s="106">
        <v>233</v>
      </c>
      <c r="AK13" s="106">
        <v>258</v>
      </c>
      <c r="AL13" s="106">
        <v>251</v>
      </c>
      <c r="AM13" s="106">
        <v>241</v>
      </c>
      <c r="AN13" s="106">
        <v>1309</v>
      </c>
      <c r="AO13" s="106">
        <v>1530</v>
      </c>
      <c r="AP13" s="106">
        <v>1615</v>
      </c>
      <c r="AQ13" s="106">
        <v>1636</v>
      </c>
      <c r="AR13" s="106">
        <v>1352</v>
      </c>
      <c r="AS13" s="106">
        <v>1195</v>
      </c>
      <c r="AT13" s="106">
        <v>998</v>
      </c>
      <c r="AU13" s="106">
        <v>831</v>
      </c>
      <c r="AV13" s="106">
        <v>555</v>
      </c>
      <c r="AW13" s="106">
        <v>482</v>
      </c>
      <c r="AX13" s="106">
        <v>397</v>
      </c>
      <c r="AY13" s="106">
        <v>262</v>
      </c>
      <c r="AZ13" s="106">
        <v>252</v>
      </c>
      <c r="BA13" s="107">
        <v>6</v>
      </c>
      <c r="BB13" s="108">
        <v>96</v>
      </c>
      <c r="BC13" s="109">
        <v>137</v>
      </c>
      <c r="BD13" s="245">
        <v>232</v>
      </c>
      <c r="BE13" s="110">
        <v>289</v>
      </c>
      <c r="BF13" s="110">
        <v>270</v>
      </c>
      <c r="BG13" s="110">
        <v>250</v>
      </c>
      <c r="BH13" s="110">
        <v>316</v>
      </c>
      <c r="BI13" s="110">
        <v>297</v>
      </c>
      <c r="BJ13" s="110">
        <v>256</v>
      </c>
      <c r="BK13" s="110">
        <v>287</v>
      </c>
      <c r="BL13" s="110">
        <v>273</v>
      </c>
      <c r="BM13" s="110">
        <v>312</v>
      </c>
      <c r="BN13" s="110">
        <v>263</v>
      </c>
      <c r="BO13" s="110">
        <v>297</v>
      </c>
      <c r="BP13" s="110">
        <v>265</v>
      </c>
      <c r="BQ13" s="110">
        <v>275</v>
      </c>
      <c r="BR13" s="110">
        <v>325</v>
      </c>
      <c r="BS13" s="110">
        <v>224</v>
      </c>
      <c r="BT13" s="110">
        <v>247</v>
      </c>
      <c r="BU13" s="110">
        <v>237</v>
      </c>
      <c r="BV13" s="110">
        <v>266</v>
      </c>
      <c r="BW13" s="110">
        <v>401</v>
      </c>
      <c r="BX13" s="110">
        <v>1699</v>
      </c>
      <c r="BY13" s="110">
        <v>1715</v>
      </c>
      <c r="BZ13" s="110">
        <v>1648</v>
      </c>
      <c r="CA13" s="110">
        <v>1563</v>
      </c>
      <c r="CB13" s="110">
        <v>1489</v>
      </c>
      <c r="CC13" s="110">
        <v>1211</v>
      </c>
      <c r="CD13" s="110">
        <v>952</v>
      </c>
      <c r="CE13" s="110">
        <v>753</v>
      </c>
      <c r="CF13" s="110">
        <v>583</v>
      </c>
      <c r="CG13" s="110">
        <v>486</v>
      </c>
      <c r="CH13" s="110">
        <v>333</v>
      </c>
      <c r="CI13" s="110">
        <v>225</v>
      </c>
      <c r="CJ13" s="110">
        <v>284</v>
      </c>
      <c r="CK13" s="107">
        <v>9</v>
      </c>
      <c r="CL13" s="108">
        <v>115</v>
      </c>
      <c r="CM13" s="109">
        <v>117</v>
      </c>
      <c r="CO13" s="54">
        <f t="shared" si="20"/>
        <v>1407</v>
      </c>
      <c r="CP13" s="54">
        <f t="shared" si="21"/>
        <v>1400</v>
      </c>
      <c r="CQ13" s="54">
        <f t="shared" si="22"/>
        <v>1393</v>
      </c>
      <c r="CR13" s="54">
        <f t="shared" si="23"/>
        <v>1200</v>
      </c>
      <c r="CS13" s="54">
        <f t="shared" si="24"/>
        <v>1309</v>
      </c>
      <c r="CT13" s="54">
        <f t="shared" si="25"/>
        <v>1530</v>
      </c>
      <c r="CU13" s="54">
        <f t="shared" si="26"/>
        <v>1615</v>
      </c>
      <c r="CV13" s="54">
        <f t="shared" si="27"/>
        <v>1636</v>
      </c>
      <c r="CW13" s="54">
        <f t="shared" si="28"/>
        <v>1352</v>
      </c>
      <c r="CX13" s="54">
        <f t="shared" si="29"/>
        <v>1195</v>
      </c>
      <c r="CY13" s="54">
        <f t="shared" si="30"/>
        <v>998</v>
      </c>
      <c r="CZ13" s="54">
        <f t="shared" si="31"/>
        <v>831</v>
      </c>
      <c r="DA13" s="54">
        <f t="shared" si="32"/>
        <v>555</v>
      </c>
      <c r="DB13" s="54">
        <f t="shared" si="33"/>
        <v>482</v>
      </c>
      <c r="DC13" s="54">
        <f t="shared" si="34"/>
        <v>397</v>
      </c>
      <c r="DD13" s="54">
        <f t="shared" si="35"/>
        <v>262</v>
      </c>
      <c r="DE13" s="54">
        <f t="shared" si="36"/>
        <v>252</v>
      </c>
      <c r="DF13" s="54">
        <f t="shared" si="37"/>
        <v>1357</v>
      </c>
      <c r="DG13" s="54">
        <f t="shared" si="38"/>
        <v>1425</v>
      </c>
      <c r="DH13" s="54">
        <f t="shared" si="39"/>
        <v>1425</v>
      </c>
      <c r="DI13" s="54">
        <f t="shared" si="40"/>
        <v>1375</v>
      </c>
      <c r="DJ13" s="54">
        <f t="shared" si="41"/>
        <v>1699</v>
      </c>
      <c r="DK13" s="54">
        <f t="shared" si="42"/>
        <v>1715</v>
      </c>
      <c r="DL13" s="54">
        <f t="shared" si="43"/>
        <v>1648</v>
      </c>
      <c r="DM13" s="54">
        <f t="shared" si="44"/>
        <v>1563</v>
      </c>
      <c r="DN13" s="54">
        <f t="shared" si="45"/>
        <v>1489</v>
      </c>
      <c r="DO13" s="54">
        <f t="shared" si="46"/>
        <v>1211</v>
      </c>
      <c r="DP13" s="54">
        <f t="shared" si="47"/>
        <v>952</v>
      </c>
      <c r="DQ13" s="54">
        <f t="shared" si="48"/>
        <v>753</v>
      </c>
      <c r="DR13" s="54">
        <f t="shared" si="49"/>
        <v>583</v>
      </c>
      <c r="DS13" s="54">
        <f t="shared" si="50"/>
        <v>486</v>
      </c>
      <c r="DT13" s="54">
        <f t="shared" si="51"/>
        <v>333</v>
      </c>
      <c r="DU13" s="54">
        <f t="shared" si="52"/>
        <v>225</v>
      </c>
      <c r="DV13" s="54">
        <f t="shared" si="53"/>
        <v>284</v>
      </c>
      <c r="DX13" s="54">
        <f t="shared" si="54"/>
        <v>2774</v>
      </c>
    </row>
    <row r="14" spans="1:128" x14ac:dyDescent="0.2">
      <c r="A14" s="46" t="s">
        <v>216</v>
      </c>
      <c r="B14" s="46" t="s">
        <v>249</v>
      </c>
      <c r="C14" s="46" t="s">
        <v>249</v>
      </c>
      <c r="D14" s="46" t="s">
        <v>282</v>
      </c>
      <c r="E14" s="52">
        <f t="shared" si="5"/>
        <v>224791</v>
      </c>
      <c r="F14" s="99">
        <f t="shared" si="6"/>
        <v>108935</v>
      </c>
      <c r="G14" s="100">
        <f t="shared" si="7"/>
        <v>115856</v>
      </c>
      <c r="H14" s="101">
        <f t="shared" si="8"/>
        <v>11374</v>
      </c>
      <c r="I14" s="102">
        <f t="shared" si="9"/>
        <v>11056</v>
      </c>
      <c r="J14" s="103">
        <f t="shared" si="10"/>
        <v>19456</v>
      </c>
      <c r="K14" s="104">
        <f t="shared" si="11"/>
        <v>8444</v>
      </c>
      <c r="L14" s="104">
        <f t="shared" si="12"/>
        <v>20880</v>
      </c>
      <c r="M14" s="104">
        <f t="shared" si="13"/>
        <v>45752</v>
      </c>
      <c r="N14" s="102">
        <f t="shared" si="14"/>
        <v>14403</v>
      </c>
      <c r="O14" s="52">
        <f t="shared" si="15"/>
        <v>19358</v>
      </c>
      <c r="P14" s="52">
        <f t="shared" si="16"/>
        <v>8665</v>
      </c>
      <c r="Q14" s="52">
        <f t="shared" si="17"/>
        <v>24954</v>
      </c>
      <c r="R14" s="52">
        <f t="shared" si="18"/>
        <v>47734</v>
      </c>
      <c r="S14" s="52">
        <f t="shared" si="19"/>
        <v>15145</v>
      </c>
      <c r="T14" s="105">
        <v>1577</v>
      </c>
      <c r="U14" s="106">
        <v>1911</v>
      </c>
      <c r="V14" s="106">
        <v>1840</v>
      </c>
      <c r="W14" s="106">
        <v>2010</v>
      </c>
      <c r="X14" s="106">
        <v>2060</v>
      </c>
      <c r="Y14" s="106">
        <v>1976</v>
      </c>
      <c r="Z14" s="106">
        <v>1291</v>
      </c>
      <c r="AA14" s="106">
        <v>1310</v>
      </c>
      <c r="AB14" s="106">
        <v>1384</v>
      </c>
      <c r="AC14" s="106">
        <v>1287</v>
      </c>
      <c r="AD14" s="106">
        <v>1383</v>
      </c>
      <c r="AE14" s="106">
        <v>1427</v>
      </c>
      <c r="AF14" s="106">
        <v>1598</v>
      </c>
      <c r="AG14" s="106">
        <v>1480</v>
      </c>
      <c r="AH14" s="106">
        <v>1408</v>
      </c>
      <c r="AI14" s="106">
        <v>1292</v>
      </c>
      <c r="AJ14" s="106">
        <v>1300</v>
      </c>
      <c r="AK14" s="106">
        <v>1366</v>
      </c>
      <c r="AL14" s="106">
        <v>1513</v>
      </c>
      <c r="AM14" s="106">
        <v>1565</v>
      </c>
      <c r="AN14" s="106">
        <v>8534</v>
      </c>
      <c r="AO14" s="106">
        <v>9268</v>
      </c>
      <c r="AP14" s="106">
        <v>9235</v>
      </c>
      <c r="AQ14" s="106">
        <v>8733</v>
      </c>
      <c r="AR14" s="106">
        <v>8111</v>
      </c>
      <c r="AS14" s="106">
        <v>6856</v>
      </c>
      <c r="AT14" s="106">
        <v>6954</v>
      </c>
      <c r="AU14" s="106">
        <v>5863</v>
      </c>
      <c r="AV14" s="106">
        <v>4279</v>
      </c>
      <c r="AW14" s="106">
        <v>3523</v>
      </c>
      <c r="AX14" s="106">
        <v>2658</v>
      </c>
      <c r="AY14" s="106">
        <v>1786</v>
      </c>
      <c r="AZ14" s="106">
        <v>2157</v>
      </c>
      <c r="BA14" s="107">
        <v>44</v>
      </c>
      <c r="BB14" s="108">
        <v>680</v>
      </c>
      <c r="BC14" s="109">
        <v>897</v>
      </c>
      <c r="BD14" s="245">
        <v>1591</v>
      </c>
      <c r="BE14" s="110">
        <v>1772</v>
      </c>
      <c r="BF14" s="110">
        <v>1841</v>
      </c>
      <c r="BG14" s="110">
        <v>1884</v>
      </c>
      <c r="BH14" s="110">
        <v>2023</v>
      </c>
      <c r="BI14" s="110">
        <v>1945</v>
      </c>
      <c r="BJ14" s="110">
        <v>1343</v>
      </c>
      <c r="BK14" s="110">
        <v>1297</v>
      </c>
      <c r="BL14" s="110">
        <v>1354</v>
      </c>
      <c r="BM14" s="110">
        <v>1538</v>
      </c>
      <c r="BN14" s="110">
        <v>1371</v>
      </c>
      <c r="BO14" s="110">
        <v>1399</v>
      </c>
      <c r="BP14" s="110">
        <v>1487</v>
      </c>
      <c r="BQ14" s="110">
        <v>1517</v>
      </c>
      <c r="BR14" s="110">
        <v>1738</v>
      </c>
      <c r="BS14" s="110">
        <v>1227</v>
      </c>
      <c r="BT14" s="110">
        <v>1259</v>
      </c>
      <c r="BU14" s="110">
        <v>1437</v>
      </c>
      <c r="BV14" s="110">
        <v>1496</v>
      </c>
      <c r="BW14" s="110">
        <v>2350</v>
      </c>
      <c r="BX14" s="110">
        <v>10862</v>
      </c>
      <c r="BY14" s="110">
        <v>10246</v>
      </c>
      <c r="BZ14" s="110">
        <v>9156</v>
      </c>
      <c r="CA14" s="110">
        <v>9143</v>
      </c>
      <c r="CB14" s="110">
        <v>8474</v>
      </c>
      <c r="CC14" s="110">
        <v>7849</v>
      </c>
      <c r="CD14" s="110">
        <v>7137</v>
      </c>
      <c r="CE14" s="110">
        <v>5975</v>
      </c>
      <c r="CF14" s="110">
        <v>4548</v>
      </c>
      <c r="CG14" s="110">
        <v>3650</v>
      </c>
      <c r="CH14" s="110">
        <v>2605</v>
      </c>
      <c r="CI14" s="110">
        <v>1851</v>
      </c>
      <c r="CJ14" s="110">
        <v>2491</v>
      </c>
      <c r="CK14" s="107">
        <v>55</v>
      </c>
      <c r="CL14" s="108">
        <v>729</v>
      </c>
      <c r="CM14" s="109">
        <v>862</v>
      </c>
      <c r="CO14" s="54">
        <f t="shared" si="20"/>
        <v>9398</v>
      </c>
      <c r="CP14" s="54">
        <f t="shared" si="21"/>
        <v>7248</v>
      </c>
      <c r="CQ14" s="54">
        <f t="shared" si="22"/>
        <v>7296</v>
      </c>
      <c r="CR14" s="54">
        <f t="shared" si="23"/>
        <v>7036</v>
      </c>
      <c r="CS14" s="54">
        <f t="shared" si="24"/>
        <v>8534</v>
      </c>
      <c r="CT14" s="54">
        <f t="shared" si="25"/>
        <v>9268</v>
      </c>
      <c r="CU14" s="54">
        <f t="shared" si="26"/>
        <v>9235</v>
      </c>
      <c r="CV14" s="54">
        <f t="shared" si="27"/>
        <v>8733</v>
      </c>
      <c r="CW14" s="54">
        <f t="shared" si="28"/>
        <v>8111</v>
      </c>
      <c r="CX14" s="54">
        <f t="shared" si="29"/>
        <v>6856</v>
      </c>
      <c r="CY14" s="54">
        <f t="shared" si="30"/>
        <v>6954</v>
      </c>
      <c r="CZ14" s="54">
        <f t="shared" si="31"/>
        <v>5863</v>
      </c>
      <c r="DA14" s="54">
        <f t="shared" si="32"/>
        <v>4279</v>
      </c>
      <c r="DB14" s="54">
        <f t="shared" si="33"/>
        <v>3523</v>
      </c>
      <c r="DC14" s="54">
        <f t="shared" si="34"/>
        <v>2658</v>
      </c>
      <c r="DD14" s="54">
        <f t="shared" si="35"/>
        <v>1786</v>
      </c>
      <c r="DE14" s="54">
        <f t="shared" si="36"/>
        <v>2157</v>
      </c>
      <c r="DF14" s="54">
        <f t="shared" si="37"/>
        <v>9111</v>
      </c>
      <c r="DG14" s="54">
        <f t="shared" si="38"/>
        <v>7477</v>
      </c>
      <c r="DH14" s="54">
        <f t="shared" si="39"/>
        <v>7512</v>
      </c>
      <c r="DI14" s="54">
        <f t="shared" si="40"/>
        <v>7769</v>
      </c>
      <c r="DJ14" s="54">
        <f t="shared" si="41"/>
        <v>10862</v>
      </c>
      <c r="DK14" s="54">
        <f t="shared" si="42"/>
        <v>10246</v>
      </c>
      <c r="DL14" s="54">
        <f t="shared" si="43"/>
        <v>9156</v>
      </c>
      <c r="DM14" s="54">
        <f t="shared" si="44"/>
        <v>9143</v>
      </c>
      <c r="DN14" s="54">
        <f t="shared" si="45"/>
        <v>8474</v>
      </c>
      <c r="DO14" s="54">
        <f t="shared" si="46"/>
        <v>7849</v>
      </c>
      <c r="DP14" s="54">
        <f t="shared" si="47"/>
        <v>7137</v>
      </c>
      <c r="DQ14" s="54">
        <f t="shared" si="48"/>
        <v>5975</v>
      </c>
      <c r="DR14" s="54">
        <f t="shared" si="49"/>
        <v>4548</v>
      </c>
      <c r="DS14" s="54">
        <f t="shared" si="50"/>
        <v>3650</v>
      </c>
      <c r="DT14" s="54">
        <f t="shared" si="51"/>
        <v>2605</v>
      </c>
      <c r="DU14" s="54">
        <f t="shared" si="52"/>
        <v>1851</v>
      </c>
      <c r="DV14" s="54">
        <f t="shared" si="53"/>
        <v>2491</v>
      </c>
      <c r="DX14" s="54">
        <f t="shared" si="54"/>
        <v>21310</v>
      </c>
    </row>
    <row r="15" spans="1:128" x14ac:dyDescent="0.2">
      <c r="A15" s="46" t="s">
        <v>217</v>
      </c>
      <c r="B15" s="46" t="s">
        <v>249</v>
      </c>
      <c r="C15" s="46" t="s">
        <v>249</v>
      </c>
      <c r="D15" s="46" t="s">
        <v>283</v>
      </c>
      <c r="E15" s="52">
        <f t="shared" si="5"/>
        <v>171629</v>
      </c>
      <c r="F15" s="99">
        <f t="shared" si="6"/>
        <v>79457</v>
      </c>
      <c r="G15" s="100">
        <f t="shared" si="7"/>
        <v>92172</v>
      </c>
      <c r="H15" s="101">
        <f t="shared" si="8"/>
        <v>6893</v>
      </c>
      <c r="I15" s="102">
        <f t="shared" si="9"/>
        <v>6737</v>
      </c>
      <c r="J15" s="103">
        <f t="shared" si="10"/>
        <v>11552</v>
      </c>
      <c r="K15" s="104">
        <f t="shared" si="11"/>
        <v>5481</v>
      </c>
      <c r="L15" s="104">
        <f t="shared" si="12"/>
        <v>12399</v>
      </c>
      <c r="M15" s="104">
        <f t="shared" si="13"/>
        <v>32782</v>
      </c>
      <c r="N15" s="102">
        <f t="shared" si="14"/>
        <v>17243</v>
      </c>
      <c r="O15" s="52">
        <f t="shared" si="15"/>
        <v>11480</v>
      </c>
      <c r="P15" s="52">
        <f t="shared" si="16"/>
        <v>5576</v>
      </c>
      <c r="Q15" s="52">
        <f t="shared" si="17"/>
        <v>15664</v>
      </c>
      <c r="R15" s="52">
        <f t="shared" si="18"/>
        <v>38945</v>
      </c>
      <c r="S15" s="52">
        <f t="shared" si="19"/>
        <v>20507</v>
      </c>
      <c r="T15" s="105">
        <v>952</v>
      </c>
      <c r="U15" s="106">
        <v>1086</v>
      </c>
      <c r="V15" s="106">
        <v>1133</v>
      </c>
      <c r="W15" s="106">
        <v>1153</v>
      </c>
      <c r="X15" s="106">
        <v>1326</v>
      </c>
      <c r="Y15" s="106">
        <v>1243</v>
      </c>
      <c r="Z15" s="106">
        <v>693</v>
      </c>
      <c r="AA15" s="106">
        <v>751</v>
      </c>
      <c r="AB15" s="106">
        <v>736</v>
      </c>
      <c r="AC15" s="106">
        <v>826</v>
      </c>
      <c r="AD15" s="106">
        <v>831</v>
      </c>
      <c r="AE15" s="106">
        <v>822</v>
      </c>
      <c r="AF15" s="106">
        <v>918</v>
      </c>
      <c r="AG15" s="106">
        <v>941</v>
      </c>
      <c r="AH15" s="106">
        <v>878</v>
      </c>
      <c r="AI15" s="106">
        <v>865</v>
      </c>
      <c r="AJ15" s="106">
        <v>857</v>
      </c>
      <c r="AK15" s="106">
        <v>1022</v>
      </c>
      <c r="AL15" s="106">
        <v>993</v>
      </c>
      <c r="AM15" s="106">
        <v>978</v>
      </c>
      <c r="AN15" s="106">
        <v>5212</v>
      </c>
      <c r="AO15" s="106">
        <v>5216</v>
      </c>
      <c r="AP15" s="106">
        <v>4954</v>
      </c>
      <c r="AQ15" s="106">
        <v>5231</v>
      </c>
      <c r="AR15" s="106">
        <v>5847</v>
      </c>
      <c r="AS15" s="106">
        <v>5823</v>
      </c>
      <c r="AT15" s="106">
        <v>5735</v>
      </c>
      <c r="AU15" s="106">
        <v>5192</v>
      </c>
      <c r="AV15" s="106">
        <v>4471</v>
      </c>
      <c r="AW15" s="106">
        <v>4293</v>
      </c>
      <c r="AX15" s="106">
        <v>3609</v>
      </c>
      <c r="AY15" s="106">
        <v>2194</v>
      </c>
      <c r="AZ15" s="106">
        <v>2676</v>
      </c>
      <c r="BA15" s="107">
        <v>28</v>
      </c>
      <c r="BB15" s="108">
        <v>429</v>
      </c>
      <c r="BC15" s="109">
        <v>523</v>
      </c>
      <c r="BD15" s="245">
        <v>965</v>
      </c>
      <c r="BE15" s="110">
        <v>1086</v>
      </c>
      <c r="BF15" s="110">
        <v>1105</v>
      </c>
      <c r="BG15" s="110">
        <v>1094</v>
      </c>
      <c r="BH15" s="110">
        <v>1248</v>
      </c>
      <c r="BI15" s="110">
        <v>1239</v>
      </c>
      <c r="BJ15" s="110">
        <v>628</v>
      </c>
      <c r="BK15" s="110">
        <v>735</v>
      </c>
      <c r="BL15" s="110">
        <v>763</v>
      </c>
      <c r="BM15" s="110">
        <v>940</v>
      </c>
      <c r="BN15" s="110">
        <v>787</v>
      </c>
      <c r="BO15" s="110">
        <v>890</v>
      </c>
      <c r="BP15" s="110">
        <v>876</v>
      </c>
      <c r="BQ15" s="110">
        <v>874</v>
      </c>
      <c r="BR15" s="110">
        <v>1143</v>
      </c>
      <c r="BS15" s="110">
        <v>818</v>
      </c>
      <c r="BT15" s="110">
        <v>901</v>
      </c>
      <c r="BU15" s="110">
        <v>964</v>
      </c>
      <c r="BV15" s="110">
        <v>1068</v>
      </c>
      <c r="BW15" s="110">
        <v>1652</v>
      </c>
      <c r="BX15" s="110">
        <v>6760</v>
      </c>
      <c r="BY15" s="110">
        <v>6184</v>
      </c>
      <c r="BZ15" s="110">
        <v>5238</v>
      </c>
      <c r="CA15" s="110">
        <v>6350</v>
      </c>
      <c r="CB15" s="110">
        <v>7061</v>
      </c>
      <c r="CC15" s="110">
        <v>7399</v>
      </c>
      <c r="CD15" s="110">
        <v>6673</v>
      </c>
      <c r="CE15" s="110">
        <v>6224</v>
      </c>
      <c r="CF15" s="110">
        <v>5534</v>
      </c>
      <c r="CG15" s="110">
        <v>4993</v>
      </c>
      <c r="CH15" s="110">
        <v>3670</v>
      </c>
      <c r="CI15" s="110">
        <v>2699</v>
      </c>
      <c r="CJ15" s="110">
        <v>3611</v>
      </c>
      <c r="CK15" s="107">
        <v>29</v>
      </c>
      <c r="CL15" s="108">
        <v>407</v>
      </c>
      <c r="CM15" s="109">
        <v>558</v>
      </c>
      <c r="CO15" s="54">
        <f t="shared" si="20"/>
        <v>5650</v>
      </c>
      <c r="CP15" s="54">
        <f t="shared" si="21"/>
        <v>4249</v>
      </c>
      <c r="CQ15" s="54">
        <f t="shared" si="22"/>
        <v>4390</v>
      </c>
      <c r="CR15" s="54">
        <f t="shared" si="23"/>
        <v>4715</v>
      </c>
      <c r="CS15" s="54">
        <f t="shared" si="24"/>
        <v>5212</v>
      </c>
      <c r="CT15" s="54">
        <f t="shared" si="25"/>
        <v>5216</v>
      </c>
      <c r="CU15" s="54">
        <f t="shared" si="26"/>
        <v>4954</v>
      </c>
      <c r="CV15" s="54">
        <f t="shared" si="27"/>
        <v>5231</v>
      </c>
      <c r="CW15" s="54">
        <f t="shared" si="28"/>
        <v>5847</v>
      </c>
      <c r="CX15" s="54">
        <f t="shared" si="29"/>
        <v>5823</v>
      </c>
      <c r="CY15" s="54">
        <f t="shared" si="30"/>
        <v>5735</v>
      </c>
      <c r="CZ15" s="54">
        <f t="shared" si="31"/>
        <v>5192</v>
      </c>
      <c r="DA15" s="54">
        <f t="shared" si="32"/>
        <v>4471</v>
      </c>
      <c r="DB15" s="54">
        <f t="shared" si="33"/>
        <v>4293</v>
      </c>
      <c r="DC15" s="54">
        <f t="shared" si="34"/>
        <v>3609</v>
      </c>
      <c r="DD15" s="54">
        <f t="shared" si="35"/>
        <v>2194</v>
      </c>
      <c r="DE15" s="54">
        <f t="shared" si="36"/>
        <v>2676</v>
      </c>
      <c r="DF15" s="54">
        <f t="shared" si="37"/>
        <v>5498</v>
      </c>
      <c r="DG15" s="54">
        <f t="shared" si="38"/>
        <v>4305</v>
      </c>
      <c r="DH15" s="54">
        <f t="shared" si="39"/>
        <v>4570</v>
      </c>
      <c r="DI15" s="54">
        <f t="shared" si="40"/>
        <v>5403</v>
      </c>
      <c r="DJ15" s="54">
        <f t="shared" si="41"/>
        <v>6760</v>
      </c>
      <c r="DK15" s="54">
        <f t="shared" si="42"/>
        <v>6184</v>
      </c>
      <c r="DL15" s="54">
        <f t="shared" si="43"/>
        <v>5238</v>
      </c>
      <c r="DM15" s="54">
        <f t="shared" si="44"/>
        <v>6350</v>
      </c>
      <c r="DN15" s="54">
        <f t="shared" si="45"/>
        <v>7061</v>
      </c>
      <c r="DO15" s="54">
        <f t="shared" si="46"/>
        <v>7399</v>
      </c>
      <c r="DP15" s="54">
        <f t="shared" si="47"/>
        <v>6673</v>
      </c>
      <c r="DQ15" s="54">
        <f t="shared" si="48"/>
        <v>6224</v>
      </c>
      <c r="DR15" s="54">
        <f t="shared" si="49"/>
        <v>5534</v>
      </c>
      <c r="DS15" s="54">
        <f t="shared" si="50"/>
        <v>4993</v>
      </c>
      <c r="DT15" s="54">
        <f t="shared" si="51"/>
        <v>3670</v>
      </c>
      <c r="DU15" s="54">
        <f t="shared" si="52"/>
        <v>2699</v>
      </c>
      <c r="DV15" s="54">
        <f t="shared" si="53"/>
        <v>3611</v>
      </c>
      <c r="DX15" s="54">
        <f t="shared" si="54"/>
        <v>23424</v>
      </c>
    </row>
    <row r="16" spans="1:128" x14ac:dyDescent="0.2">
      <c r="A16" s="46" t="s">
        <v>218</v>
      </c>
      <c r="B16" s="46" t="s">
        <v>249</v>
      </c>
      <c r="C16" s="46" t="s">
        <v>249</v>
      </c>
      <c r="D16" s="46" t="s">
        <v>284</v>
      </c>
      <c r="E16" s="52">
        <f t="shared" si="5"/>
        <v>259751</v>
      </c>
      <c r="F16" s="99">
        <f t="shared" si="6"/>
        <v>126724</v>
      </c>
      <c r="G16" s="100">
        <f t="shared" si="7"/>
        <v>133027</v>
      </c>
      <c r="H16" s="101">
        <f t="shared" si="8"/>
        <v>10936</v>
      </c>
      <c r="I16" s="102">
        <f t="shared" si="9"/>
        <v>10460</v>
      </c>
      <c r="J16" s="103">
        <f t="shared" si="10"/>
        <v>22379</v>
      </c>
      <c r="K16" s="104">
        <f t="shared" si="11"/>
        <v>11037</v>
      </c>
      <c r="L16" s="104">
        <f t="shared" si="12"/>
        <v>24558</v>
      </c>
      <c r="M16" s="104">
        <f t="shared" si="13"/>
        <v>53729</v>
      </c>
      <c r="N16" s="102">
        <f t="shared" si="14"/>
        <v>15021</v>
      </c>
      <c r="O16" s="52">
        <f t="shared" si="15"/>
        <v>21844</v>
      </c>
      <c r="P16" s="52">
        <f t="shared" si="16"/>
        <v>11461</v>
      </c>
      <c r="Q16" s="52">
        <f t="shared" si="17"/>
        <v>29318</v>
      </c>
      <c r="R16" s="52">
        <f t="shared" si="18"/>
        <v>55080</v>
      </c>
      <c r="S16" s="52">
        <f t="shared" si="19"/>
        <v>15324</v>
      </c>
      <c r="T16" s="105">
        <v>1346</v>
      </c>
      <c r="U16" s="106">
        <v>1827</v>
      </c>
      <c r="V16" s="106">
        <v>1771</v>
      </c>
      <c r="W16" s="106">
        <v>1956</v>
      </c>
      <c r="X16" s="106">
        <v>2006</v>
      </c>
      <c r="Y16" s="106">
        <v>2030</v>
      </c>
      <c r="Z16" s="106">
        <v>1800</v>
      </c>
      <c r="AA16" s="106">
        <v>1933</v>
      </c>
      <c r="AB16" s="106">
        <v>1898</v>
      </c>
      <c r="AC16" s="106">
        <v>1910</v>
      </c>
      <c r="AD16" s="106">
        <v>1929</v>
      </c>
      <c r="AE16" s="106">
        <v>1973</v>
      </c>
      <c r="AF16" s="106">
        <v>2126</v>
      </c>
      <c r="AG16" s="106">
        <v>1917</v>
      </c>
      <c r="AH16" s="106">
        <v>1824</v>
      </c>
      <c r="AI16" s="106">
        <v>1771</v>
      </c>
      <c r="AJ16" s="106">
        <v>1673</v>
      </c>
      <c r="AK16" s="106">
        <v>1726</v>
      </c>
      <c r="AL16" s="106">
        <v>1818</v>
      </c>
      <c r="AM16" s="106">
        <v>1777</v>
      </c>
      <c r="AN16" s="106">
        <v>10073</v>
      </c>
      <c r="AO16" s="106">
        <v>10890</v>
      </c>
      <c r="AP16" s="106">
        <v>11101</v>
      </c>
      <c r="AQ16" s="106">
        <v>10651</v>
      </c>
      <c r="AR16" s="106">
        <v>9959</v>
      </c>
      <c r="AS16" s="106">
        <v>8304</v>
      </c>
      <c r="AT16" s="106">
        <v>7504</v>
      </c>
      <c r="AU16" s="106">
        <v>6210</v>
      </c>
      <c r="AV16" s="106">
        <v>4510</v>
      </c>
      <c r="AW16" s="106">
        <v>3641</v>
      </c>
      <c r="AX16" s="106">
        <v>2794</v>
      </c>
      <c r="AY16" s="106">
        <v>1906</v>
      </c>
      <c r="AZ16" s="106">
        <v>2170</v>
      </c>
      <c r="BA16" s="107">
        <v>50</v>
      </c>
      <c r="BB16" s="108">
        <v>615</v>
      </c>
      <c r="BC16" s="109">
        <v>731</v>
      </c>
      <c r="BD16" s="245">
        <v>1258</v>
      </c>
      <c r="BE16" s="110">
        <v>1733</v>
      </c>
      <c r="BF16" s="110">
        <v>1793</v>
      </c>
      <c r="BG16" s="110">
        <v>1791</v>
      </c>
      <c r="BH16" s="110">
        <v>1884</v>
      </c>
      <c r="BI16" s="110">
        <v>2001</v>
      </c>
      <c r="BJ16" s="110">
        <v>1768</v>
      </c>
      <c r="BK16" s="110">
        <v>1853</v>
      </c>
      <c r="BL16" s="110">
        <v>1828</v>
      </c>
      <c r="BM16" s="110">
        <v>2216</v>
      </c>
      <c r="BN16" s="110">
        <v>1847</v>
      </c>
      <c r="BO16" s="110">
        <v>1872</v>
      </c>
      <c r="BP16" s="110">
        <v>2128</v>
      </c>
      <c r="BQ16" s="110">
        <v>1862</v>
      </c>
      <c r="BR16" s="110">
        <v>2389</v>
      </c>
      <c r="BS16" s="110">
        <v>1670</v>
      </c>
      <c r="BT16" s="110">
        <v>1663</v>
      </c>
      <c r="BU16" s="110">
        <v>1749</v>
      </c>
      <c r="BV16" s="110">
        <v>1909</v>
      </c>
      <c r="BW16" s="110">
        <v>2877</v>
      </c>
      <c r="BX16" s="110">
        <v>12593</v>
      </c>
      <c r="BY16" s="110">
        <v>11939</v>
      </c>
      <c r="BZ16" s="110">
        <v>10944</v>
      </c>
      <c r="CA16" s="110">
        <v>11117</v>
      </c>
      <c r="CB16" s="110">
        <v>10291</v>
      </c>
      <c r="CC16" s="110">
        <v>9277</v>
      </c>
      <c r="CD16" s="110">
        <v>7513</v>
      </c>
      <c r="CE16" s="110">
        <v>5938</v>
      </c>
      <c r="CF16" s="110">
        <v>4600</v>
      </c>
      <c r="CG16" s="110">
        <v>3898</v>
      </c>
      <c r="CH16" s="110">
        <v>2673</v>
      </c>
      <c r="CI16" s="110">
        <v>1935</v>
      </c>
      <c r="CJ16" s="110">
        <v>2218</v>
      </c>
      <c r="CK16" s="107">
        <v>34</v>
      </c>
      <c r="CL16" s="108">
        <v>584</v>
      </c>
      <c r="CM16" s="109">
        <v>674</v>
      </c>
      <c r="CO16" s="54">
        <f t="shared" si="20"/>
        <v>8906</v>
      </c>
      <c r="CP16" s="54">
        <f t="shared" si="21"/>
        <v>9571</v>
      </c>
      <c r="CQ16" s="54">
        <f t="shared" si="22"/>
        <v>9769</v>
      </c>
      <c r="CR16" s="54">
        <f t="shared" si="23"/>
        <v>8765</v>
      </c>
      <c r="CS16" s="54">
        <f t="shared" si="24"/>
        <v>10073</v>
      </c>
      <c r="CT16" s="54">
        <f t="shared" si="25"/>
        <v>10890</v>
      </c>
      <c r="CU16" s="54">
        <f t="shared" si="26"/>
        <v>11101</v>
      </c>
      <c r="CV16" s="54">
        <f t="shared" si="27"/>
        <v>10651</v>
      </c>
      <c r="CW16" s="54">
        <f t="shared" si="28"/>
        <v>9959</v>
      </c>
      <c r="CX16" s="54">
        <f t="shared" si="29"/>
        <v>8304</v>
      </c>
      <c r="CY16" s="54">
        <f t="shared" si="30"/>
        <v>7504</v>
      </c>
      <c r="CZ16" s="54">
        <f t="shared" si="31"/>
        <v>6210</v>
      </c>
      <c r="DA16" s="54">
        <f t="shared" si="32"/>
        <v>4510</v>
      </c>
      <c r="DB16" s="54">
        <f t="shared" si="33"/>
        <v>3641</v>
      </c>
      <c r="DC16" s="54">
        <f t="shared" si="34"/>
        <v>2794</v>
      </c>
      <c r="DD16" s="54">
        <f t="shared" si="35"/>
        <v>1906</v>
      </c>
      <c r="DE16" s="54">
        <f t="shared" si="36"/>
        <v>2170</v>
      </c>
      <c r="DF16" s="54">
        <f t="shared" si="37"/>
        <v>8459</v>
      </c>
      <c r="DG16" s="54">
        <f t="shared" si="38"/>
        <v>9666</v>
      </c>
      <c r="DH16" s="54">
        <f t="shared" si="39"/>
        <v>10098</v>
      </c>
      <c r="DI16" s="54">
        <f t="shared" si="40"/>
        <v>9868</v>
      </c>
      <c r="DJ16" s="54">
        <f t="shared" si="41"/>
        <v>12593</v>
      </c>
      <c r="DK16" s="54">
        <f t="shared" si="42"/>
        <v>11939</v>
      </c>
      <c r="DL16" s="54">
        <f t="shared" si="43"/>
        <v>10944</v>
      </c>
      <c r="DM16" s="54">
        <f t="shared" si="44"/>
        <v>11117</v>
      </c>
      <c r="DN16" s="54">
        <f t="shared" si="45"/>
        <v>10291</v>
      </c>
      <c r="DO16" s="54">
        <f t="shared" si="46"/>
        <v>9277</v>
      </c>
      <c r="DP16" s="54">
        <f t="shared" si="47"/>
        <v>7513</v>
      </c>
      <c r="DQ16" s="54">
        <f t="shared" si="48"/>
        <v>5938</v>
      </c>
      <c r="DR16" s="54">
        <f t="shared" si="49"/>
        <v>4600</v>
      </c>
      <c r="DS16" s="54">
        <f t="shared" si="50"/>
        <v>3898</v>
      </c>
      <c r="DT16" s="54">
        <f t="shared" si="51"/>
        <v>2673</v>
      </c>
      <c r="DU16" s="54">
        <f t="shared" si="52"/>
        <v>1935</v>
      </c>
      <c r="DV16" s="54">
        <f t="shared" si="53"/>
        <v>2218</v>
      </c>
      <c r="DX16" s="54">
        <f t="shared" si="54"/>
        <v>21949</v>
      </c>
    </row>
    <row r="17" spans="1:128" ht="15.75" thickBot="1" x14ac:dyDescent="0.25">
      <c r="A17" s="214" t="s">
        <v>219</v>
      </c>
      <c r="B17" s="214" t="s">
        <v>249</v>
      </c>
      <c r="C17" s="214" t="s">
        <v>249</v>
      </c>
      <c r="D17" s="214" t="s">
        <v>285</v>
      </c>
      <c r="E17" s="217">
        <f t="shared" si="5"/>
        <v>228647</v>
      </c>
      <c r="F17" s="218">
        <f t="shared" si="6"/>
        <v>110839</v>
      </c>
      <c r="G17" s="219">
        <f t="shared" si="7"/>
        <v>117808</v>
      </c>
      <c r="H17" s="220">
        <f t="shared" si="8"/>
        <v>13190</v>
      </c>
      <c r="I17" s="221">
        <f t="shared" si="9"/>
        <v>12574</v>
      </c>
      <c r="J17" s="222">
        <f t="shared" si="10"/>
        <v>21022</v>
      </c>
      <c r="K17" s="217">
        <f t="shared" si="11"/>
        <v>7910</v>
      </c>
      <c r="L17" s="217">
        <f t="shared" si="12"/>
        <v>22663</v>
      </c>
      <c r="M17" s="217">
        <f t="shared" si="13"/>
        <v>45232</v>
      </c>
      <c r="N17" s="221">
        <f t="shared" si="14"/>
        <v>14012</v>
      </c>
      <c r="O17" s="217">
        <f t="shared" si="15"/>
        <v>20503</v>
      </c>
      <c r="P17" s="217">
        <f t="shared" si="16"/>
        <v>8225</v>
      </c>
      <c r="Q17" s="217">
        <f t="shared" si="17"/>
        <v>26763</v>
      </c>
      <c r="R17" s="217">
        <f t="shared" si="18"/>
        <v>47471</v>
      </c>
      <c r="S17" s="217">
        <f t="shared" si="19"/>
        <v>14846</v>
      </c>
      <c r="T17" s="223">
        <v>1843</v>
      </c>
      <c r="U17" s="215">
        <v>2077</v>
      </c>
      <c r="V17" s="215">
        <v>2308</v>
      </c>
      <c r="W17" s="215">
        <v>2344</v>
      </c>
      <c r="X17" s="215">
        <v>2307</v>
      </c>
      <c r="Y17" s="215">
        <v>2311</v>
      </c>
      <c r="Z17" s="215">
        <v>1284</v>
      </c>
      <c r="AA17" s="215">
        <v>1267</v>
      </c>
      <c r="AB17" s="215">
        <v>1292</v>
      </c>
      <c r="AC17" s="215">
        <v>1250</v>
      </c>
      <c r="AD17" s="215">
        <v>1311</v>
      </c>
      <c r="AE17" s="215">
        <v>1428</v>
      </c>
      <c r="AF17" s="215">
        <v>1489</v>
      </c>
      <c r="AG17" s="215">
        <v>1401</v>
      </c>
      <c r="AH17" s="215">
        <v>1285</v>
      </c>
      <c r="AI17" s="215">
        <v>1135</v>
      </c>
      <c r="AJ17" s="215">
        <v>1198</v>
      </c>
      <c r="AK17" s="215">
        <v>1402</v>
      </c>
      <c r="AL17" s="215">
        <v>1549</v>
      </c>
      <c r="AM17" s="215">
        <v>1588</v>
      </c>
      <c r="AN17" s="215">
        <v>9288</v>
      </c>
      <c r="AO17" s="215">
        <v>10238</v>
      </c>
      <c r="AP17" s="215">
        <v>9972</v>
      </c>
      <c r="AQ17" s="215">
        <v>9399</v>
      </c>
      <c r="AR17" s="215">
        <v>8570</v>
      </c>
      <c r="AS17" s="215">
        <v>6631</v>
      </c>
      <c r="AT17" s="215">
        <v>5834</v>
      </c>
      <c r="AU17" s="215">
        <v>4826</v>
      </c>
      <c r="AV17" s="215">
        <v>3642</v>
      </c>
      <c r="AW17" s="215">
        <v>3754</v>
      </c>
      <c r="AX17" s="215">
        <v>2929</v>
      </c>
      <c r="AY17" s="215">
        <v>1891</v>
      </c>
      <c r="AZ17" s="215">
        <v>1796</v>
      </c>
      <c r="BA17" s="224">
        <v>50</v>
      </c>
      <c r="BB17" s="216">
        <v>825</v>
      </c>
      <c r="BC17" s="225">
        <v>1018</v>
      </c>
      <c r="BD17" s="246">
        <v>1805</v>
      </c>
      <c r="BE17" s="247">
        <v>1981</v>
      </c>
      <c r="BF17" s="247">
        <v>2070</v>
      </c>
      <c r="BG17" s="247">
        <v>2150</v>
      </c>
      <c r="BH17" s="247">
        <v>2262</v>
      </c>
      <c r="BI17" s="247">
        <v>2306</v>
      </c>
      <c r="BJ17" s="247">
        <v>1242</v>
      </c>
      <c r="BK17" s="247">
        <v>1259</v>
      </c>
      <c r="BL17" s="247">
        <v>1316</v>
      </c>
      <c r="BM17" s="247">
        <v>1463</v>
      </c>
      <c r="BN17" s="247">
        <v>1274</v>
      </c>
      <c r="BO17" s="247">
        <v>1375</v>
      </c>
      <c r="BP17" s="247">
        <v>1445</v>
      </c>
      <c r="BQ17" s="247">
        <v>1386</v>
      </c>
      <c r="BR17" s="247">
        <v>1671</v>
      </c>
      <c r="BS17" s="247">
        <v>1151</v>
      </c>
      <c r="BT17" s="247">
        <v>1192</v>
      </c>
      <c r="BU17" s="247">
        <v>1380</v>
      </c>
      <c r="BV17" s="247">
        <v>1578</v>
      </c>
      <c r="BW17" s="247">
        <v>2395</v>
      </c>
      <c r="BX17" s="247">
        <v>11667</v>
      </c>
      <c r="BY17" s="247">
        <v>11123</v>
      </c>
      <c r="BZ17" s="247">
        <v>9777</v>
      </c>
      <c r="CA17" s="247">
        <v>9679</v>
      </c>
      <c r="CB17" s="247">
        <v>8927</v>
      </c>
      <c r="CC17" s="247">
        <v>7556</v>
      </c>
      <c r="CD17" s="247">
        <v>6333</v>
      </c>
      <c r="CE17" s="247">
        <v>5199</v>
      </c>
      <c r="CF17" s="247">
        <v>4457</v>
      </c>
      <c r="CG17" s="247">
        <v>3900</v>
      </c>
      <c r="CH17" s="247">
        <v>2810</v>
      </c>
      <c r="CI17" s="247">
        <v>1766</v>
      </c>
      <c r="CJ17" s="247">
        <v>1913</v>
      </c>
      <c r="CK17" s="224">
        <v>47</v>
      </c>
      <c r="CL17" s="216">
        <v>828</v>
      </c>
      <c r="CM17" s="225">
        <v>977</v>
      </c>
      <c r="CO17" s="54">
        <f t="shared" si="20"/>
        <v>10879</v>
      </c>
      <c r="CP17" s="54">
        <f t="shared" si="21"/>
        <v>7404</v>
      </c>
      <c r="CQ17" s="54">
        <f t="shared" si="22"/>
        <v>6914</v>
      </c>
      <c r="CR17" s="54">
        <f t="shared" si="23"/>
        <v>6872</v>
      </c>
      <c r="CS17" s="54">
        <f t="shared" si="24"/>
        <v>9288</v>
      </c>
      <c r="CT17" s="54">
        <f t="shared" si="25"/>
        <v>10238</v>
      </c>
      <c r="CU17" s="54">
        <f t="shared" si="26"/>
        <v>9972</v>
      </c>
      <c r="CV17" s="54">
        <f t="shared" si="27"/>
        <v>9399</v>
      </c>
      <c r="CW17" s="54">
        <f t="shared" si="28"/>
        <v>8570</v>
      </c>
      <c r="CX17" s="54">
        <f t="shared" si="29"/>
        <v>6631</v>
      </c>
      <c r="CY17" s="54">
        <f t="shared" si="30"/>
        <v>5834</v>
      </c>
      <c r="CZ17" s="54">
        <f t="shared" si="31"/>
        <v>4826</v>
      </c>
      <c r="DA17" s="54">
        <f t="shared" si="32"/>
        <v>3642</v>
      </c>
      <c r="DB17" s="54">
        <f t="shared" si="33"/>
        <v>3754</v>
      </c>
      <c r="DC17" s="54">
        <f t="shared" si="34"/>
        <v>2929</v>
      </c>
      <c r="DD17" s="54">
        <f t="shared" si="35"/>
        <v>1891</v>
      </c>
      <c r="DE17" s="54">
        <f t="shared" si="36"/>
        <v>1796</v>
      </c>
      <c r="DF17" s="54">
        <f t="shared" si="37"/>
        <v>10268</v>
      </c>
      <c r="DG17" s="54">
        <f t="shared" si="38"/>
        <v>7586</v>
      </c>
      <c r="DH17" s="54">
        <f t="shared" si="39"/>
        <v>7151</v>
      </c>
      <c r="DI17" s="54">
        <f t="shared" si="40"/>
        <v>7696</v>
      </c>
      <c r="DJ17" s="54">
        <f t="shared" si="41"/>
        <v>11667</v>
      </c>
      <c r="DK17" s="54">
        <f t="shared" si="42"/>
        <v>11123</v>
      </c>
      <c r="DL17" s="54">
        <f t="shared" si="43"/>
        <v>9777</v>
      </c>
      <c r="DM17" s="54">
        <f t="shared" si="44"/>
        <v>9679</v>
      </c>
      <c r="DN17" s="54">
        <f t="shared" si="45"/>
        <v>8927</v>
      </c>
      <c r="DO17" s="54">
        <f t="shared" si="46"/>
        <v>7556</v>
      </c>
      <c r="DP17" s="54">
        <f t="shared" si="47"/>
        <v>6333</v>
      </c>
      <c r="DQ17" s="54">
        <f t="shared" si="48"/>
        <v>5199</v>
      </c>
      <c r="DR17" s="54">
        <f t="shared" si="49"/>
        <v>4457</v>
      </c>
      <c r="DS17" s="54">
        <f t="shared" si="50"/>
        <v>3900</v>
      </c>
      <c r="DT17" s="54">
        <f t="shared" si="51"/>
        <v>2810</v>
      </c>
      <c r="DU17" s="54">
        <f t="shared" si="52"/>
        <v>1766</v>
      </c>
      <c r="DV17" s="54">
        <f t="shared" si="53"/>
        <v>1913</v>
      </c>
      <c r="DX17" s="54">
        <f t="shared" si="54"/>
        <v>19889</v>
      </c>
    </row>
    <row r="18" spans="1:128" ht="10.5" customHeight="1" x14ac:dyDescent="0.25">
      <c r="G18" s="67"/>
      <c r="I18" s="67"/>
      <c r="AX18" s="106"/>
    </row>
    <row r="19" spans="1:128" x14ac:dyDescent="0.25">
      <c r="A19" s="57" t="s">
        <v>198</v>
      </c>
      <c r="AX19" s="106"/>
    </row>
    <row r="20" spans="1:128" x14ac:dyDescent="0.25">
      <c r="A20" s="58" t="s">
        <v>197</v>
      </c>
      <c r="CK20" s="54"/>
      <c r="CL20" s="54"/>
      <c r="CM20" s="54"/>
    </row>
    <row r="21" spans="1:128" x14ac:dyDescent="0.25">
      <c r="A21" s="59" t="s">
        <v>193</v>
      </c>
    </row>
    <row r="22" spans="1:128" x14ac:dyDescent="0.25">
      <c r="A22" s="59"/>
    </row>
    <row r="24" spans="1:128" ht="18.75" x14ac:dyDescent="0.25">
      <c r="B24" s="61" t="s">
        <v>251</v>
      </c>
      <c r="K24" s="63" t="str">
        <f>+CONCATENATE("Poblacion Padron Nominal - INEI 2020 ",$B$25," según sexo")</f>
        <v>Poblacion Padron Nominal - INEI 2020 Total según sexo</v>
      </c>
      <c r="R24" s="63" t="str">
        <f>+CONCATENATE("Poblacion Padron Nominal - INEI 2020 ",$B$25," por distrito y sexo")</f>
        <v>Poblacion Padron Nominal - INEI 2020 Total por distrito y sexo</v>
      </c>
      <c r="AA24" s="63" t="str">
        <f>+CONCATENATE("Poblacion Padron Nominal - INEI 2020 ",$B$25," por distrito y sexo")</f>
        <v>Poblacion Padron Nominal - INEI 2020 Total por distrito y sexo</v>
      </c>
    </row>
    <row r="25" spans="1:128" x14ac:dyDescent="0.25">
      <c r="B25" s="62" t="s">
        <v>196</v>
      </c>
    </row>
    <row r="29" spans="1:128" ht="15.75" x14ac:dyDescent="0.25">
      <c r="E29" s="111" t="s">
        <v>196</v>
      </c>
      <c r="F29" s="324" t="s">
        <v>258</v>
      </c>
      <c r="G29" s="324"/>
      <c r="H29" s="324" t="s">
        <v>259</v>
      </c>
      <c r="I29" s="324"/>
      <c r="AQ29" s="46"/>
    </row>
    <row r="30" spans="1:128" ht="22.5" customHeight="1" thickBot="1" x14ac:dyDescent="0.3">
      <c r="D30" s="64" t="s">
        <v>196</v>
      </c>
      <c r="E30" s="71">
        <f>+SUM(E31:E37)</f>
        <v>1619747</v>
      </c>
      <c r="F30" s="71">
        <f>+SUM(F31:F37)</f>
        <v>780162</v>
      </c>
      <c r="G30" s="112">
        <f>+IFERROR(F30/E30,0)</f>
        <v>0.48165670317648374</v>
      </c>
      <c r="H30" s="71">
        <f>+SUM(H31:H37)</f>
        <v>839585</v>
      </c>
      <c r="I30" s="112">
        <f>+IFERROR(H30/E30,0)</f>
        <v>0.51834329682351632</v>
      </c>
      <c r="AQ30" s="46"/>
    </row>
    <row r="31" spans="1:128" ht="26.25" customHeight="1" x14ac:dyDescent="0.25">
      <c r="D31" s="65" t="s">
        <v>14</v>
      </c>
      <c r="E31" s="56">
        <f>+SUM(F31,H31)</f>
        <v>651504</v>
      </c>
      <c r="F31" s="56">
        <f t="shared" ref="F31:F37" si="55">+IF($B$25="total",VLOOKUP($D31,$D$10:$G$17,3,0),INDEX($J$10:$N$17,MATCH($D31,$D$10:$D$17,0),MATCH($B$25,$J$9:$N$9,0)))</f>
        <v>313980</v>
      </c>
      <c r="G31" s="66">
        <f t="shared" ref="G31:G37" si="56">+IFERROR(F31/E31,0)</f>
        <v>0.48193103956383998</v>
      </c>
      <c r="H31" s="56">
        <f t="shared" ref="H31:H37" si="57">+IF($B$25="total",VLOOKUP($D31,$D$10:$G$17,4,0),INDEX($O$10:$S$17,MATCH($D31,$D$10:$D$17,0),MATCH($B$25,$O$9:$S$9,0)))</f>
        <v>337524</v>
      </c>
      <c r="I31" s="113">
        <f t="shared" ref="I31:I37" si="58">+IFERROR(H31/E31,0)</f>
        <v>0.51806896043616002</v>
      </c>
      <c r="AQ31" s="46"/>
    </row>
    <row r="32" spans="1:128" ht="26.25" customHeight="1" x14ac:dyDescent="0.25">
      <c r="D32" s="65" t="s">
        <v>26</v>
      </c>
      <c r="E32" s="56">
        <f t="shared" ref="E32:E37" si="59">+SUM(F32,H32)</f>
        <v>228647</v>
      </c>
      <c r="F32" s="56">
        <f t="shared" si="55"/>
        <v>110839</v>
      </c>
      <c r="G32" s="66">
        <f t="shared" si="56"/>
        <v>0.48476035110891463</v>
      </c>
      <c r="H32" s="56">
        <f t="shared" si="57"/>
        <v>117808</v>
      </c>
      <c r="I32" s="113">
        <f t="shared" si="58"/>
        <v>0.51523964889108542</v>
      </c>
      <c r="AQ32" s="46"/>
    </row>
    <row r="33" spans="2:43" ht="26.25" customHeight="1" x14ac:dyDescent="0.25">
      <c r="D33" s="65" t="s">
        <v>18</v>
      </c>
      <c r="E33" s="56">
        <f t="shared" si="59"/>
        <v>224791</v>
      </c>
      <c r="F33" s="56">
        <f t="shared" si="55"/>
        <v>108935</v>
      </c>
      <c r="G33" s="66">
        <f t="shared" si="56"/>
        <v>0.48460570040615503</v>
      </c>
      <c r="H33" s="56">
        <f t="shared" si="57"/>
        <v>115856</v>
      </c>
      <c r="I33" s="113">
        <f t="shared" si="58"/>
        <v>0.51539429959384497</v>
      </c>
      <c r="AQ33" s="46"/>
    </row>
    <row r="34" spans="2:43" ht="26.25" customHeight="1" x14ac:dyDescent="0.25">
      <c r="D34" s="65" t="s">
        <v>22</v>
      </c>
      <c r="E34" s="56">
        <f t="shared" si="59"/>
        <v>259751</v>
      </c>
      <c r="F34" s="56">
        <f t="shared" si="55"/>
        <v>126724</v>
      </c>
      <c r="G34" s="66">
        <f t="shared" si="56"/>
        <v>0.48786722669017635</v>
      </c>
      <c r="H34" s="56">
        <f t="shared" si="57"/>
        <v>133027</v>
      </c>
      <c r="I34" s="113">
        <f t="shared" si="58"/>
        <v>0.51213277330982365</v>
      </c>
      <c r="AQ34" s="46"/>
    </row>
    <row r="35" spans="2:43" ht="26.25" customHeight="1" x14ac:dyDescent="0.25">
      <c r="D35" s="65" t="s">
        <v>113</v>
      </c>
      <c r="E35" s="56">
        <f t="shared" si="59"/>
        <v>171629</v>
      </c>
      <c r="F35" s="56">
        <f t="shared" si="55"/>
        <v>79457</v>
      </c>
      <c r="G35" s="66">
        <f t="shared" si="56"/>
        <v>0.4629578917315838</v>
      </c>
      <c r="H35" s="56">
        <f t="shared" si="57"/>
        <v>92172</v>
      </c>
      <c r="I35" s="113">
        <f t="shared" si="58"/>
        <v>0.53704210826841614</v>
      </c>
      <c r="AQ35" s="46"/>
    </row>
    <row r="36" spans="2:43" ht="26.25" customHeight="1" x14ac:dyDescent="0.25">
      <c r="D36" s="65" t="s">
        <v>125</v>
      </c>
      <c r="E36" s="56">
        <f t="shared" si="59"/>
        <v>36337</v>
      </c>
      <c r="F36" s="56">
        <f t="shared" si="55"/>
        <v>17814</v>
      </c>
      <c r="G36" s="66">
        <f t="shared" si="56"/>
        <v>0.49024410380603795</v>
      </c>
      <c r="H36" s="56">
        <f t="shared" si="57"/>
        <v>18523</v>
      </c>
      <c r="I36" s="113">
        <f t="shared" si="58"/>
        <v>0.50975589619396211</v>
      </c>
      <c r="AQ36" s="46"/>
    </row>
    <row r="37" spans="2:43" ht="26.25" customHeight="1" x14ac:dyDescent="0.25">
      <c r="D37" s="65" t="s">
        <v>134</v>
      </c>
      <c r="E37" s="56">
        <f t="shared" si="59"/>
        <v>47088</v>
      </c>
      <c r="F37" s="56">
        <f t="shared" si="55"/>
        <v>22413</v>
      </c>
      <c r="G37" s="66">
        <f t="shared" si="56"/>
        <v>0.47598114169215089</v>
      </c>
      <c r="H37" s="56">
        <f t="shared" si="57"/>
        <v>24675</v>
      </c>
      <c r="I37" s="113">
        <f t="shared" si="58"/>
        <v>0.52401885830784911</v>
      </c>
      <c r="AQ37" s="46"/>
    </row>
    <row r="38" spans="2:43" ht="12" customHeight="1" x14ac:dyDescent="0.25">
      <c r="C38" s="67"/>
      <c r="D38" s="68" t="str">
        <f>+A19</f>
        <v>NOTA: POBLACION DE 0 A 5 AÑOS ES INFORMACION DE NIÑOS REGISTRADOS EN PADRON NOMINAL AL 31 DE DICIEMBRE 2019. (ftp://ftp.minsa.gob.pe/oei/Padron_Nominal/)</v>
      </c>
      <c r="E38" s="67"/>
      <c r="F38" s="67"/>
    </row>
    <row r="39" spans="2:43" ht="12" customHeight="1" x14ac:dyDescent="0.25">
      <c r="D39" s="69" t="str">
        <f>+A20</f>
        <v>Poblacion 6 a Más años, INEI: CENSO NACIONAL XI DE POBLACION Y VIVIVIENDA 2017/- BOLETIN DEMOGRAFICO Nº 39, Lima -2019_(ftp://ftp.minsa.gob.pe/oei/Poblacion/)</v>
      </c>
    </row>
    <row r="40" spans="2:43" ht="12" customHeight="1" x14ac:dyDescent="0.25">
      <c r="D40" s="70" t="s">
        <v>252</v>
      </c>
    </row>
    <row r="43" spans="2:43" x14ac:dyDescent="0.25"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</row>
    <row r="44" spans="2:43" x14ac:dyDescent="0.25"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</row>
    <row r="45" spans="2:43" x14ac:dyDescent="0.25"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</row>
    <row r="46" spans="2:43" x14ac:dyDescent="0.25">
      <c r="B46" s="61" t="s">
        <v>253</v>
      </c>
      <c r="D46" s="114"/>
      <c r="G46" s="114"/>
      <c r="H46" s="114"/>
      <c r="I46" s="114"/>
      <c r="J46" s="114"/>
      <c r="K46" s="114"/>
      <c r="L46" s="114"/>
      <c r="M46" s="114"/>
      <c r="N46" s="114"/>
    </row>
    <row r="47" spans="2:43" x14ac:dyDescent="0.25">
      <c r="B47" s="62" t="s">
        <v>248</v>
      </c>
      <c r="D47" s="114"/>
      <c r="E47" s="114"/>
      <c r="F47" s="114"/>
      <c r="G47" s="114"/>
      <c r="H47" s="114"/>
      <c r="I47" s="114"/>
      <c r="J47" s="60"/>
      <c r="K47" s="114"/>
      <c r="L47" s="114"/>
      <c r="M47" s="114"/>
      <c r="N47" s="114"/>
      <c r="O47" s="114"/>
      <c r="AQ47" s="46"/>
    </row>
    <row r="48" spans="2:43" ht="21.75" customHeight="1" x14ac:dyDescent="0.25">
      <c r="D48" s="115"/>
      <c r="E48" s="115"/>
      <c r="F48" s="324" t="s">
        <v>286</v>
      </c>
      <c r="G48" s="324"/>
      <c r="H48" s="116"/>
      <c r="I48" s="63" t="str">
        <f>+CONCATENATE("Piramide Poblacional por etapa de vida y Sexo, ",$B$47)</f>
        <v>Piramide Poblacional por etapa de vida y Sexo, DIRIS Lima Este</v>
      </c>
      <c r="J48" s="114"/>
      <c r="K48" s="114"/>
      <c r="L48" s="114"/>
      <c r="M48" s="114"/>
      <c r="N48" s="114"/>
      <c r="O48" s="114"/>
      <c r="AQ48" s="46"/>
    </row>
    <row r="49" spans="4:43" ht="21.75" customHeight="1" thickBot="1" x14ac:dyDescent="0.3">
      <c r="D49" s="117"/>
      <c r="E49" s="111" t="s">
        <v>196</v>
      </c>
      <c r="F49" s="118" t="s">
        <v>258</v>
      </c>
      <c r="G49" s="118" t="s">
        <v>259</v>
      </c>
      <c r="H49" s="119"/>
      <c r="I49" s="120"/>
      <c r="J49" s="120"/>
      <c r="K49" s="120"/>
      <c r="L49" s="120"/>
      <c r="M49" s="120"/>
      <c r="N49" s="120"/>
      <c r="O49" s="120"/>
      <c r="AQ49" s="46"/>
    </row>
    <row r="50" spans="4:43" ht="21.75" customHeight="1" thickBot="1" x14ac:dyDescent="0.3">
      <c r="D50" s="64" t="s">
        <v>196</v>
      </c>
      <c r="E50" s="71">
        <f>+SUM(E51:E55)</f>
        <v>1619747</v>
      </c>
      <c r="F50" s="71">
        <f t="shared" ref="F50:G50" si="60">+SUM(F51:F55)</f>
        <v>780162</v>
      </c>
      <c r="G50" s="71">
        <f t="shared" si="60"/>
        <v>839585</v>
      </c>
      <c r="H50" s="119"/>
      <c r="I50" s="120"/>
      <c r="J50" s="120"/>
      <c r="K50" s="120"/>
      <c r="L50" s="120"/>
      <c r="M50" s="120"/>
      <c r="N50" s="120"/>
      <c r="O50" s="120"/>
      <c r="AQ50" s="46"/>
    </row>
    <row r="51" spans="4:43" ht="28.5" customHeight="1" x14ac:dyDescent="0.25">
      <c r="D51" s="121" t="s">
        <v>227</v>
      </c>
      <c r="E51" s="122">
        <f>+F51+G51</f>
        <v>281249</v>
      </c>
      <c r="F51" s="122">
        <f>+INDEX($J$10:$N$17,MATCH($B$47,$D$10:$D$17,0),MATCH($D51,$J$9:$N$9,0))</f>
        <v>141745</v>
      </c>
      <c r="G51" s="122">
        <f>+INDEX($O$10:$S$17,MATCH($B$47,$D$10:$D$17,0),MATCH($D51,$O$9:$S$9,0))</f>
        <v>139504</v>
      </c>
      <c r="H51" s="116"/>
      <c r="I51" s="123" t="s">
        <v>227</v>
      </c>
      <c r="J51" s="124">
        <f>F51/$E$50*-100</f>
        <v>-8.7510580356067962</v>
      </c>
      <c r="K51" s="124">
        <f>G51/$E$50*100</f>
        <v>8.6127030949895271</v>
      </c>
      <c r="L51" s="114"/>
      <c r="M51" s="114"/>
      <c r="N51" s="114"/>
      <c r="O51" s="114"/>
      <c r="AQ51" s="46"/>
    </row>
    <row r="52" spans="4:43" ht="28.5" customHeight="1" x14ac:dyDescent="0.25">
      <c r="D52" s="121" t="s">
        <v>228</v>
      </c>
      <c r="E52" s="122">
        <f t="shared" ref="E52:E55" si="61">+F52+G52</f>
        <v>125540</v>
      </c>
      <c r="F52" s="122">
        <f>+INDEX($J$10:$N$17,MATCH($B$47,$D$10:$D$17,0),MATCH($D52,$J$9:$N$9,0))</f>
        <v>61810</v>
      </c>
      <c r="G52" s="122">
        <f>+INDEX($O$10:$S$17,MATCH($B$47,$D$10:$D$17,0),MATCH($D52,$O$9:$S$9,0))</f>
        <v>63730</v>
      </c>
      <c r="H52" s="116"/>
      <c r="I52" s="123" t="s">
        <v>228</v>
      </c>
      <c r="J52" s="124">
        <f t="shared" ref="J52:J55" si="62">F52/$E$50*-100</f>
        <v>-3.8160280587029951</v>
      </c>
      <c r="K52" s="124">
        <f t="shared" ref="K52:K55" si="63">G52/$E$50*100</f>
        <v>3.9345650894861972</v>
      </c>
      <c r="L52" s="114"/>
      <c r="M52" s="114"/>
      <c r="N52" s="114"/>
      <c r="O52" s="114"/>
      <c r="AQ52" s="46"/>
    </row>
    <row r="53" spans="4:43" ht="28.5" customHeight="1" x14ac:dyDescent="0.25">
      <c r="D53" s="121" t="s">
        <v>229</v>
      </c>
      <c r="E53" s="122">
        <f t="shared" si="61"/>
        <v>331436</v>
      </c>
      <c r="F53" s="122">
        <f>+INDEX($J$10:$N$17,MATCH($B$47,$D$10:$D$17,0),MATCH($D53,$J$9:$N$9,0))</f>
        <v>150602</v>
      </c>
      <c r="G53" s="122">
        <f>+INDEX($O$10:$S$17,MATCH($B$47,$D$10:$D$17,0),MATCH($D53,$O$9:$S$9,0))</f>
        <v>180834</v>
      </c>
      <c r="H53" s="116"/>
      <c r="I53" s="123" t="s">
        <v>229</v>
      </c>
      <c r="J53" s="124">
        <f t="shared" si="62"/>
        <v>-9.2978718281311838</v>
      </c>
      <c r="K53" s="124">
        <f t="shared" si="63"/>
        <v>11.164336158671693</v>
      </c>
      <c r="L53" s="114"/>
      <c r="M53" s="114"/>
      <c r="N53" s="114"/>
      <c r="O53" s="114"/>
      <c r="AQ53" s="46"/>
    </row>
    <row r="54" spans="4:43" ht="28.5" customHeight="1" x14ac:dyDescent="0.25">
      <c r="D54" s="121" t="s">
        <v>230</v>
      </c>
      <c r="E54" s="122">
        <f t="shared" si="61"/>
        <v>669695</v>
      </c>
      <c r="F54" s="122">
        <f>+INDEX($J$10:$N$17,MATCH($B$47,$D$10:$D$17,0),MATCH($D54,$J$9:$N$9,0))</f>
        <v>323956</v>
      </c>
      <c r="G54" s="122">
        <f>+INDEX($O$10:$S$17,MATCH($B$47,$D$10:$D$17,0),MATCH($D54,$O$9:$S$9,0))</f>
        <v>345739</v>
      </c>
      <c r="H54" s="116"/>
      <c r="I54" s="123" t="s">
        <v>230</v>
      </c>
      <c r="J54" s="124">
        <f t="shared" si="62"/>
        <v>-20.000407471043317</v>
      </c>
      <c r="K54" s="124">
        <f t="shared" si="63"/>
        <v>21.345247128100869</v>
      </c>
      <c r="L54" s="114"/>
      <c r="M54" s="114"/>
      <c r="N54" s="114"/>
      <c r="O54" s="114"/>
      <c r="AQ54" s="46"/>
    </row>
    <row r="55" spans="4:43" ht="28.5" customHeight="1" x14ac:dyDescent="0.25">
      <c r="D55" s="121" t="s">
        <v>231</v>
      </c>
      <c r="E55" s="122">
        <f t="shared" si="61"/>
        <v>211827</v>
      </c>
      <c r="F55" s="122">
        <f>+INDEX($J$10:$N$17,MATCH($B$47,$D$10:$D$17,0),MATCH($D55,$J$9:$N$9,0))</f>
        <v>102049</v>
      </c>
      <c r="G55" s="122">
        <f>+INDEX($O$10:$S$17,MATCH($B$47,$D$10:$D$17,0),MATCH($D55,$O$9:$S$9,0))</f>
        <v>109778</v>
      </c>
      <c r="H55" s="116"/>
      <c r="I55" s="123" t="s">
        <v>231</v>
      </c>
      <c r="J55" s="124">
        <f t="shared" si="62"/>
        <v>-6.3003049241640827</v>
      </c>
      <c r="K55" s="124">
        <f t="shared" si="63"/>
        <v>6.7774782111033396</v>
      </c>
      <c r="L55" s="114"/>
      <c r="M55" s="114"/>
      <c r="N55" s="114"/>
      <c r="O55" s="114"/>
      <c r="AQ55" s="46"/>
    </row>
    <row r="56" spans="4:43" ht="20.25" customHeight="1" x14ac:dyDescent="0.25">
      <c r="H56" s="114"/>
      <c r="I56" s="114"/>
      <c r="J56" s="114"/>
      <c r="K56" s="114"/>
      <c r="L56" s="114"/>
      <c r="M56" s="114"/>
      <c r="N56" s="114"/>
      <c r="O56" s="114"/>
      <c r="AQ56" s="46"/>
    </row>
    <row r="57" spans="4:43" ht="20.25" customHeight="1" x14ac:dyDescent="0.25">
      <c r="H57" s="114"/>
      <c r="I57" s="114"/>
      <c r="J57" s="114"/>
      <c r="K57" s="114"/>
      <c r="L57" s="114"/>
      <c r="M57" s="114"/>
      <c r="N57" s="114"/>
      <c r="O57" s="114"/>
      <c r="AQ57" s="46"/>
    </row>
    <row r="58" spans="4:43" x14ac:dyDescent="0.25">
      <c r="H58" s="114"/>
      <c r="I58" s="114"/>
      <c r="J58" s="114"/>
      <c r="K58" s="114"/>
      <c r="L58" s="114"/>
      <c r="M58" s="114"/>
      <c r="N58" s="114"/>
      <c r="O58" s="114"/>
      <c r="AQ58" s="46"/>
    </row>
    <row r="59" spans="4:43" x14ac:dyDescent="0.25">
      <c r="D59" s="60"/>
      <c r="E59" s="60"/>
      <c r="F59" s="60"/>
      <c r="G59" s="60"/>
      <c r="H59" s="114"/>
      <c r="I59" s="114"/>
      <c r="J59" s="114"/>
      <c r="K59" s="114"/>
      <c r="L59" s="114"/>
      <c r="M59" s="114"/>
      <c r="N59" s="114"/>
      <c r="O59" s="114"/>
      <c r="AQ59" s="46"/>
    </row>
    <row r="60" spans="4:43" x14ac:dyDescent="0.25">
      <c r="D60" s="60"/>
      <c r="E60" s="60"/>
      <c r="F60" s="60"/>
      <c r="G60" s="114"/>
      <c r="H60" s="114"/>
      <c r="I60" s="114"/>
      <c r="J60" s="114"/>
      <c r="K60" s="114"/>
      <c r="L60" s="114"/>
      <c r="M60" s="114"/>
      <c r="N60" s="114"/>
    </row>
    <row r="61" spans="4:43" x14ac:dyDescent="0.25">
      <c r="D61" s="60"/>
      <c r="E61" s="60"/>
      <c r="F61" s="60"/>
      <c r="G61" s="114"/>
      <c r="H61" s="114"/>
      <c r="I61" s="114"/>
      <c r="J61" s="114"/>
      <c r="K61" s="114"/>
      <c r="L61" s="114"/>
      <c r="M61" s="114"/>
      <c r="N61" s="114"/>
    </row>
    <row r="62" spans="4:43" x14ac:dyDescent="0.25">
      <c r="D62" s="60"/>
      <c r="E62" s="60"/>
      <c r="F62" s="60"/>
      <c r="G62" s="114"/>
      <c r="H62" s="114"/>
      <c r="I62" s="114"/>
      <c r="J62" s="114"/>
      <c r="K62" s="114"/>
      <c r="L62" s="114"/>
      <c r="M62" s="114"/>
      <c r="N62" s="114"/>
    </row>
    <row r="68" spans="4:14" x14ac:dyDescent="0.25"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</row>
    <row r="69" spans="4:14" x14ac:dyDescent="0.25">
      <c r="D69" s="114"/>
      <c r="G69" s="114"/>
      <c r="H69" s="114"/>
      <c r="I69" s="114"/>
      <c r="J69" s="114"/>
      <c r="K69" s="114"/>
      <c r="L69" s="114"/>
      <c r="M69" s="114"/>
      <c r="N69" s="114"/>
    </row>
    <row r="70" spans="4:14" ht="18.75" x14ac:dyDescent="0.25">
      <c r="D70" s="114"/>
      <c r="E70" s="114"/>
      <c r="F70" s="114"/>
      <c r="G70" s="114"/>
      <c r="H70" s="63" t="str">
        <f>+CONCATENATE("Piramide Poblacional por grupo etareo y Sexo, ",$B$47)</f>
        <v>Piramide Poblacional por grupo etareo y Sexo, DIRIS Lima Este</v>
      </c>
      <c r="I70" s="60"/>
      <c r="J70" s="114"/>
      <c r="K70" s="114"/>
      <c r="L70" s="114"/>
      <c r="M70" s="114"/>
      <c r="N70" s="114"/>
    </row>
    <row r="71" spans="4:14" ht="15.75" x14ac:dyDescent="0.25">
      <c r="D71" s="115"/>
      <c r="E71" s="324" t="s">
        <v>286</v>
      </c>
      <c r="F71" s="324"/>
      <c r="G71" s="116"/>
      <c r="H71" s="114"/>
      <c r="I71" s="114"/>
      <c r="J71" s="114"/>
      <c r="K71" s="114"/>
      <c r="L71" s="114"/>
      <c r="M71" s="114"/>
      <c r="N71" s="114"/>
    </row>
    <row r="72" spans="4:14" ht="16.5" thickBot="1" x14ac:dyDescent="0.3">
      <c r="D72" s="117"/>
      <c r="E72" s="118" t="s">
        <v>258</v>
      </c>
      <c r="F72" s="118" t="s">
        <v>259</v>
      </c>
      <c r="G72" s="119"/>
      <c r="H72" s="120"/>
      <c r="I72" s="120"/>
      <c r="J72" s="120"/>
      <c r="K72" s="120"/>
      <c r="L72" s="120"/>
      <c r="M72" s="120"/>
      <c r="N72" s="120"/>
    </row>
    <row r="73" spans="4:14" ht="18.75" customHeight="1" x14ac:dyDescent="0.25">
      <c r="D73" s="125" t="s">
        <v>262</v>
      </c>
      <c r="E73" s="122">
        <f t="shared" ref="E73:E89" si="64">+INDEX($CO$10:$DE$17,MATCH($B$47,$D$10:$D$17,0),MATCH($D73,$CO$9:$DE$9,0))</f>
        <v>65999</v>
      </c>
      <c r="F73" s="122">
        <f t="shared" ref="F73:F89" si="65">+INDEX($DF$10:$DV$17,MATCH($B$47,$D$10:$D$17,0),MATCH($D73,$DF$9:$DV$9,0))</f>
        <v>63310</v>
      </c>
      <c r="G73" s="116"/>
      <c r="H73" s="123" t="s">
        <v>262</v>
      </c>
      <c r="I73" s="124">
        <f t="shared" ref="I73:I89" si="66">E73/$E$91*-100</f>
        <v>-4.0746486951357221</v>
      </c>
      <c r="J73" s="124">
        <f t="shared" ref="J73:J89" si="67">F73/$E$91*100</f>
        <v>3.9086351140023718</v>
      </c>
      <c r="K73" s="114"/>
      <c r="L73" s="114"/>
      <c r="M73" s="114"/>
      <c r="N73" s="114"/>
    </row>
    <row r="74" spans="4:14" ht="18.75" customHeight="1" x14ac:dyDescent="0.25">
      <c r="D74" s="125" t="s">
        <v>263</v>
      </c>
      <c r="E74" s="122">
        <f t="shared" si="64"/>
        <v>54233</v>
      </c>
      <c r="F74" s="122">
        <f t="shared" si="65"/>
        <v>55397</v>
      </c>
      <c r="G74" s="116"/>
      <c r="H74" s="123" t="s">
        <v>263</v>
      </c>
      <c r="I74" s="124">
        <f t="shared" si="66"/>
        <v>-3.3482389533674084</v>
      </c>
      <c r="J74" s="124">
        <f t="shared" si="67"/>
        <v>3.4201020282797248</v>
      </c>
      <c r="K74" s="114"/>
      <c r="L74" s="114"/>
      <c r="M74" s="114"/>
      <c r="N74" s="114"/>
    </row>
    <row r="75" spans="4:14" ht="18.75" customHeight="1" x14ac:dyDescent="0.25">
      <c r="D75" s="125" t="s">
        <v>264</v>
      </c>
      <c r="E75" s="122">
        <f t="shared" si="64"/>
        <v>54107</v>
      </c>
      <c r="F75" s="122">
        <f t="shared" si="65"/>
        <v>55585</v>
      </c>
      <c r="G75" s="116"/>
      <c r="H75" s="123" t="s">
        <v>264</v>
      </c>
      <c r="I75" s="124">
        <f t="shared" si="66"/>
        <v>-3.3404599607222614</v>
      </c>
      <c r="J75" s="124">
        <f t="shared" si="67"/>
        <v>3.4317087792105809</v>
      </c>
      <c r="K75" s="114"/>
      <c r="L75" s="114"/>
      <c r="M75" s="114"/>
      <c r="N75" s="114"/>
    </row>
    <row r="76" spans="4:14" ht="18.75" customHeight="1" x14ac:dyDescent="0.25">
      <c r="D76" s="125" t="s">
        <v>265</v>
      </c>
      <c r="E76" s="122">
        <f t="shared" si="64"/>
        <v>51238</v>
      </c>
      <c r="F76" s="122">
        <f t="shared" si="65"/>
        <v>57451</v>
      </c>
      <c r="G76" s="116"/>
      <c r="H76" s="123" t="s">
        <v>265</v>
      </c>
      <c r="I76" s="124">
        <f t="shared" si="66"/>
        <v>-3.1633335329529859</v>
      </c>
      <c r="J76" s="124">
        <f t="shared" si="67"/>
        <v>3.5469119560030058</v>
      </c>
      <c r="K76" s="114"/>
      <c r="L76" s="114"/>
      <c r="M76" s="114"/>
      <c r="N76" s="114"/>
    </row>
    <row r="77" spans="4:14" ht="18.75" customHeight="1" x14ac:dyDescent="0.25">
      <c r="D77" s="125" t="s">
        <v>266</v>
      </c>
      <c r="E77" s="122">
        <f t="shared" si="64"/>
        <v>61429</v>
      </c>
      <c r="F77" s="122">
        <f t="shared" si="65"/>
        <v>77691</v>
      </c>
      <c r="G77" s="116"/>
      <c r="H77" s="123" t="s">
        <v>266</v>
      </c>
      <c r="I77" s="124">
        <f t="shared" si="66"/>
        <v>-3.7925058666569536</v>
      </c>
      <c r="J77" s="124">
        <f t="shared" si="67"/>
        <v>4.7964898221759329</v>
      </c>
      <c r="K77" s="114"/>
      <c r="L77" s="114"/>
      <c r="M77" s="114"/>
      <c r="N77" s="114"/>
    </row>
    <row r="78" spans="4:14" ht="18.75" customHeight="1" x14ac:dyDescent="0.25">
      <c r="D78" s="125" t="s">
        <v>267</v>
      </c>
      <c r="E78" s="122">
        <f t="shared" si="64"/>
        <v>67151</v>
      </c>
      <c r="F78" s="122">
        <f t="shared" si="65"/>
        <v>74634</v>
      </c>
      <c r="G78" s="116"/>
      <c r="H78" s="123" t="s">
        <v>267</v>
      </c>
      <c r="I78" s="124">
        <f t="shared" si="66"/>
        <v>-4.1457709136056433</v>
      </c>
      <c r="J78" s="124">
        <f t="shared" si="67"/>
        <v>4.6077566434758026</v>
      </c>
      <c r="K78" s="114"/>
      <c r="L78" s="114"/>
      <c r="M78" s="114"/>
      <c r="N78" s="114"/>
    </row>
    <row r="79" spans="4:14" ht="18.75" customHeight="1" x14ac:dyDescent="0.25">
      <c r="D79" s="125" t="s">
        <v>268</v>
      </c>
      <c r="E79" s="122">
        <f t="shared" si="64"/>
        <v>66677</v>
      </c>
      <c r="F79" s="122">
        <f t="shared" si="65"/>
        <v>66883</v>
      </c>
      <c r="G79" s="116"/>
      <c r="H79" s="123" t="s">
        <v>268</v>
      </c>
      <c r="I79" s="124">
        <f t="shared" si="66"/>
        <v>-4.1165070841310403</v>
      </c>
      <c r="J79" s="124">
        <f t="shared" si="67"/>
        <v>4.1292251197254881</v>
      </c>
      <c r="K79" s="114"/>
      <c r="L79" s="114"/>
      <c r="M79" s="114"/>
      <c r="N79" s="114"/>
    </row>
    <row r="80" spans="4:14" ht="18.75" customHeight="1" x14ac:dyDescent="0.25">
      <c r="D80" s="125" t="s">
        <v>269</v>
      </c>
      <c r="E80" s="122">
        <f t="shared" si="64"/>
        <v>63331</v>
      </c>
      <c r="F80" s="122">
        <f t="shared" si="65"/>
        <v>67178</v>
      </c>
      <c r="G80" s="116"/>
      <c r="H80" s="123" t="s">
        <v>269</v>
      </c>
      <c r="I80" s="124">
        <f t="shared" si="66"/>
        <v>-3.9099316127765635</v>
      </c>
      <c r="J80" s="124">
        <f t="shared" si="67"/>
        <v>4.1474378406010324</v>
      </c>
      <c r="K80" s="114"/>
      <c r="L80" s="114"/>
      <c r="M80" s="114"/>
      <c r="N80" s="114"/>
    </row>
    <row r="81" spans="4:14" ht="18.75" customHeight="1" x14ac:dyDescent="0.25">
      <c r="D81" s="125" t="s">
        <v>270</v>
      </c>
      <c r="E81" s="122">
        <f t="shared" si="64"/>
        <v>58590</v>
      </c>
      <c r="F81" s="122">
        <f t="shared" si="65"/>
        <v>63347</v>
      </c>
      <c r="G81" s="116"/>
      <c r="H81" s="123" t="s">
        <v>270</v>
      </c>
      <c r="I81" s="124">
        <f t="shared" si="66"/>
        <v>-3.6172315799936654</v>
      </c>
      <c r="J81" s="124">
        <f t="shared" si="67"/>
        <v>3.9109194213664233</v>
      </c>
      <c r="K81" s="114"/>
      <c r="L81" s="114"/>
      <c r="M81" s="114"/>
      <c r="N81" s="114"/>
    </row>
    <row r="82" spans="4:14" ht="18.75" customHeight="1" x14ac:dyDescent="0.25">
      <c r="D82" s="125" t="s">
        <v>271</v>
      </c>
      <c r="E82" s="122">
        <f t="shared" si="64"/>
        <v>49958</v>
      </c>
      <c r="F82" s="122">
        <f t="shared" si="65"/>
        <v>57894</v>
      </c>
      <c r="G82" s="116"/>
      <c r="H82" s="123" t="s">
        <v>271</v>
      </c>
      <c r="I82" s="124">
        <f t="shared" si="66"/>
        <v>-3.0843088457641841</v>
      </c>
      <c r="J82" s="124">
        <f t="shared" si="67"/>
        <v>3.5742619063347547</v>
      </c>
      <c r="K82" s="114"/>
      <c r="L82" s="114"/>
      <c r="M82" s="114"/>
      <c r="N82" s="114"/>
    </row>
    <row r="83" spans="4:14" ht="18.75" customHeight="1" x14ac:dyDescent="0.25">
      <c r="D83" s="125" t="s">
        <v>272</v>
      </c>
      <c r="E83" s="122">
        <f t="shared" si="64"/>
        <v>46465</v>
      </c>
      <c r="F83" s="122">
        <f t="shared" si="65"/>
        <v>49596</v>
      </c>
      <c r="G83" s="116"/>
      <c r="H83" s="123" t="s">
        <v>272</v>
      </c>
      <c r="I83" s="124">
        <f t="shared" si="66"/>
        <v>-2.8686578829903682</v>
      </c>
      <c r="J83" s="124">
        <f t="shared" si="67"/>
        <v>3.061959676418601</v>
      </c>
      <c r="K83" s="114"/>
      <c r="L83" s="114"/>
      <c r="M83" s="114"/>
      <c r="N83" s="114"/>
    </row>
    <row r="84" spans="4:14" ht="18.75" customHeight="1" x14ac:dyDescent="0.25">
      <c r="D84" s="125" t="s">
        <v>273</v>
      </c>
      <c r="E84" s="122">
        <f t="shared" si="64"/>
        <v>38935</v>
      </c>
      <c r="F84" s="122">
        <f t="shared" si="65"/>
        <v>40841</v>
      </c>
      <c r="G84" s="116"/>
      <c r="H84" s="123" t="s">
        <v>273</v>
      </c>
      <c r="I84" s="124">
        <f t="shared" si="66"/>
        <v>-2.4037704653874958</v>
      </c>
      <c r="J84" s="124">
        <f t="shared" si="67"/>
        <v>2.5214431636545709</v>
      </c>
      <c r="K84" s="114"/>
      <c r="L84" s="114"/>
      <c r="M84" s="114"/>
      <c r="N84" s="114"/>
    </row>
    <row r="85" spans="4:14" ht="18.75" customHeight="1" x14ac:dyDescent="0.25">
      <c r="D85" s="125" t="s">
        <v>274</v>
      </c>
      <c r="E85" s="122">
        <f t="shared" si="64"/>
        <v>29140</v>
      </c>
      <c r="F85" s="122">
        <f t="shared" si="65"/>
        <v>32960</v>
      </c>
      <c r="G85" s="116"/>
      <c r="H85" s="123" t="s">
        <v>274</v>
      </c>
      <c r="I85" s="124">
        <f t="shared" si="66"/>
        <v>-1.7990463942825639</v>
      </c>
      <c r="J85" s="124">
        <f t="shared" si="67"/>
        <v>2.0348856951116443</v>
      </c>
      <c r="K85" s="114"/>
      <c r="L85" s="114"/>
      <c r="M85" s="114"/>
      <c r="N85" s="114"/>
    </row>
    <row r="86" spans="4:14" ht="18.75" customHeight="1" x14ac:dyDescent="0.25">
      <c r="D86" s="125" t="s">
        <v>275</v>
      </c>
      <c r="E86" s="122">
        <f t="shared" si="64"/>
        <v>25825</v>
      </c>
      <c r="F86" s="122">
        <f t="shared" si="65"/>
        <v>27651</v>
      </c>
      <c r="G86" s="116"/>
      <c r="H86" s="123" t="s">
        <v>275</v>
      </c>
      <c r="I86" s="124">
        <f t="shared" si="66"/>
        <v>-1.5943848020709406</v>
      </c>
      <c r="J86" s="124">
        <f t="shared" si="67"/>
        <v>1.7071184573887157</v>
      </c>
      <c r="K86" s="114"/>
      <c r="L86" s="114"/>
      <c r="M86" s="114"/>
      <c r="N86" s="114"/>
    </row>
    <row r="87" spans="4:14" ht="18.75" customHeight="1" x14ac:dyDescent="0.25">
      <c r="D87" s="125" t="s">
        <v>276</v>
      </c>
      <c r="E87" s="122">
        <f t="shared" si="64"/>
        <v>19935</v>
      </c>
      <c r="F87" s="122">
        <f t="shared" si="65"/>
        <v>19098</v>
      </c>
      <c r="G87" s="116"/>
      <c r="H87" s="123" t="s">
        <v>276</v>
      </c>
      <c r="I87" s="124">
        <f t="shared" si="66"/>
        <v>-1.2307477649287202</v>
      </c>
      <c r="J87" s="124">
        <f t="shared" si="67"/>
        <v>1.1790730280716679</v>
      </c>
      <c r="K87" s="114"/>
      <c r="L87" s="114"/>
      <c r="M87" s="114"/>
      <c r="N87" s="114"/>
    </row>
    <row r="88" spans="4:14" ht="18.75" customHeight="1" x14ac:dyDescent="0.25">
      <c r="D88" s="125" t="s">
        <v>277</v>
      </c>
      <c r="E88" s="122">
        <f t="shared" si="64"/>
        <v>12780</v>
      </c>
      <c r="F88" s="122">
        <f t="shared" si="65"/>
        <v>13399</v>
      </c>
      <c r="G88" s="116"/>
      <c r="H88" s="123" t="s">
        <v>277</v>
      </c>
      <c r="I88" s="124">
        <f t="shared" si="66"/>
        <v>-0.78901211115069203</v>
      </c>
      <c r="J88" s="124">
        <f t="shared" si="67"/>
        <v>0.8272279559709016</v>
      </c>
      <c r="K88" s="114"/>
      <c r="L88" s="114"/>
      <c r="M88" s="114"/>
      <c r="N88" s="114"/>
    </row>
    <row r="89" spans="4:14" ht="18.75" customHeight="1" x14ac:dyDescent="0.25">
      <c r="D89" s="125" t="s">
        <v>278</v>
      </c>
      <c r="E89" s="122">
        <f t="shared" si="64"/>
        <v>14369</v>
      </c>
      <c r="F89" s="122">
        <f t="shared" si="65"/>
        <v>16670</v>
      </c>
      <c r="G89" s="116"/>
      <c r="H89" s="123" t="s">
        <v>278</v>
      </c>
      <c r="I89" s="124">
        <f t="shared" si="66"/>
        <v>-0.88711385173116541</v>
      </c>
      <c r="J89" s="124">
        <f t="shared" si="67"/>
        <v>1.0291730745604097</v>
      </c>
      <c r="K89" s="114"/>
      <c r="L89" s="114"/>
      <c r="M89" s="114"/>
      <c r="N89" s="114"/>
    </row>
    <row r="90" spans="4:14" x14ac:dyDescent="0.25">
      <c r="D90" s="356" t="s">
        <v>196</v>
      </c>
      <c r="E90" s="126">
        <f>SUM(E73:E89)</f>
        <v>780162</v>
      </c>
      <c r="F90" s="126">
        <f>SUM(F73:F89)</f>
        <v>839585</v>
      </c>
      <c r="G90" s="114"/>
      <c r="H90" s="114"/>
      <c r="I90" s="114"/>
      <c r="J90" s="114"/>
      <c r="K90" s="114"/>
      <c r="L90" s="114"/>
      <c r="M90" s="114"/>
      <c r="N90" s="114"/>
    </row>
    <row r="91" spans="4:14" x14ac:dyDescent="0.25">
      <c r="D91" s="357"/>
      <c r="E91" s="358">
        <f>SUM(E90:F90)</f>
        <v>1619747</v>
      </c>
      <c r="F91" s="358"/>
      <c r="G91" s="114"/>
      <c r="H91" s="114"/>
      <c r="I91" s="114"/>
      <c r="J91" s="114"/>
      <c r="K91" s="114"/>
      <c r="L91" s="114"/>
      <c r="M91" s="114"/>
      <c r="N91" s="114"/>
    </row>
    <row r="92" spans="4:14" x14ac:dyDescent="0.25">
      <c r="D92" s="60"/>
      <c r="E92" s="60"/>
      <c r="F92" s="60"/>
      <c r="G92" s="114"/>
      <c r="H92" s="114"/>
      <c r="I92" s="114"/>
      <c r="J92" s="114"/>
      <c r="K92" s="114"/>
      <c r="L92" s="114"/>
      <c r="M92" s="114"/>
      <c r="N92" s="114"/>
    </row>
    <row r="93" spans="4:14" x14ac:dyDescent="0.25">
      <c r="D93" s="60"/>
      <c r="E93" s="60"/>
      <c r="F93" s="60"/>
      <c r="G93" s="114"/>
      <c r="H93" s="114"/>
      <c r="I93" s="114"/>
      <c r="J93" s="114"/>
      <c r="K93" s="114"/>
      <c r="L93" s="114"/>
      <c r="M93" s="114"/>
      <c r="N93" s="114"/>
    </row>
    <row r="94" spans="4:14" x14ac:dyDescent="0.25">
      <c r="D94" s="60"/>
      <c r="E94" s="60"/>
      <c r="F94" s="60"/>
      <c r="G94" s="114"/>
      <c r="H94" s="114"/>
      <c r="I94" s="114"/>
      <c r="J94" s="114"/>
      <c r="K94" s="114"/>
      <c r="L94" s="114"/>
      <c r="M94" s="114"/>
      <c r="N94" s="114"/>
    </row>
    <row r="95" spans="4:14" x14ac:dyDescent="0.25">
      <c r="D95" s="60"/>
      <c r="E95" s="60"/>
      <c r="F95" s="60"/>
      <c r="G95" s="114"/>
      <c r="H95" s="114"/>
      <c r="I95" s="114"/>
      <c r="J95" s="114"/>
      <c r="K95" s="114"/>
      <c r="L95" s="114"/>
      <c r="M95" s="114"/>
      <c r="N95" s="114"/>
    </row>
    <row r="96" spans="4:14" x14ac:dyDescent="0.25">
      <c r="D96" s="60"/>
      <c r="E96" s="60"/>
      <c r="F96" s="60"/>
      <c r="G96" s="114"/>
      <c r="H96" s="114"/>
      <c r="I96" s="114"/>
      <c r="J96" s="114"/>
      <c r="K96" s="114"/>
      <c r="L96" s="114"/>
      <c r="M96" s="114"/>
      <c r="N96" s="114"/>
    </row>
    <row r="97" spans="4:14" x14ac:dyDescent="0.25">
      <c r="D97" s="60"/>
      <c r="E97" s="60"/>
      <c r="F97" s="60"/>
      <c r="G97" s="114"/>
      <c r="H97" s="114"/>
      <c r="I97" s="114"/>
      <c r="J97" s="114"/>
      <c r="K97" s="114"/>
      <c r="L97" s="114"/>
      <c r="M97" s="114"/>
      <c r="N97" s="114"/>
    </row>
    <row r="98" spans="4:14" x14ac:dyDescent="0.25">
      <c r="D98" s="60"/>
      <c r="E98" s="60"/>
      <c r="F98" s="60"/>
      <c r="G98" s="114"/>
      <c r="H98" s="114"/>
      <c r="I98" s="114"/>
      <c r="J98" s="114"/>
      <c r="K98" s="114"/>
      <c r="L98" s="114"/>
      <c r="M98" s="114"/>
      <c r="N98" s="114"/>
    </row>
    <row r="99" spans="4:14" x14ac:dyDescent="0.25">
      <c r="D99" s="60"/>
      <c r="E99" s="60"/>
      <c r="F99" s="60"/>
      <c r="G99" s="114"/>
      <c r="H99" s="114"/>
      <c r="I99" s="114"/>
      <c r="J99" s="114"/>
      <c r="K99" s="114"/>
      <c r="L99" s="114"/>
      <c r="M99" s="114"/>
      <c r="N99" s="114"/>
    </row>
    <row r="100" spans="4:14" x14ac:dyDescent="0.25">
      <c r="D100" s="60"/>
      <c r="E100" s="60"/>
      <c r="F100" s="60"/>
      <c r="G100" s="114"/>
      <c r="H100" s="114"/>
      <c r="I100" s="114"/>
      <c r="J100" s="114"/>
      <c r="K100" s="114"/>
      <c r="L100" s="114"/>
      <c r="M100" s="114"/>
      <c r="N100" s="114"/>
    </row>
    <row r="101" spans="4:14" x14ac:dyDescent="0.25">
      <c r="D101" s="60"/>
      <c r="E101" s="60"/>
      <c r="F101" s="60"/>
      <c r="G101" s="114"/>
      <c r="H101" s="114"/>
      <c r="I101" s="114"/>
      <c r="J101" s="114"/>
      <c r="K101" s="114"/>
      <c r="L101" s="114"/>
      <c r="M101" s="114"/>
      <c r="N101" s="114"/>
    </row>
    <row r="102" spans="4:14" x14ac:dyDescent="0.25">
      <c r="D102" s="60"/>
      <c r="E102" s="60"/>
      <c r="F102" s="60"/>
      <c r="G102" s="114"/>
      <c r="H102" s="114"/>
      <c r="I102" s="114"/>
      <c r="J102" s="114"/>
      <c r="K102" s="114"/>
      <c r="L102" s="114"/>
      <c r="M102" s="114"/>
      <c r="N102" s="114"/>
    </row>
    <row r="103" spans="4:14" x14ac:dyDescent="0.25">
      <c r="D103" s="60"/>
      <c r="E103" s="60"/>
      <c r="F103" s="60"/>
      <c r="G103" s="114"/>
      <c r="H103" s="114"/>
      <c r="I103" s="114"/>
      <c r="J103" s="114"/>
      <c r="K103" s="114"/>
      <c r="L103" s="114"/>
      <c r="M103" s="114"/>
      <c r="N103" s="114"/>
    </row>
    <row r="104" spans="4:14" x14ac:dyDescent="0.25">
      <c r="D104" s="60"/>
      <c r="E104" s="60"/>
      <c r="F104" s="60"/>
      <c r="G104" s="114"/>
      <c r="H104" s="114"/>
      <c r="I104" s="114"/>
      <c r="J104" s="114"/>
      <c r="K104" s="114"/>
      <c r="L104" s="114"/>
      <c r="M104" s="114"/>
      <c r="N104" s="114"/>
    </row>
    <row r="105" spans="4:14" x14ac:dyDescent="0.25">
      <c r="D105" s="60"/>
      <c r="E105" s="60"/>
      <c r="F105" s="60"/>
      <c r="G105" s="114"/>
      <c r="H105" s="114"/>
      <c r="I105" s="114"/>
      <c r="J105" s="114"/>
      <c r="K105" s="114"/>
      <c r="L105" s="114"/>
      <c r="M105" s="114"/>
      <c r="N105" s="114"/>
    </row>
    <row r="106" spans="4:14" x14ac:dyDescent="0.25">
      <c r="D106" s="60"/>
      <c r="E106" s="60"/>
      <c r="F106" s="60"/>
      <c r="G106" s="114"/>
      <c r="H106" s="114"/>
      <c r="I106" s="114"/>
      <c r="J106" s="114"/>
      <c r="K106" s="114"/>
      <c r="L106" s="114"/>
      <c r="M106" s="114"/>
      <c r="N106" s="114"/>
    </row>
    <row r="107" spans="4:14" x14ac:dyDescent="0.25">
      <c r="D107" s="60"/>
      <c r="E107" s="60"/>
      <c r="F107" s="60"/>
      <c r="G107" s="114"/>
      <c r="H107" s="114"/>
      <c r="I107" s="114"/>
      <c r="J107" s="114"/>
      <c r="K107" s="114"/>
      <c r="L107" s="114"/>
      <c r="M107" s="114"/>
      <c r="N107" s="114"/>
    </row>
    <row r="108" spans="4:14" x14ac:dyDescent="0.25">
      <c r="D108" s="60"/>
      <c r="E108" s="60"/>
      <c r="F108" s="60"/>
      <c r="G108" s="114"/>
      <c r="H108" s="114"/>
      <c r="I108" s="114"/>
      <c r="J108" s="114"/>
      <c r="K108" s="114"/>
      <c r="L108" s="114"/>
      <c r="M108" s="114"/>
      <c r="N108" s="114"/>
    </row>
    <row r="109" spans="4:14" x14ac:dyDescent="0.25"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</row>
    <row r="110" spans="4:14" x14ac:dyDescent="0.25"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</row>
    <row r="111" spans="4:14" x14ac:dyDescent="0.25"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</row>
    <row r="112" spans="4:14" x14ac:dyDescent="0.25"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</row>
    <row r="113" spans="4:14" x14ac:dyDescent="0.25"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</row>
    <row r="114" spans="4:14" x14ac:dyDescent="0.25"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</row>
    <row r="115" spans="4:14" x14ac:dyDescent="0.25"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</row>
    <row r="116" spans="4:14" x14ac:dyDescent="0.25"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</row>
    <row r="117" spans="4:14" x14ac:dyDescent="0.25"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</row>
    <row r="118" spans="4:14" x14ac:dyDescent="0.25"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</row>
    <row r="119" spans="4:14" x14ac:dyDescent="0.25"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</row>
    <row r="120" spans="4:14" x14ac:dyDescent="0.25"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</row>
    <row r="121" spans="4:14" x14ac:dyDescent="0.25"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</row>
    <row r="122" spans="4:14" x14ac:dyDescent="0.25"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</row>
    <row r="123" spans="4:14" x14ac:dyDescent="0.25"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</row>
    <row r="124" spans="4:14" x14ac:dyDescent="0.25"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</row>
    <row r="125" spans="4:14" x14ac:dyDescent="0.25"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</row>
    <row r="126" spans="4:14" x14ac:dyDescent="0.25"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</row>
    <row r="127" spans="4:14" x14ac:dyDescent="0.25"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</row>
    <row r="128" spans="4:14" x14ac:dyDescent="0.25"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</row>
    <row r="129" spans="4:14" x14ac:dyDescent="0.25"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</row>
    <row r="130" spans="4:14" x14ac:dyDescent="0.25"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</row>
    <row r="131" spans="4:14" x14ac:dyDescent="0.25"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</row>
    <row r="132" spans="4:14" x14ac:dyDescent="0.25"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</row>
    <row r="133" spans="4:14" x14ac:dyDescent="0.25"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</row>
    <row r="134" spans="4:14" x14ac:dyDescent="0.25"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</row>
    <row r="135" spans="4:14" x14ac:dyDescent="0.25"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</row>
    <row r="136" spans="4:14" x14ac:dyDescent="0.25"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</row>
  </sheetData>
  <mergeCells count="19">
    <mergeCell ref="A8:A9"/>
    <mergeCell ref="DX8:DX9"/>
    <mergeCell ref="B8:B9"/>
    <mergeCell ref="C8:C9"/>
    <mergeCell ref="D8:D9"/>
    <mergeCell ref="E8:E9"/>
    <mergeCell ref="F8:F9"/>
    <mergeCell ref="G8:G9"/>
    <mergeCell ref="H8:I8"/>
    <mergeCell ref="J8:N8"/>
    <mergeCell ref="O8:S8"/>
    <mergeCell ref="CO8:DE8"/>
    <mergeCell ref="DF8:DV8"/>
    <mergeCell ref="F29:G29"/>
    <mergeCell ref="H29:I29"/>
    <mergeCell ref="F48:G48"/>
    <mergeCell ref="E71:F71"/>
    <mergeCell ref="D90:D91"/>
    <mergeCell ref="E91:F91"/>
  </mergeCells>
  <dataValidations count="2">
    <dataValidation type="list" allowBlank="1" showInputMessage="1" showErrorMessage="1" sqref="B47">
      <formula1>$D$10:$D$17</formula1>
    </dataValidation>
    <dataValidation type="list" allowBlank="1" showInputMessage="1" showErrorMessage="1" sqref="B25">
      <formula1>$D$50:$D$55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125"/>
  <sheetViews>
    <sheetView showGridLines="0" zoomScale="85" zoomScaleNormal="85" workbookViewId="0">
      <pane xSplit="8" ySplit="10" topLeftCell="I11" activePane="bottomRight" state="frozen"/>
      <selection activeCell="A128" sqref="A128:XFD141"/>
      <selection pane="topRight" activeCell="A128" sqref="A128:XFD141"/>
      <selection pane="bottomLeft" activeCell="A128" sqref="A128:XFD141"/>
      <selection pane="bottomRight" activeCell="F23" sqref="F23"/>
    </sheetView>
  </sheetViews>
  <sheetFormatPr baseColWidth="10" defaultRowHeight="15" x14ac:dyDescent="0.25"/>
  <cols>
    <col min="1" max="1" width="3.42578125" customWidth="1"/>
    <col min="3" max="3" width="23.85546875" customWidth="1"/>
    <col min="5" max="5" width="31.7109375" customWidth="1"/>
    <col min="6" max="6" width="8.5703125" customWidth="1"/>
    <col min="7" max="41" width="9.7109375" customWidth="1"/>
    <col min="45" max="45" width="13.140625" customWidth="1"/>
    <col min="46" max="46" width="13.28515625" customWidth="1"/>
  </cols>
  <sheetData>
    <row r="2" spans="1:50" ht="15.75" customHeight="1" x14ac:dyDescent="0.25"/>
    <row r="3" spans="1:50" ht="23.25" x14ac:dyDescent="0.35">
      <c r="E3" s="388" t="s">
        <v>324</v>
      </c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</row>
    <row r="4" spans="1:50" ht="8.25" customHeight="1" x14ac:dyDescent="0.25"/>
    <row r="5" spans="1:50" ht="8.25" customHeight="1" x14ac:dyDescent="0.25"/>
    <row r="6" spans="1:50" ht="8.25" customHeight="1" x14ac:dyDescent="0.25"/>
    <row r="7" spans="1:50" ht="8.25" customHeight="1" thickBot="1" x14ac:dyDescent="0.3"/>
    <row r="8" spans="1:50" ht="18" customHeight="1" thickBot="1" x14ac:dyDescent="0.3">
      <c r="A8" s="41"/>
      <c r="B8" s="384" t="s">
        <v>0</v>
      </c>
      <c r="C8" s="384" t="s">
        <v>220</v>
      </c>
      <c r="D8" s="384" t="s">
        <v>1</v>
      </c>
      <c r="E8" s="384" t="s">
        <v>2</v>
      </c>
      <c r="F8" s="386" t="s">
        <v>3</v>
      </c>
      <c r="G8" s="350" t="s">
        <v>195</v>
      </c>
      <c r="H8" s="363"/>
      <c r="I8" s="389" t="s">
        <v>4</v>
      </c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1"/>
      <c r="AC8" s="392" t="s">
        <v>287</v>
      </c>
      <c r="AD8" s="390"/>
      <c r="AE8" s="390"/>
      <c r="AF8" s="390"/>
      <c r="AG8" s="390"/>
      <c r="AH8" s="390"/>
      <c r="AI8" s="390"/>
      <c r="AJ8" s="390"/>
      <c r="AK8" s="390"/>
      <c r="AL8" s="390"/>
      <c r="AM8" s="390"/>
      <c r="AN8" s="390"/>
      <c r="AO8" s="393"/>
      <c r="AP8" s="338" t="s">
        <v>308</v>
      </c>
      <c r="AQ8" s="339"/>
      <c r="AR8" s="394"/>
      <c r="AS8" s="382" t="s">
        <v>311</v>
      </c>
      <c r="AT8" s="343" t="s">
        <v>312</v>
      </c>
      <c r="AU8" s="345" t="s">
        <v>313</v>
      </c>
      <c r="AV8" s="346"/>
      <c r="AW8" s="347"/>
      <c r="AX8" s="348" t="s">
        <v>317</v>
      </c>
    </row>
    <row r="9" spans="1:50" ht="18" customHeight="1" thickBot="1" x14ac:dyDescent="0.3">
      <c r="A9" s="39"/>
      <c r="B9" s="385"/>
      <c r="C9" s="385"/>
      <c r="D9" s="385"/>
      <c r="E9" s="385"/>
      <c r="F9" s="387"/>
      <c r="G9" s="127" t="s">
        <v>196</v>
      </c>
      <c r="H9" s="128" t="s">
        <v>5</v>
      </c>
      <c r="I9" s="164" t="s">
        <v>6</v>
      </c>
      <c r="J9" s="165" t="s">
        <v>7</v>
      </c>
      <c r="K9" s="165" t="s">
        <v>8</v>
      </c>
      <c r="L9" s="165" t="s">
        <v>9</v>
      </c>
      <c r="M9" s="165" t="s">
        <v>10</v>
      </c>
      <c r="N9" s="165" t="s">
        <v>11</v>
      </c>
      <c r="O9" s="129" t="s">
        <v>199</v>
      </c>
      <c r="P9" s="129" t="s">
        <v>200</v>
      </c>
      <c r="Q9" s="129" t="s">
        <v>201</v>
      </c>
      <c r="R9" s="129" t="s">
        <v>202</v>
      </c>
      <c r="S9" s="129" t="s">
        <v>203</v>
      </c>
      <c r="T9" s="129" t="s">
        <v>204</v>
      </c>
      <c r="U9" s="129" t="s">
        <v>205</v>
      </c>
      <c r="V9" s="129" t="s">
        <v>206</v>
      </c>
      <c r="W9" s="129" t="s">
        <v>207</v>
      </c>
      <c r="X9" s="129" t="s">
        <v>208</v>
      </c>
      <c r="Y9" s="129" t="s">
        <v>209</v>
      </c>
      <c r="Z9" s="129" t="s">
        <v>210</v>
      </c>
      <c r="AA9" s="129" t="s">
        <v>211</v>
      </c>
      <c r="AB9" s="130" t="s">
        <v>212</v>
      </c>
      <c r="AC9" s="131" t="s">
        <v>295</v>
      </c>
      <c r="AD9" s="129" t="s">
        <v>296</v>
      </c>
      <c r="AE9" s="129" t="s">
        <v>297</v>
      </c>
      <c r="AF9" s="129" t="s">
        <v>298</v>
      </c>
      <c r="AG9" s="129" t="s">
        <v>299</v>
      </c>
      <c r="AH9" s="129" t="s">
        <v>300</v>
      </c>
      <c r="AI9" s="129" t="s">
        <v>301</v>
      </c>
      <c r="AJ9" s="129" t="s">
        <v>302</v>
      </c>
      <c r="AK9" s="129" t="s">
        <v>303</v>
      </c>
      <c r="AL9" s="129" t="s">
        <v>304</v>
      </c>
      <c r="AM9" s="129" t="s">
        <v>305</v>
      </c>
      <c r="AN9" s="129" t="s">
        <v>306</v>
      </c>
      <c r="AO9" s="132" t="s">
        <v>307</v>
      </c>
      <c r="AP9" s="192" t="s">
        <v>309</v>
      </c>
      <c r="AQ9" s="193" t="s">
        <v>318</v>
      </c>
      <c r="AR9" s="282" t="s">
        <v>310</v>
      </c>
      <c r="AS9" s="383"/>
      <c r="AT9" s="344"/>
      <c r="AU9" s="204" t="s">
        <v>314</v>
      </c>
      <c r="AV9" s="205" t="s">
        <v>315</v>
      </c>
      <c r="AW9" s="206" t="s">
        <v>316</v>
      </c>
      <c r="AX9" s="349"/>
    </row>
    <row r="10" spans="1:50" ht="15.75" thickBot="1" x14ac:dyDescent="0.3">
      <c r="A10" s="40"/>
      <c r="B10" s="140"/>
      <c r="C10" s="141"/>
      <c r="D10" s="142"/>
      <c r="E10" s="142" t="s">
        <v>12</v>
      </c>
      <c r="F10" s="143"/>
      <c r="G10" s="148">
        <f>+G11+G16+G38+G50+G60+G71+G93</f>
        <v>1619747</v>
      </c>
      <c r="H10" s="147">
        <f t="shared" ref="H10:AX10" si="0">+H11+H16+H38+H50+H60+H71+H93</f>
        <v>157526</v>
      </c>
      <c r="I10" s="148">
        <f>+SUM(I17:I37,I39:I49,I51:I59,I61:I70,I72:I92,I94:I101)</f>
        <v>21807</v>
      </c>
      <c r="J10" s="150">
        <f t="shared" ref="J10:AS10" si="1">+SUM(J17:J37,J39:J49,J51:J59,J61:J70,J72:J92,J94:J101)</f>
        <v>25507</v>
      </c>
      <c r="K10" s="150">
        <f t="shared" si="1"/>
        <v>26328</v>
      </c>
      <c r="L10" s="150">
        <f t="shared" si="1"/>
        <v>27423</v>
      </c>
      <c r="M10" s="150">
        <f t="shared" si="1"/>
        <v>28244</v>
      </c>
      <c r="N10" s="150">
        <f t="shared" si="1"/>
        <v>28217</v>
      </c>
      <c r="O10" s="150">
        <f t="shared" si="1"/>
        <v>19318</v>
      </c>
      <c r="P10" s="150">
        <f t="shared" si="1"/>
        <v>19981</v>
      </c>
      <c r="Q10" s="150">
        <f t="shared" si="1"/>
        <v>20240</v>
      </c>
      <c r="R10" s="150">
        <f t="shared" si="1"/>
        <v>21874</v>
      </c>
      <c r="S10" s="150">
        <f t="shared" si="1"/>
        <v>20783</v>
      </c>
      <c r="T10" s="150">
        <f t="shared" si="1"/>
        <v>21527</v>
      </c>
      <c r="U10" s="150">
        <f t="shared" si="1"/>
        <v>22459</v>
      </c>
      <c r="V10" s="150">
        <f t="shared" si="1"/>
        <v>21582</v>
      </c>
      <c r="W10" s="150">
        <f t="shared" si="1"/>
        <v>23341</v>
      </c>
      <c r="X10" s="150">
        <f t="shared" si="1"/>
        <v>18598</v>
      </c>
      <c r="Y10" s="150">
        <f t="shared" si="1"/>
        <v>18853</v>
      </c>
      <c r="Z10" s="150">
        <f t="shared" si="1"/>
        <v>20707</v>
      </c>
      <c r="AA10" s="150">
        <f t="shared" si="1"/>
        <v>22320</v>
      </c>
      <c r="AB10" s="150">
        <f t="shared" si="1"/>
        <v>28211</v>
      </c>
      <c r="AC10" s="150">
        <f t="shared" si="1"/>
        <v>139120</v>
      </c>
      <c r="AD10" s="150">
        <f t="shared" si="1"/>
        <v>141785</v>
      </c>
      <c r="AE10" s="150">
        <f t="shared" si="1"/>
        <v>133560</v>
      </c>
      <c r="AF10" s="150">
        <f t="shared" si="1"/>
        <v>130509</v>
      </c>
      <c r="AG10" s="150">
        <f t="shared" si="1"/>
        <v>121937</v>
      </c>
      <c r="AH10" s="150">
        <f t="shared" si="1"/>
        <v>107852</v>
      </c>
      <c r="AI10" s="150">
        <f t="shared" si="1"/>
        <v>96061</v>
      </c>
      <c r="AJ10" s="150">
        <f t="shared" si="1"/>
        <v>79776</v>
      </c>
      <c r="AK10" s="150">
        <f t="shared" si="1"/>
        <v>62100</v>
      </c>
      <c r="AL10" s="150">
        <f t="shared" si="1"/>
        <v>53476</v>
      </c>
      <c r="AM10" s="150">
        <f t="shared" si="1"/>
        <v>39033</v>
      </c>
      <c r="AN10" s="176">
        <f t="shared" si="1"/>
        <v>26179</v>
      </c>
      <c r="AO10" s="175">
        <f t="shared" si="1"/>
        <v>31039</v>
      </c>
      <c r="AP10" s="258">
        <f t="shared" si="1"/>
        <v>643</v>
      </c>
      <c r="AQ10" s="258">
        <f t="shared" si="1"/>
        <v>9817</v>
      </c>
      <c r="AR10" s="283">
        <f t="shared" si="1"/>
        <v>11990</v>
      </c>
      <c r="AS10" s="288">
        <f t="shared" si="1"/>
        <v>27147</v>
      </c>
      <c r="AT10" s="150">
        <f t="shared" si="0"/>
        <v>850739</v>
      </c>
      <c r="AU10" s="150">
        <f t="shared" si="0"/>
        <v>55585</v>
      </c>
      <c r="AV10" s="150">
        <f t="shared" si="0"/>
        <v>57451</v>
      </c>
      <c r="AW10" s="150">
        <f t="shared" si="0"/>
        <v>407627</v>
      </c>
      <c r="AX10" s="175">
        <f t="shared" si="0"/>
        <v>34442</v>
      </c>
    </row>
    <row r="11" spans="1:50" ht="15.75" thickBot="1" x14ac:dyDescent="0.3">
      <c r="A11" s="40"/>
      <c r="B11" s="144"/>
      <c r="C11" s="145"/>
      <c r="D11" s="146"/>
      <c r="E11" s="146" t="s">
        <v>13</v>
      </c>
      <c r="F11" s="162"/>
      <c r="G11" s="149"/>
      <c r="H11" s="152"/>
      <c r="I11" s="149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63"/>
      <c r="AP11" s="151"/>
      <c r="AQ11" s="151"/>
      <c r="AR11" s="152"/>
      <c r="AS11" s="170"/>
      <c r="AT11" s="151"/>
      <c r="AU11" s="151"/>
      <c r="AV11" s="151"/>
      <c r="AW11" s="151"/>
      <c r="AX11" s="163"/>
    </row>
    <row r="12" spans="1:50" x14ac:dyDescent="0.25">
      <c r="A12" s="30">
        <v>1</v>
      </c>
      <c r="B12" s="4" t="s">
        <v>14</v>
      </c>
      <c r="C12" s="5" t="s">
        <v>13</v>
      </c>
      <c r="D12" s="5" t="s">
        <v>15</v>
      </c>
      <c r="E12" s="5" t="s">
        <v>16</v>
      </c>
      <c r="F12" s="6" t="s">
        <v>17</v>
      </c>
      <c r="G12" s="7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9"/>
      <c r="AQ12" s="9"/>
      <c r="AR12" s="9"/>
      <c r="AS12" s="289"/>
      <c r="AT12" s="9"/>
      <c r="AU12" s="9"/>
      <c r="AV12" s="9"/>
      <c r="AW12" s="9"/>
      <c r="AX12" s="8"/>
    </row>
    <row r="13" spans="1:50" x14ac:dyDescent="0.25">
      <c r="A13" s="1">
        <v>2</v>
      </c>
      <c r="B13" s="10" t="s">
        <v>18</v>
      </c>
      <c r="C13" s="11" t="s">
        <v>13</v>
      </c>
      <c r="D13" s="11" t="s">
        <v>19</v>
      </c>
      <c r="E13" s="11" t="s">
        <v>20</v>
      </c>
      <c r="F13" s="12" t="s">
        <v>21</v>
      </c>
      <c r="G13" s="13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4"/>
      <c r="AP13" s="15"/>
      <c r="AQ13" s="15"/>
      <c r="AR13" s="15"/>
      <c r="AS13" s="290"/>
      <c r="AT13" s="15"/>
      <c r="AU13" s="15"/>
      <c r="AV13" s="15"/>
      <c r="AW13" s="15"/>
      <c r="AX13" s="14"/>
    </row>
    <row r="14" spans="1:50" x14ac:dyDescent="0.25">
      <c r="A14" s="1">
        <v>3</v>
      </c>
      <c r="B14" s="10" t="s">
        <v>22</v>
      </c>
      <c r="C14" s="11" t="s">
        <v>13</v>
      </c>
      <c r="D14" s="11" t="s">
        <v>23</v>
      </c>
      <c r="E14" s="11" t="s">
        <v>24</v>
      </c>
      <c r="F14" s="12" t="s">
        <v>25</v>
      </c>
      <c r="G14" s="13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4"/>
      <c r="AP14" s="15"/>
      <c r="AQ14" s="15"/>
      <c r="AR14" s="15"/>
      <c r="AS14" s="290"/>
      <c r="AT14" s="15"/>
      <c r="AU14" s="15"/>
      <c r="AV14" s="15"/>
      <c r="AW14" s="15"/>
      <c r="AX14" s="14"/>
    </row>
    <row r="15" spans="1:50" ht="15.75" thickBot="1" x14ac:dyDescent="0.3">
      <c r="A15" s="1">
        <v>4</v>
      </c>
      <c r="B15" s="10" t="s">
        <v>26</v>
      </c>
      <c r="C15" s="11" t="s">
        <v>13</v>
      </c>
      <c r="D15" s="11" t="s">
        <v>27</v>
      </c>
      <c r="E15" s="11" t="s">
        <v>28</v>
      </c>
      <c r="F15" s="12" t="s">
        <v>21</v>
      </c>
      <c r="G15" s="13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4"/>
      <c r="AP15" s="15"/>
      <c r="AQ15" s="15"/>
      <c r="AR15" s="15"/>
      <c r="AS15" s="290"/>
      <c r="AT15" s="15"/>
      <c r="AU15" s="15"/>
      <c r="AV15" s="15"/>
      <c r="AW15" s="15"/>
      <c r="AX15" s="14"/>
    </row>
    <row r="16" spans="1:50" ht="15.75" thickBot="1" x14ac:dyDescent="0.3">
      <c r="A16" s="40"/>
      <c r="B16" s="166"/>
      <c r="C16" s="167"/>
      <c r="D16" s="167"/>
      <c r="E16" s="167" t="s">
        <v>290</v>
      </c>
      <c r="F16" s="168"/>
      <c r="G16" s="169">
        <f>SUM(G17:G37)</f>
        <v>453438</v>
      </c>
      <c r="H16" s="163">
        <f t="shared" ref="H16" si="2">SUM(H17:H37)</f>
        <v>48194</v>
      </c>
      <c r="I16" s="149">
        <f>+SUM(I17:I37)</f>
        <v>6816</v>
      </c>
      <c r="J16" s="151">
        <f t="shared" ref="J16:AS16" si="3">+SUM(J17:J37)</f>
        <v>7741</v>
      </c>
      <c r="K16" s="151">
        <f t="shared" si="3"/>
        <v>8059</v>
      </c>
      <c r="L16" s="151">
        <f t="shared" si="3"/>
        <v>8388</v>
      </c>
      <c r="M16" s="151">
        <f t="shared" si="3"/>
        <v>8652</v>
      </c>
      <c r="N16" s="151">
        <f t="shared" si="3"/>
        <v>8538</v>
      </c>
      <c r="O16" s="151">
        <f t="shared" si="3"/>
        <v>5160</v>
      </c>
      <c r="P16" s="151">
        <f t="shared" si="3"/>
        <v>5133</v>
      </c>
      <c r="Q16" s="151">
        <f t="shared" si="3"/>
        <v>5346</v>
      </c>
      <c r="R16" s="151">
        <f t="shared" si="3"/>
        <v>5538</v>
      </c>
      <c r="S16" s="151">
        <f t="shared" si="3"/>
        <v>5339</v>
      </c>
      <c r="T16" s="151">
        <f t="shared" si="3"/>
        <v>5629</v>
      </c>
      <c r="U16" s="151">
        <f t="shared" si="3"/>
        <v>6019</v>
      </c>
      <c r="V16" s="151">
        <f t="shared" si="3"/>
        <v>5784</v>
      </c>
      <c r="W16" s="151">
        <f t="shared" si="3"/>
        <v>6102</v>
      </c>
      <c r="X16" s="151">
        <f t="shared" si="3"/>
        <v>4805</v>
      </c>
      <c r="Y16" s="151">
        <f t="shared" si="3"/>
        <v>4949</v>
      </c>
      <c r="Z16" s="151">
        <f t="shared" si="3"/>
        <v>5585</v>
      </c>
      <c r="AA16" s="151">
        <f t="shared" si="3"/>
        <v>6136</v>
      </c>
      <c r="AB16" s="151">
        <f t="shared" si="3"/>
        <v>7898</v>
      </c>
      <c r="AC16" s="151">
        <f t="shared" si="3"/>
        <v>40351</v>
      </c>
      <c r="AD16" s="151">
        <f t="shared" si="3"/>
        <v>40875</v>
      </c>
      <c r="AE16" s="151">
        <f t="shared" si="3"/>
        <v>38140</v>
      </c>
      <c r="AF16" s="151">
        <f t="shared" si="3"/>
        <v>36954</v>
      </c>
      <c r="AG16" s="151">
        <f t="shared" si="3"/>
        <v>34082</v>
      </c>
      <c r="AH16" s="151">
        <f t="shared" si="3"/>
        <v>28892</v>
      </c>
      <c r="AI16" s="151">
        <f t="shared" si="3"/>
        <v>26258</v>
      </c>
      <c r="AJ16" s="151">
        <f t="shared" si="3"/>
        <v>21863</v>
      </c>
      <c r="AK16" s="151">
        <f t="shared" si="3"/>
        <v>16926</v>
      </c>
      <c r="AL16" s="151">
        <f t="shared" si="3"/>
        <v>14827</v>
      </c>
      <c r="AM16" s="151">
        <f t="shared" si="3"/>
        <v>11002</v>
      </c>
      <c r="AN16" s="151">
        <f t="shared" si="3"/>
        <v>7294</v>
      </c>
      <c r="AO16" s="305">
        <f t="shared" si="3"/>
        <v>8357</v>
      </c>
      <c r="AP16" s="151">
        <f t="shared" si="3"/>
        <v>196</v>
      </c>
      <c r="AQ16" s="151">
        <f t="shared" si="3"/>
        <v>3062</v>
      </c>
      <c r="AR16" s="152">
        <f t="shared" si="3"/>
        <v>3754</v>
      </c>
      <c r="AS16" s="170">
        <f t="shared" si="3"/>
        <v>7610</v>
      </c>
      <c r="AT16" s="151">
        <v>234328</v>
      </c>
      <c r="AU16" s="151">
        <v>14663</v>
      </c>
      <c r="AV16" s="151">
        <v>15465</v>
      </c>
      <c r="AW16" s="151">
        <v>114459</v>
      </c>
      <c r="AX16" s="163">
        <v>9852</v>
      </c>
    </row>
    <row r="17" spans="1:50" x14ac:dyDescent="0.25">
      <c r="A17" s="1">
        <v>5</v>
      </c>
      <c r="B17" s="36" t="s">
        <v>18</v>
      </c>
      <c r="C17" s="37" t="s">
        <v>31</v>
      </c>
      <c r="D17" s="37" t="s">
        <v>35</v>
      </c>
      <c r="E17" s="37" t="s">
        <v>36</v>
      </c>
      <c r="F17" s="38" t="s">
        <v>37</v>
      </c>
      <c r="G17" s="153">
        <f t="shared" ref="G17:G36" si="4">SUM(I17:AO17)</f>
        <v>41343</v>
      </c>
      <c r="H17" s="16">
        <f t="shared" ref="H17:H25" si="5">SUM(I17:N17)</f>
        <v>4119</v>
      </c>
      <c r="I17" s="17">
        <v>580</v>
      </c>
      <c r="J17" s="156">
        <v>677</v>
      </c>
      <c r="K17" s="156">
        <v>676</v>
      </c>
      <c r="L17" s="156">
        <v>716</v>
      </c>
      <c r="M17" s="156">
        <v>750</v>
      </c>
      <c r="N17" s="156">
        <v>720</v>
      </c>
      <c r="O17" s="156">
        <v>485</v>
      </c>
      <c r="P17" s="156">
        <v>479</v>
      </c>
      <c r="Q17" s="156">
        <v>504</v>
      </c>
      <c r="R17" s="156">
        <v>519</v>
      </c>
      <c r="S17" s="156">
        <v>507</v>
      </c>
      <c r="T17" s="156">
        <v>519</v>
      </c>
      <c r="U17" s="156">
        <v>569</v>
      </c>
      <c r="V17" s="156">
        <v>550</v>
      </c>
      <c r="W17" s="156">
        <v>579</v>
      </c>
      <c r="X17" s="156">
        <v>463</v>
      </c>
      <c r="Y17" s="156">
        <v>470</v>
      </c>
      <c r="Z17" s="156">
        <v>515</v>
      </c>
      <c r="AA17" s="156">
        <v>555</v>
      </c>
      <c r="AB17" s="156">
        <v>720</v>
      </c>
      <c r="AC17" s="156">
        <v>3567</v>
      </c>
      <c r="AD17" s="156">
        <v>3589</v>
      </c>
      <c r="AE17" s="156">
        <v>3384</v>
      </c>
      <c r="AF17" s="156">
        <v>3288</v>
      </c>
      <c r="AG17" s="156">
        <v>3050</v>
      </c>
      <c r="AH17" s="156">
        <v>2706</v>
      </c>
      <c r="AI17" s="156">
        <v>2592</v>
      </c>
      <c r="AJ17" s="156">
        <v>2177</v>
      </c>
      <c r="AK17" s="156">
        <v>1625</v>
      </c>
      <c r="AL17" s="156">
        <v>1320</v>
      </c>
      <c r="AM17" s="156">
        <v>968</v>
      </c>
      <c r="AN17" s="156">
        <v>669</v>
      </c>
      <c r="AO17" s="16">
        <v>855</v>
      </c>
      <c r="AP17" s="156">
        <v>17</v>
      </c>
      <c r="AQ17" s="156">
        <v>257</v>
      </c>
      <c r="AR17" s="284">
        <v>322</v>
      </c>
      <c r="AS17" s="291">
        <v>617</v>
      </c>
      <c r="AT17" s="156">
        <v>19635</v>
      </c>
      <c r="AU17" s="156">
        <v>1373</v>
      </c>
      <c r="AV17" s="156">
        <v>1421</v>
      </c>
      <c r="AW17" s="156">
        <v>10192</v>
      </c>
      <c r="AX17" s="259">
        <v>801</v>
      </c>
    </row>
    <row r="18" spans="1:50" x14ac:dyDescent="0.25">
      <c r="A18" s="1">
        <v>6</v>
      </c>
      <c r="B18" s="21" t="s">
        <v>18</v>
      </c>
      <c r="C18" s="22" t="s">
        <v>31</v>
      </c>
      <c r="D18" s="22" t="s">
        <v>38</v>
      </c>
      <c r="E18" s="22" t="s">
        <v>39</v>
      </c>
      <c r="F18" s="23" t="s">
        <v>37</v>
      </c>
      <c r="G18" s="154">
        <f t="shared" si="4"/>
        <v>15901</v>
      </c>
      <c r="H18" s="16">
        <f t="shared" si="5"/>
        <v>1683</v>
      </c>
      <c r="I18" s="154">
        <v>328</v>
      </c>
      <c r="J18" s="157">
        <v>259</v>
      </c>
      <c r="K18" s="157">
        <v>259</v>
      </c>
      <c r="L18" s="157">
        <v>274</v>
      </c>
      <c r="M18" s="157">
        <v>287</v>
      </c>
      <c r="N18" s="157">
        <v>276</v>
      </c>
      <c r="O18" s="157">
        <v>185</v>
      </c>
      <c r="P18" s="157">
        <v>183</v>
      </c>
      <c r="Q18" s="157">
        <v>192</v>
      </c>
      <c r="R18" s="157">
        <v>198</v>
      </c>
      <c r="S18" s="157">
        <v>193</v>
      </c>
      <c r="T18" s="157">
        <v>199</v>
      </c>
      <c r="U18" s="157">
        <v>217</v>
      </c>
      <c r="V18" s="157">
        <v>211</v>
      </c>
      <c r="W18" s="157">
        <v>221</v>
      </c>
      <c r="X18" s="157">
        <v>177</v>
      </c>
      <c r="Y18" s="157">
        <v>180</v>
      </c>
      <c r="Z18" s="157">
        <v>197</v>
      </c>
      <c r="AA18" s="157">
        <v>211</v>
      </c>
      <c r="AB18" s="157">
        <v>275</v>
      </c>
      <c r="AC18" s="157">
        <v>1363</v>
      </c>
      <c r="AD18" s="157">
        <v>1371</v>
      </c>
      <c r="AE18" s="157">
        <v>1292</v>
      </c>
      <c r="AF18" s="157">
        <v>1256</v>
      </c>
      <c r="AG18" s="157">
        <v>1165</v>
      </c>
      <c r="AH18" s="157">
        <v>1033</v>
      </c>
      <c r="AI18" s="157">
        <v>990</v>
      </c>
      <c r="AJ18" s="157">
        <v>832</v>
      </c>
      <c r="AK18" s="157">
        <v>620</v>
      </c>
      <c r="AL18" s="157">
        <v>504</v>
      </c>
      <c r="AM18" s="157">
        <v>370</v>
      </c>
      <c r="AN18" s="157">
        <v>256</v>
      </c>
      <c r="AO18" s="16">
        <v>327</v>
      </c>
      <c r="AP18" s="157">
        <v>10</v>
      </c>
      <c r="AQ18" s="157">
        <v>146</v>
      </c>
      <c r="AR18" s="285">
        <v>182</v>
      </c>
      <c r="AS18" s="292">
        <v>349</v>
      </c>
      <c r="AT18" s="157">
        <v>11102</v>
      </c>
      <c r="AU18" s="157">
        <v>777</v>
      </c>
      <c r="AV18" s="157">
        <v>803</v>
      </c>
      <c r="AW18" s="157">
        <v>5763</v>
      </c>
      <c r="AX18" s="260">
        <v>452</v>
      </c>
    </row>
    <row r="19" spans="1:50" x14ac:dyDescent="0.25">
      <c r="A19" s="1">
        <v>7</v>
      </c>
      <c r="B19" s="21" t="s">
        <v>18</v>
      </c>
      <c r="C19" s="22" t="s">
        <v>31</v>
      </c>
      <c r="D19" s="22" t="s">
        <v>40</v>
      </c>
      <c r="E19" s="22" t="s">
        <v>41</v>
      </c>
      <c r="F19" s="23" t="s">
        <v>37</v>
      </c>
      <c r="G19" s="154">
        <f t="shared" si="4"/>
        <v>28570</v>
      </c>
      <c r="H19" s="16">
        <f t="shared" si="5"/>
        <v>2791</v>
      </c>
      <c r="I19" s="154">
        <v>337</v>
      </c>
      <c r="J19" s="157">
        <v>469</v>
      </c>
      <c r="K19" s="157">
        <v>469</v>
      </c>
      <c r="L19" s="157">
        <v>496</v>
      </c>
      <c r="M19" s="157">
        <v>520</v>
      </c>
      <c r="N19" s="157">
        <v>500</v>
      </c>
      <c r="O19" s="157">
        <v>336</v>
      </c>
      <c r="P19" s="157">
        <v>332</v>
      </c>
      <c r="Q19" s="157">
        <v>349</v>
      </c>
      <c r="R19" s="157">
        <v>360</v>
      </c>
      <c r="S19" s="157">
        <v>351</v>
      </c>
      <c r="T19" s="157">
        <v>360</v>
      </c>
      <c r="U19" s="157">
        <v>393</v>
      </c>
      <c r="V19" s="157">
        <v>382</v>
      </c>
      <c r="W19" s="157">
        <v>401</v>
      </c>
      <c r="X19" s="157">
        <v>321</v>
      </c>
      <c r="Y19" s="157">
        <v>326</v>
      </c>
      <c r="Z19" s="157">
        <v>357</v>
      </c>
      <c r="AA19" s="157">
        <v>383</v>
      </c>
      <c r="AB19" s="157">
        <v>499</v>
      </c>
      <c r="AC19" s="157">
        <v>2471</v>
      </c>
      <c r="AD19" s="157">
        <v>2486</v>
      </c>
      <c r="AE19" s="157">
        <v>2343</v>
      </c>
      <c r="AF19" s="157">
        <v>2277</v>
      </c>
      <c r="AG19" s="157">
        <v>2113</v>
      </c>
      <c r="AH19" s="157">
        <v>1873</v>
      </c>
      <c r="AI19" s="157">
        <v>1795</v>
      </c>
      <c r="AJ19" s="157">
        <v>1508</v>
      </c>
      <c r="AK19" s="157">
        <v>1124</v>
      </c>
      <c r="AL19" s="157">
        <v>914</v>
      </c>
      <c r="AM19" s="157">
        <v>670</v>
      </c>
      <c r="AN19" s="157">
        <v>463</v>
      </c>
      <c r="AO19" s="16">
        <v>592</v>
      </c>
      <c r="AP19" s="157">
        <v>11</v>
      </c>
      <c r="AQ19" s="157">
        <v>150</v>
      </c>
      <c r="AR19" s="285">
        <v>187</v>
      </c>
      <c r="AS19" s="292">
        <v>359</v>
      </c>
      <c r="AT19" s="157">
        <v>11427</v>
      </c>
      <c r="AU19" s="157">
        <v>800</v>
      </c>
      <c r="AV19" s="157">
        <v>827</v>
      </c>
      <c r="AW19" s="157">
        <v>5932</v>
      </c>
      <c r="AX19" s="260">
        <v>466</v>
      </c>
    </row>
    <row r="20" spans="1:50" x14ac:dyDescent="0.25">
      <c r="A20" s="1">
        <v>8</v>
      </c>
      <c r="B20" s="21" t="s">
        <v>18</v>
      </c>
      <c r="C20" s="22" t="s">
        <v>31</v>
      </c>
      <c r="D20" s="22" t="s">
        <v>42</v>
      </c>
      <c r="E20" s="22" t="s">
        <v>43</v>
      </c>
      <c r="F20" s="23" t="s">
        <v>37</v>
      </c>
      <c r="G20" s="154">
        <f t="shared" si="4"/>
        <v>10934</v>
      </c>
      <c r="H20" s="16">
        <f t="shared" si="5"/>
        <v>1141</v>
      </c>
      <c r="I20" s="154">
        <v>209</v>
      </c>
      <c r="J20" s="157">
        <v>178</v>
      </c>
      <c r="K20" s="157">
        <v>178</v>
      </c>
      <c r="L20" s="157">
        <v>188</v>
      </c>
      <c r="M20" s="157">
        <v>198</v>
      </c>
      <c r="N20" s="157">
        <v>190</v>
      </c>
      <c r="O20" s="157">
        <v>127</v>
      </c>
      <c r="P20" s="157">
        <v>126</v>
      </c>
      <c r="Q20" s="157">
        <v>132</v>
      </c>
      <c r="R20" s="157">
        <v>137</v>
      </c>
      <c r="S20" s="157">
        <v>133</v>
      </c>
      <c r="T20" s="157">
        <v>137</v>
      </c>
      <c r="U20" s="157">
        <v>149</v>
      </c>
      <c r="V20" s="157">
        <v>145</v>
      </c>
      <c r="W20" s="157">
        <v>152</v>
      </c>
      <c r="X20" s="157">
        <v>122</v>
      </c>
      <c r="Y20" s="157">
        <v>124</v>
      </c>
      <c r="Z20" s="157">
        <v>136</v>
      </c>
      <c r="AA20" s="157">
        <v>146</v>
      </c>
      <c r="AB20" s="157">
        <v>189</v>
      </c>
      <c r="AC20" s="157">
        <v>939</v>
      </c>
      <c r="AD20" s="157">
        <v>944</v>
      </c>
      <c r="AE20" s="157">
        <v>890</v>
      </c>
      <c r="AF20" s="157">
        <v>865</v>
      </c>
      <c r="AG20" s="157">
        <v>803</v>
      </c>
      <c r="AH20" s="157">
        <v>712</v>
      </c>
      <c r="AI20" s="157">
        <v>682</v>
      </c>
      <c r="AJ20" s="157">
        <v>573</v>
      </c>
      <c r="AK20" s="157">
        <v>427</v>
      </c>
      <c r="AL20" s="157">
        <v>347</v>
      </c>
      <c r="AM20" s="157">
        <v>255</v>
      </c>
      <c r="AN20" s="157">
        <v>176</v>
      </c>
      <c r="AO20" s="16">
        <v>225</v>
      </c>
      <c r="AP20" s="157">
        <v>7</v>
      </c>
      <c r="AQ20" s="157">
        <v>93</v>
      </c>
      <c r="AR20" s="285">
        <v>116</v>
      </c>
      <c r="AS20" s="292">
        <v>223</v>
      </c>
      <c r="AT20" s="157">
        <v>7087</v>
      </c>
      <c r="AU20" s="157">
        <v>496</v>
      </c>
      <c r="AV20" s="157">
        <v>513</v>
      </c>
      <c r="AW20" s="157">
        <v>3679</v>
      </c>
      <c r="AX20" s="260">
        <v>289</v>
      </c>
    </row>
    <row r="21" spans="1:50" x14ac:dyDescent="0.25">
      <c r="A21" s="1">
        <v>9</v>
      </c>
      <c r="B21" s="21" t="s">
        <v>18</v>
      </c>
      <c r="C21" s="22" t="s">
        <v>31</v>
      </c>
      <c r="D21" s="22" t="s">
        <v>44</v>
      </c>
      <c r="E21" s="22" t="s">
        <v>45</v>
      </c>
      <c r="F21" s="23" t="s">
        <v>37</v>
      </c>
      <c r="G21" s="154">
        <f t="shared" si="4"/>
        <v>59840</v>
      </c>
      <c r="H21" s="16">
        <f t="shared" si="5"/>
        <v>5845</v>
      </c>
      <c r="I21" s="154">
        <v>705</v>
      </c>
      <c r="J21" s="157">
        <v>983</v>
      </c>
      <c r="K21" s="157">
        <v>982</v>
      </c>
      <c r="L21" s="157">
        <v>1039</v>
      </c>
      <c r="M21" s="157">
        <v>1090</v>
      </c>
      <c r="N21" s="157">
        <v>1046</v>
      </c>
      <c r="O21" s="157">
        <v>703</v>
      </c>
      <c r="P21" s="157">
        <v>696</v>
      </c>
      <c r="Q21" s="157">
        <v>731</v>
      </c>
      <c r="R21" s="157">
        <v>754</v>
      </c>
      <c r="S21" s="157">
        <v>735</v>
      </c>
      <c r="T21" s="157">
        <v>754</v>
      </c>
      <c r="U21" s="157">
        <v>823</v>
      </c>
      <c r="V21" s="157">
        <v>800</v>
      </c>
      <c r="W21" s="157">
        <v>839</v>
      </c>
      <c r="X21" s="157">
        <v>672</v>
      </c>
      <c r="Y21" s="157">
        <v>683</v>
      </c>
      <c r="Z21" s="157">
        <v>748</v>
      </c>
      <c r="AA21" s="157">
        <v>803</v>
      </c>
      <c r="AB21" s="157">
        <v>1045</v>
      </c>
      <c r="AC21" s="157">
        <v>5175</v>
      </c>
      <c r="AD21" s="157">
        <v>5207</v>
      </c>
      <c r="AE21" s="157">
        <v>4907</v>
      </c>
      <c r="AF21" s="157">
        <v>4770</v>
      </c>
      <c r="AG21" s="157">
        <v>4425</v>
      </c>
      <c r="AH21" s="157">
        <v>3923</v>
      </c>
      <c r="AI21" s="157">
        <v>3760</v>
      </c>
      <c r="AJ21" s="157">
        <v>3159</v>
      </c>
      <c r="AK21" s="157">
        <v>2355</v>
      </c>
      <c r="AL21" s="157">
        <v>1914</v>
      </c>
      <c r="AM21" s="157">
        <v>1404</v>
      </c>
      <c r="AN21" s="157">
        <v>970</v>
      </c>
      <c r="AO21" s="16">
        <v>1240</v>
      </c>
      <c r="AP21" s="157">
        <v>22</v>
      </c>
      <c r="AQ21" s="157">
        <v>313</v>
      </c>
      <c r="AR21" s="285">
        <v>391</v>
      </c>
      <c r="AS21" s="292">
        <v>751</v>
      </c>
      <c r="AT21" s="157">
        <v>23888</v>
      </c>
      <c r="AU21" s="157">
        <v>1671</v>
      </c>
      <c r="AV21" s="157">
        <v>1729</v>
      </c>
      <c r="AW21" s="157">
        <v>12400</v>
      </c>
      <c r="AX21" s="260">
        <v>973</v>
      </c>
    </row>
    <row r="22" spans="1:50" x14ac:dyDescent="0.25">
      <c r="A22" s="1">
        <v>10</v>
      </c>
      <c r="B22" s="21" t="s">
        <v>18</v>
      </c>
      <c r="C22" s="22" t="s">
        <v>31</v>
      </c>
      <c r="D22" s="22" t="s">
        <v>46</v>
      </c>
      <c r="E22" s="22" t="s">
        <v>47</v>
      </c>
      <c r="F22" s="23" t="s">
        <v>37</v>
      </c>
      <c r="G22" s="154">
        <f t="shared" si="4"/>
        <v>24564</v>
      </c>
      <c r="H22" s="16">
        <f t="shared" si="5"/>
        <v>2492</v>
      </c>
      <c r="I22" s="154">
        <v>390</v>
      </c>
      <c r="J22" s="157">
        <v>402</v>
      </c>
      <c r="K22" s="157">
        <v>402</v>
      </c>
      <c r="L22" s="157">
        <v>425</v>
      </c>
      <c r="M22" s="157">
        <v>445</v>
      </c>
      <c r="N22" s="157">
        <v>428</v>
      </c>
      <c r="O22" s="157">
        <v>287</v>
      </c>
      <c r="P22" s="157">
        <v>284</v>
      </c>
      <c r="Q22" s="157">
        <v>299</v>
      </c>
      <c r="R22" s="157">
        <v>308</v>
      </c>
      <c r="S22" s="157">
        <v>300</v>
      </c>
      <c r="T22" s="157">
        <v>308</v>
      </c>
      <c r="U22" s="157">
        <v>336</v>
      </c>
      <c r="V22" s="157">
        <v>327</v>
      </c>
      <c r="W22" s="157">
        <v>343</v>
      </c>
      <c r="X22" s="157">
        <v>275</v>
      </c>
      <c r="Y22" s="157">
        <v>279</v>
      </c>
      <c r="Z22" s="157">
        <v>306</v>
      </c>
      <c r="AA22" s="157">
        <v>328</v>
      </c>
      <c r="AB22" s="157">
        <v>427</v>
      </c>
      <c r="AC22" s="157">
        <v>2116</v>
      </c>
      <c r="AD22" s="157">
        <v>2129</v>
      </c>
      <c r="AE22" s="157">
        <v>2006</v>
      </c>
      <c r="AF22" s="157">
        <v>1950</v>
      </c>
      <c r="AG22" s="157">
        <v>1809</v>
      </c>
      <c r="AH22" s="157">
        <v>1604</v>
      </c>
      <c r="AI22" s="157">
        <v>1537</v>
      </c>
      <c r="AJ22" s="157">
        <v>1291</v>
      </c>
      <c r="AK22" s="157">
        <v>963</v>
      </c>
      <c r="AL22" s="157">
        <v>782</v>
      </c>
      <c r="AM22" s="157">
        <v>574</v>
      </c>
      <c r="AN22" s="157">
        <v>397</v>
      </c>
      <c r="AO22" s="16">
        <v>507</v>
      </c>
      <c r="AP22" s="157">
        <v>12</v>
      </c>
      <c r="AQ22" s="157">
        <v>174</v>
      </c>
      <c r="AR22" s="285">
        <v>217</v>
      </c>
      <c r="AS22" s="292">
        <v>416</v>
      </c>
      <c r="AT22" s="157">
        <v>13228</v>
      </c>
      <c r="AU22" s="157">
        <v>926</v>
      </c>
      <c r="AV22" s="157">
        <v>957</v>
      </c>
      <c r="AW22" s="157">
        <v>6867</v>
      </c>
      <c r="AX22" s="260">
        <v>539</v>
      </c>
    </row>
    <row r="23" spans="1:50" x14ac:dyDescent="0.25">
      <c r="A23" s="1">
        <v>11</v>
      </c>
      <c r="B23" s="21" t="s">
        <v>18</v>
      </c>
      <c r="C23" s="22" t="s">
        <v>31</v>
      </c>
      <c r="D23" s="22" t="s">
        <v>48</v>
      </c>
      <c r="E23" s="22" t="s">
        <v>49</v>
      </c>
      <c r="F23" s="23" t="s">
        <v>37</v>
      </c>
      <c r="G23" s="154">
        <f t="shared" si="4"/>
        <v>20029</v>
      </c>
      <c r="H23" s="16">
        <f t="shared" si="5"/>
        <v>2050</v>
      </c>
      <c r="I23" s="154">
        <v>339</v>
      </c>
      <c r="J23" s="157">
        <v>327</v>
      </c>
      <c r="K23" s="157">
        <v>327</v>
      </c>
      <c r="L23" s="157">
        <v>346</v>
      </c>
      <c r="M23" s="157">
        <v>363</v>
      </c>
      <c r="N23" s="157">
        <v>348</v>
      </c>
      <c r="O23" s="157">
        <v>234</v>
      </c>
      <c r="P23" s="157">
        <v>232</v>
      </c>
      <c r="Q23" s="157">
        <v>243</v>
      </c>
      <c r="R23" s="157">
        <v>251</v>
      </c>
      <c r="S23" s="157">
        <v>245</v>
      </c>
      <c r="T23" s="157">
        <v>251</v>
      </c>
      <c r="U23" s="157">
        <v>274</v>
      </c>
      <c r="V23" s="157">
        <v>266</v>
      </c>
      <c r="W23" s="157">
        <v>280</v>
      </c>
      <c r="X23" s="157">
        <v>224</v>
      </c>
      <c r="Y23" s="157">
        <v>227</v>
      </c>
      <c r="Z23" s="157">
        <v>249</v>
      </c>
      <c r="AA23" s="157">
        <v>267</v>
      </c>
      <c r="AB23" s="157">
        <v>348</v>
      </c>
      <c r="AC23" s="157">
        <v>1723</v>
      </c>
      <c r="AD23" s="157">
        <v>1734</v>
      </c>
      <c r="AE23" s="157">
        <v>1634</v>
      </c>
      <c r="AF23" s="157">
        <v>1588</v>
      </c>
      <c r="AG23" s="157">
        <v>1474</v>
      </c>
      <c r="AH23" s="157">
        <v>1306</v>
      </c>
      <c r="AI23" s="157">
        <v>1252</v>
      </c>
      <c r="AJ23" s="157">
        <v>1052</v>
      </c>
      <c r="AK23" s="157">
        <v>784</v>
      </c>
      <c r="AL23" s="157">
        <v>637</v>
      </c>
      <c r="AM23" s="157">
        <v>468</v>
      </c>
      <c r="AN23" s="157">
        <v>323</v>
      </c>
      <c r="AO23" s="16">
        <v>413</v>
      </c>
      <c r="AP23" s="157">
        <v>11</v>
      </c>
      <c r="AQ23" s="157">
        <v>151</v>
      </c>
      <c r="AR23" s="285">
        <v>188</v>
      </c>
      <c r="AS23" s="292">
        <v>361</v>
      </c>
      <c r="AT23" s="157">
        <v>11486</v>
      </c>
      <c r="AU23" s="157">
        <v>804</v>
      </c>
      <c r="AV23" s="157">
        <v>831</v>
      </c>
      <c r="AW23" s="157">
        <v>5962</v>
      </c>
      <c r="AX23" s="260">
        <v>468</v>
      </c>
    </row>
    <row r="24" spans="1:50" x14ac:dyDescent="0.25">
      <c r="A24" s="1">
        <v>12</v>
      </c>
      <c r="B24" s="21" t="s">
        <v>18</v>
      </c>
      <c r="C24" s="22" t="s">
        <v>31</v>
      </c>
      <c r="D24" s="22" t="s">
        <v>50</v>
      </c>
      <c r="E24" s="22" t="s">
        <v>51</v>
      </c>
      <c r="F24" s="23" t="s">
        <v>37</v>
      </c>
      <c r="G24" s="154">
        <f t="shared" si="4"/>
        <v>9299</v>
      </c>
      <c r="H24" s="16">
        <f t="shared" si="5"/>
        <v>942</v>
      </c>
      <c r="I24" s="154">
        <v>146</v>
      </c>
      <c r="J24" s="157">
        <v>152</v>
      </c>
      <c r="K24" s="157">
        <v>152</v>
      </c>
      <c r="L24" s="157">
        <v>161</v>
      </c>
      <c r="M24" s="157">
        <v>169</v>
      </c>
      <c r="N24" s="157">
        <v>162</v>
      </c>
      <c r="O24" s="157">
        <v>109</v>
      </c>
      <c r="P24" s="157">
        <v>108</v>
      </c>
      <c r="Q24" s="157">
        <v>113</v>
      </c>
      <c r="R24" s="157">
        <v>117</v>
      </c>
      <c r="S24" s="157">
        <v>114</v>
      </c>
      <c r="T24" s="157">
        <v>117</v>
      </c>
      <c r="U24" s="157">
        <v>127</v>
      </c>
      <c r="V24" s="157">
        <v>124</v>
      </c>
      <c r="W24" s="157">
        <v>130</v>
      </c>
      <c r="X24" s="157">
        <v>104</v>
      </c>
      <c r="Y24" s="157">
        <v>106</v>
      </c>
      <c r="Z24" s="157">
        <v>116</v>
      </c>
      <c r="AA24" s="157">
        <v>124</v>
      </c>
      <c r="AB24" s="157">
        <v>162</v>
      </c>
      <c r="AC24" s="157">
        <v>801</v>
      </c>
      <c r="AD24" s="157">
        <v>806</v>
      </c>
      <c r="AE24" s="157">
        <v>759</v>
      </c>
      <c r="AF24" s="157">
        <v>738</v>
      </c>
      <c r="AG24" s="157">
        <v>685</v>
      </c>
      <c r="AH24" s="157">
        <v>607</v>
      </c>
      <c r="AI24" s="157">
        <v>582</v>
      </c>
      <c r="AJ24" s="157">
        <v>489</v>
      </c>
      <c r="AK24" s="157">
        <v>364</v>
      </c>
      <c r="AL24" s="157">
        <v>296</v>
      </c>
      <c r="AM24" s="157">
        <v>217</v>
      </c>
      <c r="AN24" s="157">
        <v>150</v>
      </c>
      <c r="AO24" s="16">
        <v>192</v>
      </c>
      <c r="AP24" s="157">
        <v>5</v>
      </c>
      <c r="AQ24" s="157">
        <v>65</v>
      </c>
      <c r="AR24" s="285">
        <v>81</v>
      </c>
      <c r="AS24" s="292">
        <v>156</v>
      </c>
      <c r="AT24" s="157">
        <v>4961</v>
      </c>
      <c r="AU24" s="157">
        <v>347</v>
      </c>
      <c r="AV24" s="157">
        <v>359</v>
      </c>
      <c r="AW24" s="157">
        <v>2575</v>
      </c>
      <c r="AX24" s="260">
        <v>202</v>
      </c>
    </row>
    <row r="25" spans="1:50" x14ac:dyDescent="0.25">
      <c r="A25" s="1">
        <v>13</v>
      </c>
      <c r="B25" s="21" t="s">
        <v>18</v>
      </c>
      <c r="C25" s="22" t="s">
        <v>31</v>
      </c>
      <c r="D25" s="22" t="s">
        <v>32</v>
      </c>
      <c r="E25" s="22" t="s">
        <v>33</v>
      </c>
      <c r="F25" s="23" t="s">
        <v>34</v>
      </c>
      <c r="G25" s="154">
        <f>SUM(I25:AO25)</f>
        <v>14311</v>
      </c>
      <c r="H25" s="16">
        <f t="shared" si="5"/>
        <v>1367</v>
      </c>
      <c r="I25" s="154">
        <v>134</v>
      </c>
      <c r="J25" s="157">
        <v>236</v>
      </c>
      <c r="K25" s="157">
        <v>236</v>
      </c>
      <c r="L25" s="157">
        <v>249</v>
      </c>
      <c r="M25" s="157">
        <v>261</v>
      </c>
      <c r="N25" s="157">
        <v>251</v>
      </c>
      <c r="O25" s="157">
        <v>168</v>
      </c>
      <c r="P25" s="157">
        <v>167</v>
      </c>
      <c r="Q25" s="157">
        <v>175</v>
      </c>
      <c r="R25" s="157">
        <v>181</v>
      </c>
      <c r="S25" s="157">
        <v>176</v>
      </c>
      <c r="T25" s="157">
        <v>181</v>
      </c>
      <c r="U25" s="157">
        <v>197</v>
      </c>
      <c r="V25" s="157">
        <v>192</v>
      </c>
      <c r="W25" s="157">
        <v>201</v>
      </c>
      <c r="X25" s="157">
        <v>161</v>
      </c>
      <c r="Y25" s="157">
        <v>164</v>
      </c>
      <c r="Z25" s="157">
        <v>179</v>
      </c>
      <c r="AA25" s="157">
        <v>192</v>
      </c>
      <c r="AB25" s="157">
        <v>250</v>
      </c>
      <c r="AC25" s="157">
        <v>1241</v>
      </c>
      <c r="AD25" s="157">
        <v>1248</v>
      </c>
      <c r="AE25" s="157">
        <v>1176</v>
      </c>
      <c r="AF25" s="157">
        <v>1144</v>
      </c>
      <c r="AG25" s="157">
        <v>1061</v>
      </c>
      <c r="AH25" s="157">
        <v>941</v>
      </c>
      <c r="AI25" s="157">
        <v>901</v>
      </c>
      <c r="AJ25" s="157">
        <v>757</v>
      </c>
      <c r="AK25" s="157">
        <v>565</v>
      </c>
      <c r="AL25" s="157">
        <v>459</v>
      </c>
      <c r="AM25" s="157">
        <v>337</v>
      </c>
      <c r="AN25" s="157">
        <v>233</v>
      </c>
      <c r="AO25" s="16">
        <v>297</v>
      </c>
      <c r="AP25" s="157">
        <v>4</v>
      </c>
      <c r="AQ25" s="157">
        <v>60</v>
      </c>
      <c r="AR25" s="285">
        <v>75</v>
      </c>
      <c r="AS25" s="292">
        <v>143</v>
      </c>
      <c r="AT25" s="157">
        <v>4547</v>
      </c>
      <c r="AU25" s="157">
        <v>318</v>
      </c>
      <c r="AV25" s="157">
        <v>329</v>
      </c>
      <c r="AW25" s="157">
        <v>2360</v>
      </c>
      <c r="AX25" s="260">
        <v>185</v>
      </c>
    </row>
    <row r="26" spans="1:50" x14ac:dyDescent="0.25">
      <c r="A26" s="1">
        <v>14</v>
      </c>
      <c r="B26" s="21" t="s">
        <v>18</v>
      </c>
      <c r="C26" s="22" t="s">
        <v>31</v>
      </c>
      <c r="D26" s="35" t="s">
        <v>222</v>
      </c>
      <c r="E26" s="172" t="s">
        <v>53</v>
      </c>
      <c r="F26" s="23" t="s">
        <v>34</v>
      </c>
      <c r="G26" s="13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4"/>
      <c r="AP26" s="15"/>
      <c r="AQ26" s="15"/>
      <c r="AR26" s="15"/>
      <c r="AS26" s="290"/>
      <c r="AT26" s="15"/>
      <c r="AU26" s="15"/>
      <c r="AV26" s="15"/>
      <c r="AW26" s="15"/>
      <c r="AX26" s="14"/>
    </row>
    <row r="27" spans="1:50" x14ac:dyDescent="0.25">
      <c r="A27" s="1">
        <v>15</v>
      </c>
      <c r="B27" s="21" t="s">
        <v>18</v>
      </c>
      <c r="C27" s="22" t="s">
        <v>31</v>
      </c>
      <c r="D27" s="35" t="s">
        <v>221</v>
      </c>
      <c r="E27" s="172" t="s">
        <v>52</v>
      </c>
      <c r="F27" s="23" t="s">
        <v>34</v>
      </c>
      <c r="G27" s="13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4"/>
      <c r="AP27" s="15"/>
      <c r="AQ27" s="15"/>
      <c r="AR27" s="15"/>
      <c r="AS27" s="290"/>
      <c r="AT27" s="15"/>
      <c r="AU27" s="15"/>
      <c r="AV27" s="15"/>
      <c r="AW27" s="15"/>
      <c r="AX27" s="14"/>
    </row>
    <row r="28" spans="1:50" x14ac:dyDescent="0.25">
      <c r="A28" s="1">
        <v>16</v>
      </c>
      <c r="B28" s="24" t="s">
        <v>26</v>
      </c>
      <c r="C28" s="22" t="s">
        <v>31</v>
      </c>
      <c r="D28" s="22" t="s">
        <v>54</v>
      </c>
      <c r="E28" s="22" t="s">
        <v>55</v>
      </c>
      <c r="F28" s="23" t="s">
        <v>37</v>
      </c>
      <c r="G28" s="154">
        <f t="shared" si="4"/>
        <v>40211</v>
      </c>
      <c r="H28" s="16">
        <f t="shared" ref="H28:H36" si="6">SUM(I28:N28)</f>
        <v>4532</v>
      </c>
      <c r="I28" s="154">
        <v>640</v>
      </c>
      <c r="J28" s="157">
        <v>714</v>
      </c>
      <c r="K28" s="157">
        <v>770</v>
      </c>
      <c r="L28" s="157">
        <v>790</v>
      </c>
      <c r="M28" s="157">
        <v>804</v>
      </c>
      <c r="N28" s="157">
        <v>814</v>
      </c>
      <c r="O28" s="157">
        <v>444</v>
      </c>
      <c r="P28" s="157">
        <v>444</v>
      </c>
      <c r="Q28" s="157">
        <v>459</v>
      </c>
      <c r="R28" s="157">
        <v>477</v>
      </c>
      <c r="S28" s="157">
        <v>455</v>
      </c>
      <c r="T28" s="157">
        <v>493</v>
      </c>
      <c r="U28" s="157">
        <v>516</v>
      </c>
      <c r="V28" s="157">
        <v>490</v>
      </c>
      <c r="W28" s="157">
        <v>520</v>
      </c>
      <c r="X28" s="157">
        <v>402</v>
      </c>
      <c r="Y28" s="157">
        <v>420</v>
      </c>
      <c r="Z28" s="157">
        <v>489</v>
      </c>
      <c r="AA28" s="157">
        <v>550</v>
      </c>
      <c r="AB28" s="157">
        <v>701</v>
      </c>
      <c r="AC28" s="157">
        <v>3685</v>
      </c>
      <c r="AD28" s="157">
        <v>3757</v>
      </c>
      <c r="AE28" s="157">
        <v>3473</v>
      </c>
      <c r="AF28" s="157">
        <v>3355</v>
      </c>
      <c r="AG28" s="157">
        <v>3077</v>
      </c>
      <c r="AH28" s="157">
        <v>2495</v>
      </c>
      <c r="AI28" s="157">
        <v>2140</v>
      </c>
      <c r="AJ28" s="157">
        <v>1763</v>
      </c>
      <c r="AK28" s="157">
        <v>1424</v>
      </c>
      <c r="AL28" s="157">
        <v>1346</v>
      </c>
      <c r="AM28" s="157">
        <v>1009</v>
      </c>
      <c r="AN28" s="157">
        <v>643</v>
      </c>
      <c r="AO28" s="16">
        <v>652</v>
      </c>
      <c r="AP28" s="157">
        <v>17</v>
      </c>
      <c r="AQ28" s="157">
        <v>290</v>
      </c>
      <c r="AR28" s="285">
        <v>351</v>
      </c>
      <c r="AS28" s="292">
        <v>743</v>
      </c>
      <c r="AT28" s="157">
        <v>22270</v>
      </c>
      <c r="AU28" s="157">
        <v>1255</v>
      </c>
      <c r="AV28" s="157">
        <v>1349</v>
      </c>
      <c r="AW28" s="157">
        <v>10302</v>
      </c>
      <c r="AX28" s="260">
        <v>961</v>
      </c>
    </row>
    <row r="29" spans="1:50" x14ac:dyDescent="0.25">
      <c r="A29" s="1">
        <v>17</v>
      </c>
      <c r="B29" s="24" t="s">
        <v>26</v>
      </c>
      <c r="C29" s="22" t="s">
        <v>31</v>
      </c>
      <c r="D29" s="22" t="s">
        <v>56</v>
      </c>
      <c r="E29" s="22" t="s">
        <v>57</v>
      </c>
      <c r="F29" s="23" t="s">
        <v>37</v>
      </c>
      <c r="G29" s="154">
        <f t="shared" si="4"/>
        <v>34649</v>
      </c>
      <c r="H29" s="16">
        <f t="shared" si="6"/>
        <v>3920</v>
      </c>
      <c r="I29" s="154">
        <v>571</v>
      </c>
      <c r="J29" s="157">
        <v>614</v>
      </c>
      <c r="K29" s="157">
        <v>663</v>
      </c>
      <c r="L29" s="157">
        <v>681</v>
      </c>
      <c r="M29" s="157">
        <v>692</v>
      </c>
      <c r="N29" s="157">
        <v>699</v>
      </c>
      <c r="O29" s="157">
        <v>383</v>
      </c>
      <c r="P29" s="157">
        <v>383</v>
      </c>
      <c r="Q29" s="157">
        <v>395</v>
      </c>
      <c r="R29" s="157">
        <v>411</v>
      </c>
      <c r="S29" s="157">
        <v>392</v>
      </c>
      <c r="T29" s="157">
        <v>425</v>
      </c>
      <c r="U29" s="157">
        <v>444</v>
      </c>
      <c r="V29" s="157">
        <v>422</v>
      </c>
      <c r="W29" s="157">
        <v>448</v>
      </c>
      <c r="X29" s="157">
        <v>346</v>
      </c>
      <c r="Y29" s="157">
        <v>362</v>
      </c>
      <c r="Z29" s="157">
        <v>421</v>
      </c>
      <c r="AA29" s="157">
        <v>474</v>
      </c>
      <c r="AB29" s="157">
        <v>603</v>
      </c>
      <c r="AC29" s="157">
        <v>3174</v>
      </c>
      <c r="AD29" s="157">
        <v>3235</v>
      </c>
      <c r="AE29" s="157">
        <v>2991</v>
      </c>
      <c r="AF29" s="157">
        <v>2889</v>
      </c>
      <c r="AG29" s="157">
        <v>2650</v>
      </c>
      <c r="AH29" s="157">
        <v>2149</v>
      </c>
      <c r="AI29" s="157">
        <v>1843</v>
      </c>
      <c r="AJ29" s="157">
        <v>1518</v>
      </c>
      <c r="AK29" s="157">
        <v>1227</v>
      </c>
      <c r="AL29" s="157">
        <v>1159</v>
      </c>
      <c r="AM29" s="157">
        <v>869</v>
      </c>
      <c r="AN29" s="157">
        <v>554</v>
      </c>
      <c r="AO29" s="16">
        <v>562</v>
      </c>
      <c r="AP29" s="157">
        <v>15</v>
      </c>
      <c r="AQ29" s="157">
        <v>259</v>
      </c>
      <c r="AR29" s="285">
        <v>312</v>
      </c>
      <c r="AS29" s="292">
        <v>663</v>
      </c>
      <c r="AT29" s="157">
        <v>19873</v>
      </c>
      <c r="AU29" s="157">
        <v>1119</v>
      </c>
      <c r="AV29" s="157">
        <v>1205</v>
      </c>
      <c r="AW29" s="157">
        <v>9192</v>
      </c>
      <c r="AX29" s="260">
        <v>857</v>
      </c>
    </row>
    <row r="30" spans="1:50" x14ac:dyDescent="0.25">
      <c r="A30" s="1">
        <v>18</v>
      </c>
      <c r="B30" s="24" t="s">
        <v>26</v>
      </c>
      <c r="C30" s="22" t="s">
        <v>31</v>
      </c>
      <c r="D30" s="22" t="s">
        <v>58</v>
      </c>
      <c r="E30" s="22" t="s">
        <v>59</v>
      </c>
      <c r="F30" s="23" t="s">
        <v>37</v>
      </c>
      <c r="G30" s="154">
        <f t="shared" si="4"/>
        <v>15174</v>
      </c>
      <c r="H30" s="16">
        <f t="shared" si="6"/>
        <v>1712</v>
      </c>
      <c r="I30" s="154">
        <v>246</v>
      </c>
      <c r="J30" s="157">
        <v>269</v>
      </c>
      <c r="K30" s="157">
        <v>290</v>
      </c>
      <c r="L30" s="157">
        <v>298</v>
      </c>
      <c r="M30" s="157">
        <v>303</v>
      </c>
      <c r="N30" s="157">
        <v>306</v>
      </c>
      <c r="O30" s="157">
        <v>168</v>
      </c>
      <c r="P30" s="157">
        <v>168</v>
      </c>
      <c r="Q30" s="157">
        <v>173</v>
      </c>
      <c r="R30" s="157">
        <v>180</v>
      </c>
      <c r="S30" s="157">
        <v>172</v>
      </c>
      <c r="T30" s="157">
        <v>186</v>
      </c>
      <c r="U30" s="157">
        <v>195</v>
      </c>
      <c r="V30" s="157">
        <v>185</v>
      </c>
      <c r="W30" s="157">
        <v>196</v>
      </c>
      <c r="X30" s="157">
        <v>152</v>
      </c>
      <c r="Y30" s="157">
        <v>159</v>
      </c>
      <c r="Z30" s="157">
        <v>185</v>
      </c>
      <c r="AA30" s="157">
        <v>207</v>
      </c>
      <c r="AB30" s="157">
        <v>264</v>
      </c>
      <c r="AC30" s="157">
        <v>1390</v>
      </c>
      <c r="AD30" s="157">
        <v>1417</v>
      </c>
      <c r="AE30" s="157">
        <v>1310</v>
      </c>
      <c r="AF30" s="157">
        <v>1266</v>
      </c>
      <c r="AG30" s="157">
        <v>1161</v>
      </c>
      <c r="AH30" s="157">
        <v>941</v>
      </c>
      <c r="AI30" s="157">
        <v>807</v>
      </c>
      <c r="AJ30" s="157">
        <v>665</v>
      </c>
      <c r="AK30" s="157">
        <v>537</v>
      </c>
      <c r="AL30" s="157">
        <v>508</v>
      </c>
      <c r="AM30" s="157">
        <v>381</v>
      </c>
      <c r="AN30" s="157">
        <v>243</v>
      </c>
      <c r="AO30" s="16">
        <v>246</v>
      </c>
      <c r="AP30" s="157">
        <v>7</v>
      </c>
      <c r="AQ30" s="157">
        <v>111</v>
      </c>
      <c r="AR30" s="285">
        <v>134</v>
      </c>
      <c r="AS30" s="292">
        <v>285</v>
      </c>
      <c r="AT30" s="157">
        <v>8549</v>
      </c>
      <c r="AU30" s="157">
        <v>481</v>
      </c>
      <c r="AV30" s="157">
        <v>518</v>
      </c>
      <c r="AW30" s="157">
        <v>3954</v>
      </c>
      <c r="AX30" s="260">
        <v>369</v>
      </c>
    </row>
    <row r="31" spans="1:50" x14ac:dyDescent="0.25">
      <c r="A31" s="1">
        <v>19</v>
      </c>
      <c r="B31" s="24" t="s">
        <v>26</v>
      </c>
      <c r="C31" s="22" t="s">
        <v>31</v>
      </c>
      <c r="D31" s="22" t="s">
        <v>60</v>
      </c>
      <c r="E31" s="22" t="s">
        <v>61</v>
      </c>
      <c r="F31" s="23" t="s">
        <v>34</v>
      </c>
      <c r="G31" s="154">
        <f t="shared" si="4"/>
        <v>15805</v>
      </c>
      <c r="H31" s="16">
        <f t="shared" si="6"/>
        <v>1692</v>
      </c>
      <c r="I31" s="154">
        <v>153</v>
      </c>
      <c r="J31" s="157">
        <v>282</v>
      </c>
      <c r="K31" s="157">
        <v>305</v>
      </c>
      <c r="L31" s="157">
        <v>313</v>
      </c>
      <c r="M31" s="157">
        <v>318</v>
      </c>
      <c r="N31" s="157">
        <v>321</v>
      </c>
      <c r="O31" s="157">
        <v>176</v>
      </c>
      <c r="P31" s="157">
        <v>176</v>
      </c>
      <c r="Q31" s="157">
        <v>181</v>
      </c>
      <c r="R31" s="157">
        <v>189</v>
      </c>
      <c r="S31" s="157">
        <v>180</v>
      </c>
      <c r="T31" s="157">
        <v>195</v>
      </c>
      <c r="U31" s="157">
        <v>204</v>
      </c>
      <c r="V31" s="157">
        <v>194</v>
      </c>
      <c r="W31" s="157">
        <v>206</v>
      </c>
      <c r="X31" s="157">
        <v>159</v>
      </c>
      <c r="Y31" s="157">
        <v>166</v>
      </c>
      <c r="Z31" s="157">
        <v>194</v>
      </c>
      <c r="AA31" s="157">
        <v>218</v>
      </c>
      <c r="AB31" s="157">
        <v>277</v>
      </c>
      <c r="AC31" s="157">
        <v>1458</v>
      </c>
      <c r="AD31" s="157">
        <v>1486</v>
      </c>
      <c r="AE31" s="157">
        <v>1374</v>
      </c>
      <c r="AF31" s="157">
        <v>1327</v>
      </c>
      <c r="AG31" s="157">
        <v>1217</v>
      </c>
      <c r="AH31" s="157">
        <v>987</v>
      </c>
      <c r="AI31" s="157">
        <v>846</v>
      </c>
      <c r="AJ31" s="157">
        <v>697</v>
      </c>
      <c r="AK31" s="157">
        <v>563</v>
      </c>
      <c r="AL31" s="157">
        <v>532</v>
      </c>
      <c r="AM31" s="157">
        <v>399</v>
      </c>
      <c r="AN31" s="157">
        <v>254</v>
      </c>
      <c r="AO31" s="16">
        <v>258</v>
      </c>
      <c r="AP31" s="157">
        <v>4</v>
      </c>
      <c r="AQ31" s="157">
        <v>69</v>
      </c>
      <c r="AR31" s="285">
        <v>84</v>
      </c>
      <c r="AS31" s="292">
        <v>178</v>
      </c>
      <c r="AT31" s="157">
        <v>5331</v>
      </c>
      <c r="AU31" s="157">
        <v>300</v>
      </c>
      <c r="AV31" s="157">
        <v>323</v>
      </c>
      <c r="AW31" s="157">
        <v>2466</v>
      </c>
      <c r="AX31" s="260">
        <v>230</v>
      </c>
    </row>
    <row r="32" spans="1:50" x14ac:dyDescent="0.25">
      <c r="A32" s="1">
        <v>20</v>
      </c>
      <c r="B32" s="24" t="s">
        <v>26</v>
      </c>
      <c r="C32" s="22" t="s">
        <v>31</v>
      </c>
      <c r="D32" s="22" t="s">
        <v>62</v>
      </c>
      <c r="E32" s="22" t="s">
        <v>63</v>
      </c>
      <c r="F32" s="23" t="s">
        <v>37</v>
      </c>
      <c r="G32" s="154">
        <f t="shared" si="4"/>
        <v>32553</v>
      </c>
      <c r="H32" s="16">
        <f t="shared" si="6"/>
        <v>3725</v>
      </c>
      <c r="I32" s="154">
        <v>582</v>
      </c>
      <c r="J32" s="157">
        <v>577</v>
      </c>
      <c r="K32" s="157">
        <v>622</v>
      </c>
      <c r="L32" s="157">
        <v>639</v>
      </c>
      <c r="M32" s="157">
        <v>649</v>
      </c>
      <c r="N32" s="157">
        <v>656</v>
      </c>
      <c r="O32" s="157">
        <v>359</v>
      </c>
      <c r="P32" s="157">
        <v>359</v>
      </c>
      <c r="Q32" s="157">
        <v>370</v>
      </c>
      <c r="R32" s="157">
        <v>386</v>
      </c>
      <c r="S32" s="157">
        <v>365</v>
      </c>
      <c r="T32" s="157">
        <v>398</v>
      </c>
      <c r="U32" s="157">
        <v>418</v>
      </c>
      <c r="V32" s="157">
        <v>396</v>
      </c>
      <c r="W32" s="157">
        <v>420</v>
      </c>
      <c r="X32" s="157">
        <v>324</v>
      </c>
      <c r="Y32" s="157">
        <v>340</v>
      </c>
      <c r="Z32" s="157">
        <v>394</v>
      </c>
      <c r="AA32" s="157">
        <v>444</v>
      </c>
      <c r="AB32" s="157">
        <v>566</v>
      </c>
      <c r="AC32" s="157">
        <v>2978</v>
      </c>
      <c r="AD32" s="157">
        <v>3035</v>
      </c>
      <c r="AE32" s="157">
        <v>2807</v>
      </c>
      <c r="AF32" s="157">
        <v>2711</v>
      </c>
      <c r="AG32" s="157">
        <v>2486</v>
      </c>
      <c r="AH32" s="157">
        <v>2016</v>
      </c>
      <c r="AI32" s="157">
        <v>1729</v>
      </c>
      <c r="AJ32" s="157">
        <v>1425</v>
      </c>
      <c r="AK32" s="157">
        <v>1151</v>
      </c>
      <c r="AL32" s="157">
        <v>1087</v>
      </c>
      <c r="AM32" s="157">
        <v>817</v>
      </c>
      <c r="AN32" s="157">
        <v>520</v>
      </c>
      <c r="AO32" s="16">
        <v>527</v>
      </c>
      <c r="AP32" s="157">
        <v>15</v>
      </c>
      <c r="AQ32" s="157">
        <v>264</v>
      </c>
      <c r="AR32" s="285">
        <v>318</v>
      </c>
      <c r="AS32" s="292">
        <v>675</v>
      </c>
      <c r="AT32" s="157">
        <v>20252</v>
      </c>
      <c r="AU32" s="157">
        <v>1141</v>
      </c>
      <c r="AV32" s="157">
        <v>1228</v>
      </c>
      <c r="AW32" s="157">
        <v>9367</v>
      </c>
      <c r="AX32" s="260">
        <v>874</v>
      </c>
    </row>
    <row r="33" spans="1:50" x14ac:dyDescent="0.25">
      <c r="A33" s="1">
        <v>21</v>
      </c>
      <c r="B33" s="24" t="s">
        <v>26</v>
      </c>
      <c r="C33" s="22" t="s">
        <v>31</v>
      </c>
      <c r="D33" s="22" t="s">
        <v>64</v>
      </c>
      <c r="E33" s="22" t="s">
        <v>65</v>
      </c>
      <c r="F33" s="23" t="s">
        <v>34</v>
      </c>
      <c r="G33" s="154">
        <f t="shared" si="4"/>
        <v>29783</v>
      </c>
      <c r="H33" s="16">
        <f t="shared" si="6"/>
        <v>3359</v>
      </c>
      <c r="I33" s="154">
        <v>479</v>
      </c>
      <c r="J33" s="157">
        <v>529</v>
      </c>
      <c r="K33" s="157">
        <v>570</v>
      </c>
      <c r="L33" s="157">
        <v>585</v>
      </c>
      <c r="M33" s="157">
        <v>595</v>
      </c>
      <c r="N33" s="157">
        <v>601</v>
      </c>
      <c r="O33" s="157">
        <v>329</v>
      </c>
      <c r="P33" s="157">
        <v>329</v>
      </c>
      <c r="Q33" s="157">
        <v>340</v>
      </c>
      <c r="R33" s="157">
        <v>353</v>
      </c>
      <c r="S33" s="157">
        <v>337</v>
      </c>
      <c r="T33" s="157">
        <v>365</v>
      </c>
      <c r="U33" s="157">
        <v>382</v>
      </c>
      <c r="V33" s="157">
        <v>363</v>
      </c>
      <c r="W33" s="157">
        <v>385</v>
      </c>
      <c r="X33" s="157">
        <v>298</v>
      </c>
      <c r="Y33" s="157">
        <v>311</v>
      </c>
      <c r="Z33" s="157">
        <v>362</v>
      </c>
      <c r="AA33" s="157">
        <v>407</v>
      </c>
      <c r="AB33" s="157">
        <v>519</v>
      </c>
      <c r="AC33" s="157">
        <v>2729</v>
      </c>
      <c r="AD33" s="157">
        <v>2782</v>
      </c>
      <c r="AE33" s="157">
        <v>2572</v>
      </c>
      <c r="AF33" s="157">
        <v>2485</v>
      </c>
      <c r="AG33" s="157">
        <v>2279</v>
      </c>
      <c r="AH33" s="157">
        <v>1848</v>
      </c>
      <c r="AI33" s="157">
        <v>1585</v>
      </c>
      <c r="AJ33" s="157">
        <v>1306</v>
      </c>
      <c r="AK33" s="157">
        <v>1055</v>
      </c>
      <c r="AL33" s="157">
        <v>997</v>
      </c>
      <c r="AM33" s="157">
        <v>747</v>
      </c>
      <c r="AN33" s="157">
        <v>476</v>
      </c>
      <c r="AO33" s="16">
        <v>483</v>
      </c>
      <c r="AP33" s="157">
        <v>13</v>
      </c>
      <c r="AQ33" s="157">
        <v>217</v>
      </c>
      <c r="AR33" s="285">
        <v>262</v>
      </c>
      <c r="AS33" s="292">
        <v>557</v>
      </c>
      <c r="AT33" s="157">
        <v>16687</v>
      </c>
      <c r="AU33" s="157">
        <v>940</v>
      </c>
      <c r="AV33" s="157">
        <v>1011</v>
      </c>
      <c r="AW33" s="157">
        <v>7719</v>
      </c>
      <c r="AX33" s="260">
        <v>720</v>
      </c>
    </row>
    <row r="34" spans="1:50" x14ac:dyDescent="0.25">
      <c r="A34" s="1">
        <v>22</v>
      </c>
      <c r="B34" s="24" t="s">
        <v>26</v>
      </c>
      <c r="C34" s="22" t="s">
        <v>31</v>
      </c>
      <c r="D34" s="22" t="s">
        <v>66</v>
      </c>
      <c r="E34" s="22" t="s">
        <v>67</v>
      </c>
      <c r="F34" s="23" t="s">
        <v>37</v>
      </c>
      <c r="G34" s="154">
        <f t="shared" si="4"/>
        <v>18822</v>
      </c>
      <c r="H34" s="16">
        <f t="shared" si="6"/>
        <v>2160</v>
      </c>
      <c r="I34" s="154">
        <v>344</v>
      </c>
      <c r="J34" s="157">
        <v>333</v>
      </c>
      <c r="K34" s="157">
        <v>360</v>
      </c>
      <c r="L34" s="157">
        <v>369</v>
      </c>
      <c r="M34" s="157">
        <v>375</v>
      </c>
      <c r="N34" s="157">
        <v>379</v>
      </c>
      <c r="O34" s="157">
        <v>207</v>
      </c>
      <c r="P34" s="157">
        <v>207</v>
      </c>
      <c r="Q34" s="157">
        <v>214</v>
      </c>
      <c r="R34" s="157">
        <v>223</v>
      </c>
      <c r="S34" s="157">
        <v>212</v>
      </c>
      <c r="T34" s="157">
        <v>230</v>
      </c>
      <c r="U34" s="157">
        <v>241</v>
      </c>
      <c r="V34" s="157">
        <v>229</v>
      </c>
      <c r="W34" s="157">
        <v>243</v>
      </c>
      <c r="X34" s="157">
        <v>188</v>
      </c>
      <c r="Y34" s="157">
        <v>196</v>
      </c>
      <c r="Z34" s="157">
        <v>229</v>
      </c>
      <c r="AA34" s="157">
        <v>257</v>
      </c>
      <c r="AB34" s="157">
        <v>327</v>
      </c>
      <c r="AC34" s="157">
        <v>1721</v>
      </c>
      <c r="AD34" s="157">
        <v>1755</v>
      </c>
      <c r="AE34" s="157">
        <v>1622</v>
      </c>
      <c r="AF34" s="157">
        <v>1567</v>
      </c>
      <c r="AG34" s="157">
        <v>1437</v>
      </c>
      <c r="AH34" s="157">
        <v>1165</v>
      </c>
      <c r="AI34" s="157">
        <v>999</v>
      </c>
      <c r="AJ34" s="157">
        <v>823</v>
      </c>
      <c r="AK34" s="157">
        <v>665</v>
      </c>
      <c r="AL34" s="157">
        <v>629</v>
      </c>
      <c r="AM34" s="157">
        <v>471</v>
      </c>
      <c r="AN34" s="157">
        <v>300</v>
      </c>
      <c r="AO34" s="16">
        <v>305</v>
      </c>
      <c r="AP34" s="157">
        <v>9</v>
      </c>
      <c r="AQ34" s="157">
        <v>156</v>
      </c>
      <c r="AR34" s="285">
        <v>188</v>
      </c>
      <c r="AS34" s="292">
        <v>400</v>
      </c>
      <c r="AT34" s="157">
        <v>11987</v>
      </c>
      <c r="AU34" s="157">
        <v>675</v>
      </c>
      <c r="AV34" s="157">
        <v>727</v>
      </c>
      <c r="AW34" s="157">
        <v>5545</v>
      </c>
      <c r="AX34" s="260">
        <v>517</v>
      </c>
    </row>
    <row r="35" spans="1:50" x14ac:dyDescent="0.25">
      <c r="A35" s="1">
        <v>23</v>
      </c>
      <c r="B35" s="24" t="s">
        <v>26</v>
      </c>
      <c r="C35" s="22" t="s">
        <v>31</v>
      </c>
      <c r="D35" s="22" t="s">
        <v>68</v>
      </c>
      <c r="E35" s="22" t="s">
        <v>69</v>
      </c>
      <c r="F35" s="23" t="s">
        <v>34</v>
      </c>
      <c r="G35" s="154">
        <f t="shared" si="4"/>
        <v>10313</v>
      </c>
      <c r="H35" s="16">
        <f t="shared" si="6"/>
        <v>1155</v>
      </c>
      <c r="I35" s="154">
        <v>157</v>
      </c>
      <c r="J35" s="157">
        <v>183</v>
      </c>
      <c r="K35" s="157">
        <v>198</v>
      </c>
      <c r="L35" s="157">
        <v>203</v>
      </c>
      <c r="M35" s="157">
        <v>206</v>
      </c>
      <c r="N35" s="157">
        <v>208</v>
      </c>
      <c r="O35" s="157">
        <v>114</v>
      </c>
      <c r="P35" s="157">
        <v>114</v>
      </c>
      <c r="Q35" s="157">
        <v>118</v>
      </c>
      <c r="R35" s="157">
        <v>122</v>
      </c>
      <c r="S35" s="157">
        <v>117</v>
      </c>
      <c r="T35" s="157">
        <v>127</v>
      </c>
      <c r="U35" s="157">
        <v>132</v>
      </c>
      <c r="V35" s="157">
        <v>126</v>
      </c>
      <c r="W35" s="157">
        <v>133</v>
      </c>
      <c r="X35" s="157">
        <v>103</v>
      </c>
      <c r="Y35" s="157">
        <v>108</v>
      </c>
      <c r="Z35" s="157">
        <v>126</v>
      </c>
      <c r="AA35" s="157">
        <v>141</v>
      </c>
      <c r="AB35" s="157">
        <v>180</v>
      </c>
      <c r="AC35" s="157">
        <v>946</v>
      </c>
      <c r="AD35" s="157">
        <v>964</v>
      </c>
      <c r="AE35" s="157">
        <v>891</v>
      </c>
      <c r="AF35" s="157">
        <v>861</v>
      </c>
      <c r="AG35" s="157">
        <v>790</v>
      </c>
      <c r="AH35" s="157">
        <v>640</v>
      </c>
      <c r="AI35" s="157">
        <v>549</v>
      </c>
      <c r="AJ35" s="157">
        <v>453</v>
      </c>
      <c r="AK35" s="157">
        <v>366</v>
      </c>
      <c r="AL35" s="157">
        <v>346</v>
      </c>
      <c r="AM35" s="157">
        <v>259</v>
      </c>
      <c r="AN35" s="157">
        <v>165</v>
      </c>
      <c r="AO35" s="16">
        <v>167</v>
      </c>
      <c r="AP35" s="157">
        <v>4</v>
      </c>
      <c r="AQ35" s="157">
        <v>71</v>
      </c>
      <c r="AR35" s="285">
        <v>86</v>
      </c>
      <c r="AS35" s="292">
        <v>182</v>
      </c>
      <c r="AT35" s="157">
        <v>5457</v>
      </c>
      <c r="AU35" s="157">
        <v>307</v>
      </c>
      <c r="AV35" s="157">
        <v>331</v>
      </c>
      <c r="AW35" s="157">
        <v>2524</v>
      </c>
      <c r="AX35" s="260">
        <v>235</v>
      </c>
    </row>
    <row r="36" spans="1:50" x14ac:dyDescent="0.25">
      <c r="A36" s="1">
        <v>24</v>
      </c>
      <c r="B36" s="24" t="s">
        <v>26</v>
      </c>
      <c r="C36" s="22" t="s">
        <v>31</v>
      </c>
      <c r="D36" s="22" t="s">
        <v>70</v>
      </c>
      <c r="E36" s="22" t="s">
        <v>71</v>
      </c>
      <c r="F36" s="23" t="s">
        <v>72</v>
      </c>
      <c r="G36" s="154">
        <f t="shared" si="4"/>
        <v>31337</v>
      </c>
      <c r="H36" s="16">
        <f t="shared" si="6"/>
        <v>3509</v>
      </c>
      <c r="I36" s="154">
        <v>476</v>
      </c>
      <c r="J36" s="157">
        <v>557</v>
      </c>
      <c r="K36" s="157">
        <v>600</v>
      </c>
      <c r="L36" s="157">
        <v>616</v>
      </c>
      <c r="M36" s="157">
        <v>627</v>
      </c>
      <c r="N36" s="157">
        <v>633</v>
      </c>
      <c r="O36" s="157">
        <v>346</v>
      </c>
      <c r="P36" s="157">
        <v>346</v>
      </c>
      <c r="Q36" s="157">
        <v>358</v>
      </c>
      <c r="R36" s="157">
        <v>372</v>
      </c>
      <c r="S36" s="157">
        <v>355</v>
      </c>
      <c r="T36" s="157">
        <v>384</v>
      </c>
      <c r="U36" s="157">
        <v>402</v>
      </c>
      <c r="V36" s="157">
        <v>382</v>
      </c>
      <c r="W36" s="157">
        <v>405</v>
      </c>
      <c r="X36" s="157">
        <v>314</v>
      </c>
      <c r="Y36" s="157">
        <v>328</v>
      </c>
      <c r="Z36" s="157">
        <v>382</v>
      </c>
      <c r="AA36" s="157">
        <v>429</v>
      </c>
      <c r="AB36" s="157">
        <v>546</v>
      </c>
      <c r="AC36" s="157">
        <v>2874</v>
      </c>
      <c r="AD36" s="157">
        <v>2930</v>
      </c>
      <c r="AE36" s="157">
        <v>2709</v>
      </c>
      <c r="AF36" s="157">
        <v>2617</v>
      </c>
      <c r="AG36" s="157">
        <v>2400</v>
      </c>
      <c r="AH36" s="157">
        <v>1946</v>
      </c>
      <c r="AI36" s="157">
        <v>1669</v>
      </c>
      <c r="AJ36" s="157">
        <v>1375</v>
      </c>
      <c r="AK36" s="157">
        <v>1111</v>
      </c>
      <c r="AL36" s="157">
        <v>1050</v>
      </c>
      <c r="AM36" s="157">
        <v>787</v>
      </c>
      <c r="AN36" s="157">
        <v>502</v>
      </c>
      <c r="AO36" s="16">
        <v>509</v>
      </c>
      <c r="AP36" s="157">
        <v>13</v>
      </c>
      <c r="AQ36" s="157">
        <v>216</v>
      </c>
      <c r="AR36" s="285">
        <v>260</v>
      </c>
      <c r="AS36" s="292">
        <v>552</v>
      </c>
      <c r="AT36" s="157">
        <v>16561</v>
      </c>
      <c r="AU36" s="157">
        <v>933</v>
      </c>
      <c r="AV36" s="157">
        <v>1004</v>
      </c>
      <c r="AW36" s="157">
        <v>7660</v>
      </c>
      <c r="AX36" s="260">
        <v>714</v>
      </c>
    </row>
    <row r="37" spans="1:50" ht="15.75" thickBot="1" x14ac:dyDescent="0.3">
      <c r="A37" s="42">
        <v>25</v>
      </c>
      <c r="B37" s="25" t="s">
        <v>26</v>
      </c>
      <c r="C37" s="26" t="s">
        <v>31</v>
      </c>
      <c r="D37" s="35" t="s">
        <v>223</v>
      </c>
      <c r="E37" s="173" t="s">
        <v>73</v>
      </c>
      <c r="F37" s="23" t="s">
        <v>34</v>
      </c>
      <c r="G37" s="13"/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4"/>
      <c r="AP37" s="15"/>
      <c r="AQ37" s="15"/>
      <c r="AR37" s="15"/>
      <c r="AS37" s="290"/>
      <c r="AT37" s="15"/>
      <c r="AU37" s="15"/>
      <c r="AV37" s="15"/>
      <c r="AW37" s="15"/>
      <c r="AX37" s="14"/>
    </row>
    <row r="38" spans="1:50" ht="15.75" thickBot="1" x14ac:dyDescent="0.3">
      <c r="A38" s="40"/>
      <c r="B38" s="166"/>
      <c r="C38" s="167"/>
      <c r="D38" s="167"/>
      <c r="E38" s="167" t="s">
        <v>289</v>
      </c>
      <c r="F38" s="168"/>
      <c r="G38" s="169">
        <f>SUM(G39:G49)</f>
        <v>376920</v>
      </c>
      <c r="H38" s="163">
        <f t="shared" ref="H38" si="7">SUM(H39:H49)</f>
        <v>38241</v>
      </c>
      <c r="I38" s="149">
        <f>+SUM(I39:I49)</f>
        <v>4991</v>
      </c>
      <c r="J38" s="151">
        <f t="shared" ref="J38:AS38" si="8">+SUM(J39:J49)</f>
        <v>6296</v>
      </c>
      <c r="K38" s="151">
        <f t="shared" si="8"/>
        <v>6475</v>
      </c>
      <c r="L38" s="151">
        <f t="shared" si="8"/>
        <v>6816</v>
      </c>
      <c r="M38" s="151">
        <f t="shared" si="8"/>
        <v>6821</v>
      </c>
      <c r="N38" s="151">
        <f t="shared" si="8"/>
        <v>6842</v>
      </c>
      <c r="O38" s="151">
        <f t="shared" si="8"/>
        <v>4761</v>
      </c>
      <c r="P38" s="151">
        <f t="shared" si="8"/>
        <v>4921</v>
      </c>
      <c r="Q38" s="151">
        <f t="shared" si="8"/>
        <v>4966</v>
      </c>
      <c r="R38" s="151">
        <f t="shared" si="8"/>
        <v>5357</v>
      </c>
      <c r="S38" s="151">
        <f t="shared" si="8"/>
        <v>5182</v>
      </c>
      <c r="T38" s="151">
        <f t="shared" si="8"/>
        <v>5313</v>
      </c>
      <c r="U38" s="151">
        <f t="shared" si="8"/>
        <v>5364</v>
      </c>
      <c r="V38" s="151">
        <f t="shared" si="8"/>
        <v>5245</v>
      </c>
      <c r="W38" s="151">
        <f t="shared" si="8"/>
        <v>5674</v>
      </c>
      <c r="X38" s="151">
        <f t="shared" si="8"/>
        <v>4457</v>
      </c>
      <c r="Y38" s="151">
        <f t="shared" si="8"/>
        <v>4541</v>
      </c>
      <c r="Z38" s="151">
        <f t="shared" si="8"/>
        <v>4997</v>
      </c>
      <c r="AA38" s="151">
        <f t="shared" si="8"/>
        <v>5417</v>
      </c>
      <c r="AB38" s="151">
        <f t="shared" si="8"/>
        <v>6769</v>
      </c>
      <c r="AC38" s="151">
        <f t="shared" si="8"/>
        <v>33526</v>
      </c>
      <c r="AD38" s="151">
        <f t="shared" si="8"/>
        <v>34895</v>
      </c>
      <c r="AE38" s="151">
        <f t="shared" si="8"/>
        <v>32833</v>
      </c>
      <c r="AF38" s="151">
        <f t="shared" si="8"/>
        <v>30958</v>
      </c>
      <c r="AG38" s="151">
        <f t="shared" si="8"/>
        <v>27910</v>
      </c>
      <c r="AH38" s="151">
        <f t="shared" si="8"/>
        <v>24536</v>
      </c>
      <c r="AI38" s="151">
        <f t="shared" si="8"/>
        <v>21633</v>
      </c>
      <c r="AJ38" s="151">
        <f t="shared" si="8"/>
        <v>17436</v>
      </c>
      <c r="AK38" s="151">
        <f t="shared" si="8"/>
        <v>13144</v>
      </c>
      <c r="AL38" s="151">
        <f t="shared" si="8"/>
        <v>10841</v>
      </c>
      <c r="AM38" s="151">
        <f t="shared" si="8"/>
        <v>7438</v>
      </c>
      <c r="AN38" s="151">
        <f t="shared" si="8"/>
        <v>4910</v>
      </c>
      <c r="AO38" s="305">
        <f t="shared" si="8"/>
        <v>5655</v>
      </c>
      <c r="AP38" s="151">
        <f t="shared" si="8"/>
        <v>145</v>
      </c>
      <c r="AQ38" s="151">
        <f t="shared" si="8"/>
        <v>2247</v>
      </c>
      <c r="AR38" s="152">
        <f t="shared" si="8"/>
        <v>2742</v>
      </c>
      <c r="AS38" s="170">
        <f t="shared" si="8"/>
        <v>6211</v>
      </c>
      <c r="AT38" s="151">
        <v>182085</v>
      </c>
      <c r="AU38" s="151">
        <v>12351</v>
      </c>
      <c r="AV38" s="151">
        <v>12588</v>
      </c>
      <c r="AW38" s="151">
        <v>88783</v>
      </c>
      <c r="AX38" s="163">
        <v>8003</v>
      </c>
    </row>
    <row r="39" spans="1:50" x14ac:dyDescent="0.25">
      <c r="A39" s="43">
        <v>26</v>
      </c>
      <c r="B39" s="18" t="s">
        <v>14</v>
      </c>
      <c r="C39" s="19" t="s">
        <v>13</v>
      </c>
      <c r="D39" s="19" t="s">
        <v>29</v>
      </c>
      <c r="E39" s="19" t="s">
        <v>30</v>
      </c>
      <c r="F39" s="20" t="s">
        <v>17</v>
      </c>
      <c r="G39" s="153">
        <f>SUM(I39:AO39)</f>
        <v>95764</v>
      </c>
      <c r="H39" s="16">
        <f t="shared" ref="H39:H48" si="9">SUM(I39:N39)</f>
        <v>9714</v>
      </c>
      <c r="I39" s="153">
        <v>1264</v>
      </c>
      <c r="J39" s="158">
        <v>1600</v>
      </c>
      <c r="K39" s="158">
        <v>1646</v>
      </c>
      <c r="L39" s="158">
        <v>1732</v>
      </c>
      <c r="M39" s="158">
        <v>1733</v>
      </c>
      <c r="N39" s="158">
        <v>1739</v>
      </c>
      <c r="O39" s="158">
        <v>1210</v>
      </c>
      <c r="P39" s="158">
        <v>1250</v>
      </c>
      <c r="Q39" s="158">
        <v>1262</v>
      </c>
      <c r="R39" s="158">
        <v>1361</v>
      </c>
      <c r="S39" s="158">
        <v>1316</v>
      </c>
      <c r="T39" s="158">
        <v>1350</v>
      </c>
      <c r="U39" s="158">
        <v>1363</v>
      </c>
      <c r="V39" s="158">
        <v>1332</v>
      </c>
      <c r="W39" s="158">
        <v>1441</v>
      </c>
      <c r="X39" s="158">
        <v>1133</v>
      </c>
      <c r="Y39" s="158">
        <v>1154</v>
      </c>
      <c r="Z39" s="158">
        <v>1270</v>
      </c>
      <c r="AA39" s="158">
        <v>1376</v>
      </c>
      <c r="AB39" s="158">
        <v>1720</v>
      </c>
      <c r="AC39" s="158">
        <v>8518</v>
      </c>
      <c r="AD39" s="158">
        <v>8866</v>
      </c>
      <c r="AE39" s="158">
        <v>8342</v>
      </c>
      <c r="AF39" s="158">
        <v>7866</v>
      </c>
      <c r="AG39" s="158">
        <v>7091</v>
      </c>
      <c r="AH39" s="158">
        <v>6235</v>
      </c>
      <c r="AI39" s="158">
        <v>5496</v>
      </c>
      <c r="AJ39" s="158">
        <v>4430</v>
      </c>
      <c r="AK39" s="158">
        <v>3340</v>
      </c>
      <c r="AL39" s="158">
        <v>2754</v>
      </c>
      <c r="AM39" s="158">
        <v>1890</v>
      </c>
      <c r="AN39" s="158">
        <v>1247</v>
      </c>
      <c r="AO39" s="16">
        <v>1437</v>
      </c>
      <c r="AP39" s="158">
        <v>37</v>
      </c>
      <c r="AQ39" s="158">
        <v>569</v>
      </c>
      <c r="AR39" s="286">
        <v>694</v>
      </c>
      <c r="AS39" s="291">
        <v>1573</v>
      </c>
      <c r="AT39" s="158">
        <v>46107</v>
      </c>
      <c r="AU39" s="158">
        <v>3128</v>
      </c>
      <c r="AV39" s="158">
        <v>3187</v>
      </c>
      <c r="AW39" s="158">
        <v>22480</v>
      </c>
      <c r="AX39" s="261">
        <v>2026</v>
      </c>
    </row>
    <row r="40" spans="1:50" x14ac:dyDescent="0.25">
      <c r="A40" s="1">
        <v>27</v>
      </c>
      <c r="B40" s="21" t="s">
        <v>14</v>
      </c>
      <c r="C40" s="22" t="s">
        <v>74</v>
      </c>
      <c r="D40" s="22" t="s">
        <v>77</v>
      </c>
      <c r="E40" s="22" t="s">
        <v>78</v>
      </c>
      <c r="F40" s="23" t="s">
        <v>34</v>
      </c>
      <c r="G40" s="154">
        <f t="shared" ref="G40:G58" si="10">SUM(I40:AO40)</f>
        <v>25071</v>
      </c>
      <c r="H40" s="16">
        <f t="shared" si="9"/>
        <v>2586</v>
      </c>
      <c r="I40" s="154">
        <v>378</v>
      </c>
      <c r="J40" s="155">
        <v>418</v>
      </c>
      <c r="K40" s="155">
        <v>430</v>
      </c>
      <c r="L40" s="155">
        <v>453</v>
      </c>
      <c r="M40" s="155">
        <v>453</v>
      </c>
      <c r="N40" s="155">
        <v>454</v>
      </c>
      <c r="O40" s="155">
        <v>316</v>
      </c>
      <c r="P40" s="155">
        <v>327</v>
      </c>
      <c r="Q40" s="155">
        <v>330</v>
      </c>
      <c r="R40" s="155">
        <v>356</v>
      </c>
      <c r="S40" s="155">
        <v>344</v>
      </c>
      <c r="T40" s="155">
        <v>353</v>
      </c>
      <c r="U40" s="155">
        <v>356</v>
      </c>
      <c r="V40" s="155">
        <v>348</v>
      </c>
      <c r="W40" s="155">
        <v>377</v>
      </c>
      <c r="X40" s="155">
        <v>296</v>
      </c>
      <c r="Y40" s="155">
        <v>301</v>
      </c>
      <c r="Z40" s="155">
        <v>332</v>
      </c>
      <c r="AA40" s="155">
        <v>359</v>
      </c>
      <c r="AB40" s="155">
        <v>449</v>
      </c>
      <c r="AC40" s="155">
        <v>2226</v>
      </c>
      <c r="AD40" s="155">
        <v>2317</v>
      </c>
      <c r="AE40" s="155">
        <v>2180</v>
      </c>
      <c r="AF40" s="155">
        <v>2055</v>
      </c>
      <c r="AG40" s="155">
        <v>1853</v>
      </c>
      <c r="AH40" s="155">
        <v>1629</v>
      </c>
      <c r="AI40" s="155">
        <v>1436</v>
      </c>
      <c r="AJ40" s="155">
        <v>1157</v>
      </c>
      <c r="AK40" s="155">
        <v>873</v>
      </c>
      <c r="AL40" s="155">
        <v>720</v>
      </c>
      <c r="AM40" s="155">
        <v>494</v>
      </c>
      <c r="AN40" s="155">
        <v>326</v>
      </c>
      <c r="AO40" s="16">
        <v>375</v>
      </c>
      <c r="AP40" s="155">
        <v>11</v>
      </c>
      <c r="AQ40" s="155">
        <v>170</v>
      </c>
      <c r="AR40" s="17">
        <v>208</v>
      </c>
      <c r="AS40" s="292">
        <v>470</v>
      </c>
      <c r="AT40" s="155">
        <v>13787</v>
      </c>
      <c r="AU40" s="155">
        <v>935</v>
      </c>
      <c r="AV40" s="155">
        <v>953</v>
      </c>
      <c r="AW40" s="155">
        <v>6722</v>
      </c>
      <c r="AX40" s="16">
        <v>606</v>
      </c>
    </row>
    <row r="41" spans="1:50" x14ac:dyDescent="0.25">
      <c r="A41" s="1">
        <v>28</v>
      </c>
      <c r="B41" s="21" t="s">
        <v>14</v>
      </c>
      <c r="C41" s="22" t="s">
        <v>74</v>
      </c>
      <c r="D41" s="22" t="s">
        <v>79</v>
      </c>
      <c r="E41" s="22" t="s">
        <v>80</v>
      </c>
      <c r="F41" s="23" t="s">
        <v>37</v>
      </c>
      <c r="G41" s="154">
        <f t="shared" si="10"/>
        <v>44957</v>
      </c>
      <c r="H41" s="16">
        <f t="shared" si="9"/>
        <v>4511</v>
      </c>
      <c r="I41" s="154">
        <v>539</v>
      </c>
      <c r="J41" s="155">
        <v>752</v>
      </c>
      <c r="K41" s="155">
        <v>774</v>
      </c>
      <c r="L41" s="155">
        <v>814</v>
      </c>
      <c r="M41" s="155">
        <v>815</v>
      </c>
      <c r="N41" s="155">
        <v>817</v>
      </c>
      <c r="O41" s="155">
        <v>569</v>
      </c>
      <c r="P41" s="155">
        <v>588</v>
      </c>
      <c r="Q41" s="155">
        <v>593</v>
      </c>
      <c r="R41" s="155">
        <v>640</v>
      </c>
      <c r="S41" s="155">
        <v>619</v>
      </c>
      <c r="T41" s="155">
        <v>635</v>
      </c>
      <c r="U41" s="155">
        <v>640</v>
      </c>
      <c r="V41" s="155">
        <v>626</v>
      </c>
      <c r="W41" s="155">
        <v>677</v>
      </c>
      <c r="X41" s="155">
        <v>532</v>
      </c>
      <c r="Y41" s="155">
        <v>542</v>
      </c>
      <c r="Z41" s="155">
        <v>597</v>
      </c>
      <c r="AA41" s="155">
        <v>647</v>
      </c>
      <c r="AB41" s="155">
        <v>808</v>
      </c>
      <c r="AC41" s="155">
        <v>4004</v>
      </c>
      <c r="AD41" s="155">
        <v>4168</v>
      </c>
      <c r="AE41" s="155">
        <v>3921</v>
      </c>
      <c r="AF41" s="155">
        <v>3697</v>
      </c>
      <c r="AG41" s="155">
        <v>3333</v>
      </c>
      <c r="AH41" s="155">
        <v>2931</v>
      </c>
      <c r="AI41" s="155">
        <v>2583</v>
      </c>
      <c r="AJ41" s="155">
        <v>2082</v>
      </c>
      <c r="AK41" s="155">
        <v>1570</v>
      </c>
      <c r="AL41" s="155">
        <v>1295</v>
      </c>
      <c r="AM41" s="155">
        <v>888</v>
      </c>
      <c r="AN41" s="155">
        <v>586</v>
      </c>
      <c r="AO41" s="16">
        <v>675</v>
      </c>
      <c r="AP41" s="155">
        <v>15</v>
      </c>
      <c r="AQ41" s="155">
        <v>243</v>
      </c>
      <c r="AR41" s="17">
        <v>295</v>
      </c>
      <c r="AS41" s="292">
        <v>670</v>
      </c>
      <c r="AT41" s="155">
        <v>19653</v>
      </c>
      <c r="AU41" s="155">
        <v>1333</v>
      </c>
      <c r="AV41" s="155">
        <v>1359</v>
      </c>
      <c r="AW41" s="155">
        <v>9586</v>
      </c>
      <c r="AX41" s="16">
        <v>865</v>
      </c>
    </row>
    <row r="42" spans="1:50" x14ac:dyDescent="0.25">
      <c r="A42" s="1">
        <v>29</v>
      </c>
      <c r="B42" s="21" t="s">
        <v>14</v>
      </c>
      <c r="C42" s="22" t="s">
        <v>74</v>
      </c>
      <c r="D42" s="22" t="s">
        <v>81</v>
      </c>
      <c r="E42" s="22" t="s">
        <v>82</v>
      </c>
      <c r="F42" s="23" t="s">
        <v>37</v>
      </c>
      <c r="G42" s="154">
        <f t="shared" si="10"/>
        <v>35327</v>
      </c>
      <c r="H42" s="16">
        <f t="shared" si="9"/>
        <v>3545</v>
      </c>
      <c r="I42" s="154">
        <v>424</v>
      </c>
      <c r="J42" s="155">
        <v>591</v>
      </c>
      <c r="K42" s="155">
        <v>608</v>
      </c>
      <c r="L42" s="155">
        <v>640</v>
      </c>
      <c r="M42" s="155">
        <v>640</v>
      </c>
      <c r="N42" s="155">
        <v>642</v>
      </c>
      <c r="O42" s="155">
        <v>447</v>
      </c>
      <c r="P42" s="155">
        <v>462</v>
      </c>
      <c r="Q42" s="155">
        <v>466</v>
      </c>
      <c r="R42" s="155">
        <v>503</v>
      </c>
      <c r="S42" s="155">
        <v>486</v>
      </c>
      <c r="T42" s="155">
        <v>499</v>
      </c>
      <c r="U42" s="155">
        <v>503</v>
      </c>
      <c r="V42" s="155">
        <v>492</v>
      </c>
      <c r="W42" s="155">
        <v>532</v>
      </c>
      <c r="X42" s="155">
        <v>418</v>
      </c>
      <c r="Y42" s="155">
        <v>426</v>
      </c>
      <c r="Z42" s="155">
        <v>469</v>
      </c>
      <c r="AA42" s="155">
        <v>508</v>
      </c>
      <c r="AB42" s="155">
        <v>635</v>
      </c>
      <c r="AC42" s="155">
        <v>3146</v>
      </c>
      <c r="AD42" s="155">
        <v>3275</v>
      </c>
      <c r="AE42" s="155">
        <v>3081</v>
      </c>
      <c r="AF42" s="155">
        <v>2905</v>
      </c>
      <c r="AG42" s="155">
        <v>2619</v>
      </c>
      <c r="AH42" s="155">
        <v>2303</v>
      </c>
      <c r="AI42" s="155">
        <v>2030</v>
      </c>
      <c r="AJ42" s="155">
        <v>1636</v>
      </c>
      <c r="AK42" s="155">
        <v>1234</v>
      </c>
      <c r="AL42" s="155">
        <v>1017</v>
      </c>
      <c r="AM42" s="155">
        <v>698</v>
      </c>
      <c r="AN42" s="155">
        <v>461</v>
      </c>
      <c r="AO42" s="16">
        <v>531</v>
      </c>
      <c r="AP42" s="155">
        <v>12</v>
      </c>
      <c r="AQ42" s="155">
        <v>191</v>
      </c>
      <c r="AR42" s="17">
        <v>233</v>
      </c>
      <c r="AS42" s="292">
        <v>527</v>
      </c>
      <c r="AT42" s="155">
        <v>15454</v>
      </c>
      <c r="AU42" s="155">
        <v>1048</v>
      </c>
      <c r="AV42" s="155">
        <v>1068</v>
      </c>
      <c r="AW42" s="155">
        <v>7535</v>
      </c>
      <c r="AX42" s="16">
        <v>679</v>
      </c>
    </row>
    <row r="43" spans="1:50" x14ac:dyDescent="0.25">
      <c r="A43" s="1">
        <v>30</v>
      </c>
      <c r="B43" s="21" t="s">
        <v>14</v>
      </c>
      <c r="C43" s="22" t="s">
        <v>74</v>
      </c>
      <c r="D43" s="22" t="s">
        <v>83</v>
      </c>
      <c r="E43" s="22" t="s">
        <v>84</v>
      </c>
      <c r="F43" s="23" t="s">
        <v>37</v>
      </c>
      <c r="G43" s="154">
        <f t="shared" si="10"/>
        <v>58011</v>
      </c>
      <c r="H43" s="16">
        <f t="shared" si="9"/>
        <v>5871</v>
      </c>
      <c r="I43" s="154">
        <v>750</v>
      </c>
      <c r="J43" s="155">
        <v>970</v>
      </c>
      <c r="K43" s="155">
        <v>997</v>
      </c>
      <c r="L43" s="155">
        <v>1050</v>
      </c>
      <c r="M43" s="155">
        <v>1050</v>
      </c>
      <c r="N43" s="155">
        <v>1054</v>
      </c>
      <c r="O43" s="155">
        <v>733</v>
      </c>
      <c r="P43" s="155">
        <v>757</v>
      </c>
      <c r="Q43" s="155">
        <v>765</v>
      </c>
      <c r="R43" s="155">
        <v>825</v>
      </c>
      <c r="S43" s="155">
        <v>798</v>
      </c>
      <c r="T43" s="155">
        <v>818</v>
      </c>
      <c r="U43" s="155">
        <v>826</v>
      </c>
      <c r="V43" s="155">
        <v>807</v>
      </c>
      <c r="W43" s="155">
        <v>873</v>
      </c>
      <c r="X43" s="155">
        <v>686</v>
      </c>
      <c r="Y43" s="155">
        <v>699</v>
      </c>
      <c r="Z43" s="155">
        <v>769</v>
      </c>
      <c r="AA43" s="155">
        <v>834</v>
      </c>
      <c r="AB43" s="155">
        <v>1042</v>
      </c>
      <c r="AC43" s="155">
        <v>5161</v>
      </c>
      <c r="AD43" s="155">
        <v>5372</v>
      </c>
      <c r="AE43" s="155">
        <v>5055</v>
      </c>
      <c r="AF43" s="155">
        <v>4766</v>
      </c>
      <c r="AG43" s="155">
        <v>4297</v>
      </c>
      <c r="AH43" s="155">
        <v>3778</v>
      </c>
      <c r="AI43" s="155">
        <v>3330</v>
      </c>
      <c r="AJ43" s="155">
        <v>2684</v>
      </c>
      <c r="AK43" s="155">
        <v>2024</v>
      </c>
      <c r="AL43" s="155">
        <v>1669</v>
      </c>
      <c r="AM43" s="155">
        <v>1145</v>
      </c>
      <c r="AN43" s="155">
        <v>756</v>
      </c>
      <c r="AO43" s="16">
        <v>871</v>
      </c>
      <c r="AP43" s="155">
        <v>22</v>
      </c>
      <c r="AQ43" s="155">
        <v>338</v>
      </c>
      <c r="AR43" s="17">
        <v>412</v>
      </c>
      <c r="AS43" s="292">
        <v>934</v>
      </c>
      <c r="AT43" s="155">
        <v>27382</v>
      </c>
      <c r="AU43" s="155">
        <v>1857</v>
      </c>
      <c r="AV43" s="155">
        <v>1893</v>
      </c>
      <c r="AW43" s="155">
        <v>13351</v>
      </c>
      <c r="AX43" s="16">
        <v>1203</v>
      </c>
    </row>
    <row r="44" spans="1:50" x14ac:dyDescent="0.25">
      <c r="A44" s="1">
        <v>31</v>
      </c>
      <c r="B44" s="21" t="s">
        <v>14</v>
      </c>
      <c r="C44" s="22" t="s">
        <v>74</v>
      </c>
      <c r="D44" s="22" t="s">
        <v>85</v>
      </c>
      <c r="E44" s="22" t="s">
        <v>86</v>
      </c>
      <c r="F44" s="23" t="s">
        <v>37</v>
      </c>
      <c r="G44" s="154">
        <f t="shared" si="10"/>
        <v>38727</v>
      </c>
      <c r="H44" s="16">
        <f t="shared" si="9"/>
        <v>3965</v>
      </c>
      <c r="I44" s="154">
        <v>551</v>
      </c>
      <c r="J44" s="155">
        <v>646</v>
      </c>
      <c r="K44" s="155">
        <v>665</v>
      </c>
      <c r="L44" s="155">
        <v>700</v>
      </c>
      <c r="M44" s="155">
        <v>700</v>
      </c>
      <c r="N44" s="155">
        <v>703</v>
      </c>
      <c r="O44" s="155">
        <v>489</v>
      </c>
      <c r="P44" s="155">
        <v>505</v>
      </c>
      <c r="Q44" s="155">
        <v>510</v>
      </c>
      <c r="R44" s="155">
        <v>550</v>
      </c>
      <c r="S44" s="155">
        <v>532</v>
      </c>
      <c r="T44" s="155">
        <v>545</v>
      </c>
      <c r="U44" s="155">
        <v>550</v>
      </c>
      <c r="V44" s="155">
        <v>538</v>
      </c>
      <c r="W44" s="155">
        <v>582</v>
      </c>
      <c r="X44" s="155">
        <v>458</v>
      </c>
      <c r="Y44" s="155">
        <v>466</v>
      </c>
      <c r="Z44" s="155">
        <v>513</v>
      </c>
      <c r="AA44" s="155">
        <v>556</v>
      </c>
      <c r="AB44" s="155">
        <v>695</v>
      </c>
      <c r="AC44" s="155">
        <v>3441</v>
      </c>
      <c r="AD44" s="155">
        <v>3582</v>
      </c>
      <c r="AE44" s="155">
        <v>3370</v>
      </c>
      <c r="AF44" s="155">
        <v>3177</v>
      </c>
      <c r="AG44" s="155">
        <v>2865</v>
      </c>
      <c r="AH44" s="155">
        <v>2518</v>
      </c>
      <c r="AI44" s="155">
        <v>2220</v>
      </c>
      <c r="AJ44" s="155">
        <v>1790</v>
      </c>
      <c r="AK44" s="155">
        <v>1349</v>
      </c>
      <c r="AL44" s="155">
        <v>1113</v>
      </c>
      <c r="AM44" s="155">
        <v>763</v>
      </c>
      <c r="AN44" s="155">
        <v>504</v>
      </c>
      <c r="AO44" s="16">
        <v>581</v>
      </c>
      <c r="AP44" s="155">
        <v>16</v>
      </c>
      <c r="AQ44" s="155">
        <v>248</v>
      </c>
      <c r="AR44" s="17">
        <v>303</v>
      </c>
      <c r="AS44" s="292">
        <v>686</v>
      </c>
      <c r="AT44" s="155">
        <v>20104</v>
      </c>
      <c r="AU44" s="155">
        <v>1364</v>
      </c>
      <c r="AV44" s="155">
        <v>1390</v>
      </c>
      <c r="AW44" s="155">
        <v>9802</v>
      </c>
      <c r="AX44" s="16">
        <v>884</v>
      </c>
    </row>
    <row r="45" spans="1:50" x14ac:dyDescent="0.25">
      <c r="A45" s="1">
        <v>32</v>
      </c>
      <c r="B45" s="21" t="s">
        <v>14</v>
      </c>
      <c r="C45" s="22" t="s">
        <v>74</v>
      </c>
      <c r="D45" s="22" t="s">
        <v>87</v>
      </c>
      <c r="E45" s="22" t="s">
        <v>88</v>
      </c>
      <c r="F45" s="23" t="s">
        <v>34</v>
      </c>
      <c r="G45" s="154">
        <f t="shared" si="10"/>
        <v>20915</v>
      </c>
      <c r="H45" s="16">
        <f t="shared" si="9"/>
        <v>2206</v>
      </c>
      <c r="I45" s="154">
        <v>368</v>
      </c>
      <c r="J45" s="155">
        <v>348</v>
      </c>
      <c r="K45" s="155">
        <v>358</v>
      </c>
      <c r="L45" s="155">
        <v>377</v>
      </c>
      <c r="M45" s="155">
        <v>377</v>
      </c>
      <c r="N45" s="155">
        <v>378</v>
      </c>
      <c r="O45" s="155">
        <v>263</v>
      </c>
      <c r="P45" s="155">
        <v>272</v>
      </c>
      <c r="Q45" s="155">
        <v>274</v>
      </c>
      <c r="R45" s="155">
        <v>296</v>
      </c>
      <c r="S45" s="155">
        <v>286</v>
      </c>
      <c r="T45" s="155">
        <v>294</v>
      </c>
      <c r="U45" s="155">
        <v>296</v>
      </c>
      <c r="V45" s="155">
        <v>290</v>
      </c>
      <c r="W45" s="155">
        <v>313</v>
      </c>
      <c r="X45" s="155">
        <v>246</v>
      </c>
      <c r="Y45" s="155">
        <v>251</v>
      </c>
      <c r="Z45" s="155">
        <v>276</v>
      </c>
      <c r="AA45" s="155">
        <v>299</v>
      </c>
      <c r="AB45" s="155">
        <v>374</v>
      </c>
      <c r="AC45" s="155">
        <v>1852</v>
      </c>
      <c r="AD45" s="155">
        <v>1928</v>
      </c>
      <c r="AE45" s="155">
        <v>1814</v>
      </c>
      <c r="AF45" s="155">
        <v>1710</v>
      </c>
      <c r="AG45" s="155">
        <v>1542</v>
      </c>
      <c r="AH45" s="155">
        <v>1356</v>
      </c>
      <c r="AI45" s="155">
        <v>1195</v>
      </c>
      <c r="AJ45" s="155">
        <v>963</v>
      </c>
      <c r="AK45" s="155">
        <v>726</v>
      </c>
      <c r="AL45" s="155">
        <v>599</v>
      </c>
      <c r="AM45" s="155">
        <v>411</v>
      </c>
      <c r="AN45" s="155">
        <v>271</v>
      </c>
      <c r="AO45" s="16">
        <v>312</v>
      </c>
      <c r="AP45" s="155">
        <v>11</v>
      </c>
      <c r="AQ45" s="155">
        <v>166</v>
      </c>
      <c r="AR45" s="17">
        <v>202</v>
      </c>
      <c r="AS45" s="292">
        <v>458</v>
      </c>
      <c r="AT45" s="155">
        <v>13434</v>
      </c>
      <c r="AU45" s="155">
        <v>911</v>
      </c>
      <c r="AV45" s="155">
        <v>929</v>
      </c>
      <c r="AW45" s="155">
        <v>6550</v>
      </c>
      <c r="AX45" s="16">
        <v>590</v>
      </c>
    </row>
    <row r="46" spans="1:50" x14ac:dyDescent="0.25">
      <c r="A46" s="1">
        <v>33</v>
      </c>
      <c r="B46" s="21" t="s">
        <v>14</v>
      </c>
      <c r="C46" s="22" t="s">
        <v>74</v>
      </c>
      <c r="D46" s="22" t="s">
        <v>89</v>
      </c>
      <c r="E46" s="22" t="s">
        <v>90</v>
      </c>
      <c r="F46" s="23" t="s">
        <v>37</v>
      </c>
      <c r="G46" s="154">
        <f t="shared" si="10"/>
        <v>30064</v>
      </c>
      <c r="H46" s="16">
        <f t="shared" si="9"/>
        <v>3004</v>
      </c>
      <c r="I46" s="154">
        <v>358</v>
      </c>
      <c r="J46" s="155">
        <v>501</v>
      </c>
      <c r="K46" s="155">
        <v>514</v>
      </c>
      <c r="L46" s="155">
        <v>542</v>
      </c>
      <c r="M46" s="155">
        <v>545</v>
      </c>
      <c r="N46" s="155">
        <v>544</v>
      </c>
      <c r="O46" s="155">
        <v>379</v>
      </c>
      <c r="P46" s="155">
        <v>394</v>
      </c>
      <c r="Q46" s="155">
        <v>396</v>
      </c>
      <c r="R46" s="155">
        <v>427</v>
      </c>
      <c r="S46" s="155">
        <v>414</v>
      </c>
      <c r="T46" s="155">
        <v>423</v>
      </c>
      <c r="U46" s="155">
        <v>430</v>
      </c>
      <c r="V46" s="155">
        <v>421</v>
      </c>
      <c r="W46" s="155">
        <v>456</v>
      </c>
      <c r="X46" s="155">
        <v>355</v>
      </c>
      <c r="Y46" s="155">
        <v>364</v>
      </c>
      <c r="Z46" s="155">
        <v>398</v>
      </c>
      <c r="AA46" s="155">
        <v>435</v>
      </c>
      <c r="AB46" s="155">
        <v>542</v>
      </c>
      <c r="AC46" s="155">
        <v>2679</v>
      </c>
      <c r="AD46" s="155">
        <v>2785</v>
      </c>
      <c r="AE46" s="155">
        <v>2622</v>
      </c>
      <c r="AF46" s="155">
        <v>2475</v>
      </c>
      <c r="AG46" s="155">
        <v>2229</v>
      </c>
      <c r="AH46" s="155">
        <v>1957</v>
      </c>
      <c r="AI46" s="155">
        <v>1731</v>
      </c>
      <c r="AJ46" s="155">
        <v>1394</v>
      </c>
      <c r="AK46" s="155">
        <v>1048</v>
      </c>
      <c r="AL46" s="155">
        <v>866</v>
      </c>
      <c r="AM46" s="155">
        <v>595</v>
      </c>
      <c r="AN46" s="155">
        <v>393</v>
      </c>
      <c r="AO46" s="16">
        <v>452</v>
      </c>
      <c r="AP46" s="155">
        <v>10</v>
      </c>
      <c r="AQ46" s="155">
        <v>161</v>
      </c>
      <c r="AR46" s="17">
        <v>197</v>
      </c>
      <c r="AS46" s="292">
        <v>445</v>
      </c>
      <c r="AT46" s="155">
        <v>13050</v>
      </c>
      <c r="AU46" s="155">
        <v>885</v>
      </c>
      <c r="AV46" s="155">
        <v>902</v>
      </c>
      <c r="AW46" s="155">
        <v>6363</v>
      </c>
      <c r="AX46" s="16">
        <v>574</v>
      </c>
    </row>
    <row r="47" spans="1:50" x14ac:dyDescent="0.25">
      <c r="A47" s="1">
        <v>34</v>
      </c>
      <c r="B47" s="21" t="s">
        <v>14</v>
      </c>
      <c r="C47" s="22" t="s">
        <v>74</v>
      </c>
      <c r="D47" s="22" t="s">
        <v>91</v>
      </c>
      <c r="E47" s="22" t="s">
        <v>92</v>
      </c>
      <c r="F47" s="23" t="s">
        <v>34</v>
      </c>
      <c r="G47" s="154">
        <f t="shared" si="10"/>
        <v>21949</v>
      </c>
      <c r="H47" s="16">
        <f t="shared" si="9"/>
        <v>2233</v>
      </c>
      <c r="I47" s="154">
        <v>296</v>
      </c>
      <c r="J47" s="155">
        <v>367</v>
      </c>
      <c r="K47" s="155">
        <v>377</v>
      </c>
      <c r="L47" s="155">
        <v>397</v>
      </c>
      <c r="M47" s="155">
        <v>397</v>
      </c>
      <c r="N47" s="155">
        <v>399</v>
      </c>
      <c r="O47" s="155">
        <v>277</v>
      </c>
      <c r="P47" s="155">
        <v>286</v>
      </c>
      <c r="Q47" s="155">
        <v>289</v>
      </c>
      <c r="R47" s="155">
        <v>312</v>
      </c>
      <c r="S47" s="155">
        <v>302</v>
      </c>
      <c r="T47" s="155">
        <v>309</v>
      </c>
      <c r="U47" s="155">
        <v>312</v>
      </c>
      <c r="V47" s="155">
        <v>305</v>
      </c>
      <c r="W47" s="155">
        <v>330</v>
      </c>
      <c r="X47" s="155">
        <v>260</v>
      </c>
      <c r="Y47" s="155">
        <v>264</v>
      </c>
      <c r="Z47" s="155">
        <v>291</v>
      </c>
      <c r="AA47" s="155">
        <v>315</v>
      </c>
      <c r="AB47" s="155">
        <v>394</v>
      </c>
      <c r="AC47" s="155">
        <v>1952</v>
      </c>
      <c r="AD47" s="155">
        <v>2032</v>
      </c>
      <c r="AE47" s="155">
        <v>1912</v>
      </c>
      <c r="AF47" s="155">
        <v>1802</v>
      </c>
      <c r="AG47" s="155">
        <v>1625</v>
      </c>
      <c r="AH47" s="155">
        <v>1429</v>
      </c>
      <c r="AI47" s="155">
        <v>1259</v>
      </c>
      <c r="AJ47" s="155">
        <v>1015</v>
      </c>
      <c r="AK47" s="155">
        <v>765</v>
      </c>
      <c r="AL47" s="155">
        <v>631</v>
      </c>
      <c r="AM47" s="155">
        <v>433</v>
      </c>
      <c r="AN47" s="155">
        <v>286</v>
      </c>
      <c r="AO47" s="16">
        <v>329</v>
      </c>
      <c r="AP47" s="155">
        <v>9</v>
      </c>
      <c r="AQ47" s="155">
        <v>133</v>
      </c>
      <c r="AR47" s="17">
        <v>163</v>
      </c>
      <c r="AS47" s="292">
        <v>369</v>
      </c>
      <c r="AT47" s="155">
        <v>10805</v>
      </c>
      <c r="AU47" s="155">
        <v>733</v>
      </c>
      <c r="AV47" s="155">
        <v>747</v>
      </c>
      <c r="AW47" s="155">
        <v>5268</v>
      </c>
      <c r="AX47" s="16">
        <v>475</v>
      </c>
    </row>
    <row r="48" spans="1:50" x14ac:dyDescent="0.25">
      <c r="A48" s="1">
        <v>35</v>
      </c>
      <c r="B48" s="21" t="s">
        <v>14</v>
      </c>
      <c r="C48" s="22" t="s">
        <v>74</v>
      </c>
      <c r="D48" s="22" t="s">
        <v>75</v>
      </c>
      <c r="E48" s="22" t="s">
        <v>76</v>
      </c>
      <c r="F48" s="23" t="s">
        <v>34</v>
      </c>
      <c r="G48" s="154">
        <f>SUM(I48:AO48)</f>
        <v>6135</v>
      </c>
      <c r="H48" s="16">
        <f t="shared" si="9"/>
        <v>606</v>
      </c>
      <c r="I48" s="154">
        <v>63</v>
      </c>
      <c r="J48" s="155">
        <v>103</v>
      </c>
      <c r="K48" s="155">
        <v>106</v>
      </c>
      <c r="L48" s="155">
        <v>111</v>
      </c>
      <c r="M48" s="155">
        <v>111</v>
      </c>
      <c r="N48" s="155">
        <v>112</v>
      </c>
      <c r="O48" s="155">
        <v>78</v>
      </c>
      <c r="P48" s="155">
        <v>80</v>
      </c>
      <c r="Q48" s="155">
        <v>81</v>
      </c>
      <c r="R48" s="155">
        <v>87</v>
      </c>
      <c r="S48" s="155">
        <v>85</v>
      </c>
      <c r="T48" s="155">
        <v>87</v>
      </c>
      <c r="U48" s="155">
        <v>88</v>
      </c>
      <c r="V48" s="155">
        <v>86</v>
      </c>
      <c r="W48" s="155">
        <v>93</v>
      </c>
      <c r="X48" s="155">
        <v>73</v>
      </c>
      <c r="Y48" s="155">
        <v>74</v>
      </c>
      <c r="Z48" s="155">
        <v>82</v>
      </c>
      <c r="AA48" s="155">
        <v>88</v>
      </c>
      <c r="AB48" s="155">
        <v>110</v>
      </c>
      <c r="AC48" s="155">
        <v>547</v>
      </c>
      <c r="AD48" s="155">
        <v>570</v>
      </c>
      <c r="AE48" s="155">
        <v>536</v>
      </c>
      <c r="AF48" s="155">
        <v>505</v>
      </c>
      <c r="AG48" s="155">
        <v>456</v>
      </c>
      <c r="AH48" s="155">
        <v>400</v>
      </c>
      <c r="AI48" s="155">
        <v>353</v>
      </c>
      <c r="AJ48" s="155">
        <v>285</v>
      </c>
      <c r="AK48" s="155">
        <v>215</v>
      </c>
      <c r="AL48" s="155">
        <v>177</v>
      </c>
      <c r="AM48" s="155">
        <v>121</v>
      </c>
      <c r="AN48" s="155">
        <v>80</v>
      </c>
      <c r="AO48" s="16">
        <v>92</v>
      </c>
      <c r="AP48" s="155">
        <v>2</v>
      </c>
      <c r="AQ48" s="155">
        <v>28</v>
      </c>
      <c r="AR48" s="17">
        <v>35</v>
      </c>
      <c r="AS48" s="292">
        <v>79</v>
      </c>
      <c r="AT48" s="155">
        <v>2309</v>
      </c>
      <c r="AU48" s="155">
        <v>157</v>
      </c>
      <c r="AV48" s="155">
        <v>160</v>
      </c>
      <c r="AW48" s="155">
        <v>1126</v>
      </c>
      <c r="AX48" s="16">
        <v>101</v>
      </c>
    </row>
    <row r="49" spans="1:50" ht="15.75" thickBot="1" x14ac:dyDescent="0.3">
      <c r="A49" s="42">
        <v>36</v>
      </c>
      <c r="B49" s="28" t="s">
        <v>14</v>
      </c>
      <c r="C49" s="26" t="s">
        <v>74</v>
      </c>
      <c r="D49" s="35" t="s">
        <v>224</v>
      </c>
      <c r="E49" s="174" t="s">
        <v>111</v>
      </c>
      <c r="F49" s="23" t="s">
        <v>34</v>
      </c>
      <c r="G49" s="13"/>
      <c r="H49" s="14"/>
      <c r="I49" s="15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4"/>
      <c r="AP49" s="161"/>
      <c r="AQ49" s="161"/>
      <c r="AR49" s="161"/>
      <c r="AS49" s="293"/>
      <c r="AT49" s="161"/>
      <c r="AU49" s="161"/>
      <c r="AV49" s="161"/>
      <c r="AW49" s="161"/>
      <c r="AX49" s="262"/>
    </row>
    <row r="50" spans="1:50" ht="15.75" thickBot="1" x14ac:dyDescent="0.3">
      <c r="A50" s="40"/>
      <c r="B50" s="166"/>
      <c r="C50" s="167"/>
      <c r="D50" s="167"/>
      <c r="E50" s="167" t="s">
        <v>291</v>
      </c>
      <c r="F50" s="168"/>
      <c r="G50" s="169">
        <f>SUM(G51:G59)</f>
        <v>274584</v>
      </c>
      <c r="H50" s="163">
        <f t="shared" ref="H50" si="11">SUM(H51:H59)</f>
        <v>28610</v>
      </c>
      <c r="I50" s="149">
        <f>+SUM(I51:I59)</f>
        <v>4449</v>
      </c>
      <c r="J50" s="151">
        <f t="shared" ref="J50:AS50" si="12">+SUM(J51:J59)</f>
        <v>4575</v>
      </c>
      <c r="K50" s="151">
        <f t="shared" si="12"/>
        <v>4706</v>
      </c>
      <c r="L50" s="151">
        <f t="shared" si="12"/>
        <v>4952</v>
      </c>
      <c r="M50" s="151">
        <f t="shared" si="12"/>
        <v>4955</v>
      </c>
      <c r="N50" s="151">
        <f t="shared" si="12"/>
        <v>4973</v>
      </c>
      <c r="O50" s="151">
        <f t="shared" si="12"/>
        <v>3458</v>
      </c>
      <c r="P50" s="151">
        <f t="shared" si="12"/>
        <v>3572</v>
      </c>
      <c r="Q50" s="151">
        <f t="shared" si="12"/>
        <v>3609</v>
      </c>
      <c r="R50" s="151">
        <f t="shared" si="12"/>
        <v>3892</v>
      </c>
      <c r="S50" s="151">
        <f t="shared" si="12"/>
        <v>3762</v>
      </c>
      <c r="T50" s="151">
        <f t="shared" si="12"/>
        <v>3861</v>
      </c>
      <c r="U50" s="151">
        <f t="shared" si="12"/>
        <v>3894</v>
      </c>
      <c r="V50" s="151">
        <f t="shared" si="12"/>
        <v>3806</v>
      </c>
      <c r="W50" s="151">
        <f t="shared" si="12"/>
        <v>4119</v>
      </c>
      <c r="X50" s="151">
        <f t="shared" si="12"/>
        <v>3239</v>
      </c>
      <c r="Y50" s="151">
        <f t="shared" si="12"/>
        <v>3297</v>
      </c>
      <c r="Z50" s="151">
        <f t="shared" si="12"/>
        <v>3631</v>
      </c>
      <c r="AA50" s="151">
        <f t="shared" si="12"/>
        <v>3931</v>
      </c>
      <c r="AB50" s="151">
        <f t="shared" si="12"/>
        <v>4915</v>
      </c>
      <c r="AC50" s="151">
        <f t="shared" si="12"/>
        <v>24350</v>
      </c>
      <c r="AD50" s="151">
        <f t="shared" si="12"/>
        <v>25345</v>
      </c>
      <c r="AE50" s="151">
        <f t="shared" si="12"/>
        <v>23845</v>
      </c>
      <c r="AF50" s="151">
        <f t="shared" si="12"/>
        <v>22484</v>
      </c>
      <c r="AG50" s="151">
        <f t="shared" si="12"/>
        <v>20271</v>
      </c>
      <c r="AH50" s="151">
        <f t="shared" si="12"/>
        <v>17824</v>
      </c>
      <c r="AI50" s="151">
        <f t="shared" si="12"/>
        <v>15710</v>
      </c>
      <c r="AJ50" s="151">
        <f t="shared" si="12"/>
        <v>12664</v>
      </c>
      <c r="AK50" s="151">
        <f t="shared" si="12"/>
        <v>9547</v>
      </c>
      <c r="AL50" s="151">
        <f t="shared" si="12"/>
        <v>7872</v>
      </c>
      <c r="AM50" s="151">
        <f t="shared" si="12"/>
        <v>5402</v>
      </c>
      <c r="AN50" s="151">
        <f t="shared" si="12"/>
        <v>3565</v>
      </c>
      <c r="AO50" s="305">
        <f t="shared" si="12"/>
        <v>4109</v>
      </c>
      <c r="AP50" s="151">
        <f t="shared" si="12"/>
        <v>129</v>
      </c>
      <c r="AQ50" s="151">
        <f t="shared" si="12"/>
        <v>2005</v>
      </c>
      <c r="AR50" s="152">
        <f t="shared" si="12"/>
        <v>2446</v>
      </c>
      <c r="AS50" s="170">
        <f t="shared" si="12"/>
        <v>5540</v>
      </c>
      <c r="AT50" s="151">
        <v>162368</v>
      </c>
      <c r="AU50" s="151">
        <v>11014</v>
      </c>
      <c r="AV50" s="151">
        <v>11224</v>
      </c>
      <c r="AW50" s="151">
        <v>79164</v>
      </c>
      <c r="AX50" s="163">
        <v>7136</v>
      </c>
    </row>
    <row r="51" spans="1:50" x14ac:dyDescent="0.25">
      <c r="A51" s="1">
        <v>37</v>
      </c>
      <c r="B51" s="36" t="s">
        <v>14</v>
      </c>
      <c r="C51" s="37" t="s">
        <v>74</v>
      </c>
      <c r="D51" s="37" t="s">
        <v>93</v>
      </c>
      <c r="E51" s="37" t="s">
        <v>94</v>
      </c>
      <c r="F51" s="38" t="s">
        <v>37</v>
      </c>
      <c r="G51" s="153">
        <f t="shared" si="10"/>
        <v>78967</v>
      </c>
      <c r="H51" s="16">
        <f t="shared" ref="H51:H59" si="13">SUM(I51:N51)</f>
        <v>8172</v>
      </c>
      <c r="I51" s="153">
        <v>1220</v>
      </c>
      <c r="J51" s="156">
        <v>1316</v>
      </c>
      <c r="K51" s="156">
        <v>1354</v>
      </c>
      <c r="L51" s="156">
        <v>1425</v>
      </c>
      <c r="M51" s="156">
        <v>1426</v>
      </c>
      <c r="N51" s="156">
        <v>1431</v>
      </c>
      <c r="O51" s="156">
        <v>995</v>
      </c>
      <c r="P51" s="156">
        <v>1028</v>
      </c>
      <c r="Q51" s="156">
        <v>1038</v>
      </c>
      <c r="R51" s="156">
        <v>1120</v>
      </c>
      <c r="S51" s="156">
        <v>1083</v>
      </c>
      <c r="T51" s="156">
        <v>1111</v>
      </c>
      <c r="U51" s="156">
        <v>1121</v>
      </c>
      <c r="V51" s="156">
        <v>1096</v>
      </c>
      <c r="W51" s="156">
        <v>1186</v>
      </c>
      <c r="X51" s="156">
        <v>932</v>
      </c>
      <c r="Y51" s="156">
        <v>949</v>
      </c>
      <c r="Z51" s="156">
        <v>1045</v>
      </c>
      <c r="AA51" s="156">
        <v>1132</v>
      </c>
      <c r="AB51" s="156">
        <v>1415</v>
      </c>
      <c r="AC51" s="156">
        <v>7008</v>
      </c>
      <c r="AD51" s="156">
        <v>7295</v>
      </c>
      <c r="AE51" s="156">
        <v>6863</v>
      </c>
      <c r="AF51" s="156">
        <v>6471</v>
      </c>
      <c r="AG51" s="156">
        <v>5834</v>
      </c>
      <c r="AH51" s="156">
        <v>5129</v>
      </c>
      <c r="AI51" s="156">
        <v>4522</v>
      </c>
      <c r="AJ51" s="156">
        <v>3645</v>
      </c>
      <c r="AK51" s="156">
        <v>2748</v>
      </c>
      <c r="AL51" s="156">
        <v>2266</v>
      </c>
      <c r="AM51" s="156">
        <v>1555</v>
      </c>
      <c r="AN51" s="156">
        <v>1026</v>
      </c>
      <c r="AO51" s="16">
        <v>1182</v>
      </c>
      <c r="AP51" s="156">
        <v>35</v>
      </c>
      <c r="AQ51" s="156">
        <v>550</v>
      </c>
      <c r="AR51" s="284">
        <v>671</v>
      </c>
      <c r="AS51" s="291">
        <v>1519</v>
      </c>
      <c r="AT51" s="156">
        <v>44536</v>
      </c>
      <c r="AU51" s="156">
        <v>3021</v>
      </c>
      <c r="AV51" s="156">
        <v>3079</v>
      </c>
      <c r="AW51" s="156">
        <v>21714</v>
      </c>
      <c r="AX51" s="259">
        <v>1957</v>
      </c>
    </row>
    <row r="52" spans="1:50" x14ac:dyDescent="0.25">
      <c r="A52" s="1">
        <v>38</v>
      </c>
      <c r="B52" s="21" t="s">
        <v>14</v>
      </c>
      <c r="C52" s="22" t="s">
        <v>74</v>
      </c>
      <c r="D52" s="22" t="s">
        <v>95</v>
      </c>
      <c r="E52" s="22" t="s">
        <v>96</v>
      </c>
      <c r="F52" s="23" t="s">
        <v>37</v>
      </c>
      <c r="G52" s="154">
        <f t="shared" si="10"/>
        <v>49002</v>
      </c>
      <c r="H52" s="16">
        <f t="shared" si="13"/>
        <v>5047</v>
      </c>
      <c r="I52" s="154">
        <v>731</v>
      </c>
      <c r="J52" s="157">
        <v>817</v>
      </c>
      <c r="K52" s="157">
        <v>841</v>
      </c>
      <c r="L52" s="157">
        <v>885</v>
      </c>
      <c r="M52" s="157">
        <v>885</v>
      </c>
      <c r="N52" s="157">
        <v>888</v>
      </c>
      <c r="O52" s="157">
        <v>618</v>
      </c>
      <c r="P52" s="157">
        <v>639</v>
      </c>
      <c r="Q52" s="157">
        <v>645</v>
      </c>
      <c r="R52" s="157">
        <v>695</v>
      </c>
      <c r="S52" s="157">
        <v>672</v>
      </c>
      <c r="T52" s="157">
        <v>690</v>
      </c>
      <c r="U52" s="157">
        <v>696</v>
      </c>
      <c r="V52" s="157">
        <v>680</v>
      </c>
      <c r="W52" s="157">
        <v>736</v>
      </c>
      <c r="X52" s="157">
        <v>579</v>
      </c>
      <c r="Y52" s="157">
        <v>589</v>
      </c>
      <c r="Z52" s="157">
        <v>649</v>
      </c>
      <c r="AA52" s="157">
        <v>703</v>
      </c>
      <c r="AB52" s="157">
        <v>878</v>
      </c>
      <c r="AC52" s="157">
        <v>4351</v>
      </c>
      <c r="AD52" s="157">
        <v>4529</v>
      </c>
      <c r="AE52" s="157">
        <v>4261</v>
      </c>
      <c r="AF52" s="157">
        <v>4018</v>
      </c>
      <c r="AG52" s="157">
        <v>3622</v>
      </c>
      <c r="AH52" s="157">
        <v>3185</v>
      </c>
      <c r="AI52" s="157">
        <v>2808</v>
      </c>
      <c r="AJ52" s="157">
        <v>2263</v>
      </c>
      <c r="AK52" s="157">
        <v>1706</v>
      </c>
      <c r="AL52" s="157">
        <v>1407</v>
      </c>
      <c r="AM52" s="157">
        <v>965</v>
      </c>
      <c r="AN52" s="157">
        <v>637</v>
      </c>
      <c r="AO52" s="16">
        <v>734</v>
      </c>
      <c r="AP52" s="157">
        <v>21</v>
      </c>
      <c r="AQ52" s="157">
        <v>329</v>
      </c>
      <c r="AR52" s="285">
        <v>402</v>
      </c>
      <c r="AS52" s="292">
        <v>910</v>
      </c>
      <c r="AT52" s="157">
        <v>26676</v>
      </c>
      <c r="AU52" s="157">
        <v>1810</v>
      </c>
      <c r="AV52" s="157">
        <v>1844</v>
      </c>
      <c r="AW52" s="157">
        <v>13007</v>
      </c>
      <c r="AX52" s="260">
        <v>1172</v>
      </c>
    </row>
    <row r="53" spans="1:50" x14ac:dyDescent="0.25">
      <c r="A53" s="1">
        <v>39</v>
      </c>
      <c r="B53" s="21" t="s">
        <v>14</v>
      </c>
      <c r="C53" s="22" t="s">
        <v>74</v>
      </c>
      <c r="D53" s="22" t="s">
        <v>97</v>
      </c>
      <c r="E53" s="22" t="s">
        <v>98</v>
      </c>
      <c r="F53" s="23" t="s">
        <v>34</v>
      </c>
      <c r="G53" s="154">
        <f t="shared" si="10"/>
        <v>22042</v>
      </c>
      <c r="H53" s="16">
        <f t="shared" si="13"/>
        <v>2326</v>
      </c>
      <c r="I53" s="154">
        <v>389</v>
      </c>
      <c r="J53" s="157">
        <v>367</v>
      </c>
      <c r="K53" s="157">
        <v>377</v>
      </c>
      <c r="L53" s="157">
        <v>397</v>
      </c>
      <c r="M53" s="157">
        <v>397</v>
      </c>
      <c r="N53" s="157">
        <v>399</v>
      </c>
      <c r="O53" s="157">
        <v>277</v>
      </c>
      <c r="P53" s="157">
        <v>286</v>
      </c>
      <c r="Q53" s="157">
        <v>289</v>
      </c>
      <c r="R53" s="157">
        <v>312</v>
      </c>
      <c r="S53" s="157">
        <v>302</v>
      </c>
      <c r="T53" s="157">
        <v>309</v>
      </c>
      <c r="U53" s="157">
        <v>312</v>
      </c>
      <c r="V53" s="157">
        <v>305</v>
      </c>
      <c r="W53" s="157">
        <v>330</v>
      </c>
      <c r="X53" s="157">
        <v>260</v>
      </c>
      <c r="Y53" s="157">
        <v>264</v>
      </c>
      <c r="Z53" s="157">
        <v>291</v>
      </c>
      <c r="AA53" s="157">
        <v>315</v>
      </c>
      <c r="AB53" s="157">
        <v>394</v>
      </c>
      <c r="AC53" s="157">
        <v>1952</v>
      </c>
      <c r="AD53" s="157">
        <v>2032</v>
      </c>
      <c r="AE53" s="157">
        <v>1912</v>
      </c>
      <c r="AF53" s="157">
        <v>1802</v>
      </c>
      <c r="AG53" s="157">
        <v>1625</v>
      </c>
      <c r="AH53" s="157">
        <v>1429</v>
      </c>
      <c r="AI53" s="157">
        <v>1259</v>
      </c>
      <c r="AJ53" s="157">
        <v>1015</v>
      </c>
      <c r="AK53" s="157">
        <v>765</v>
      </c>
      <c r="AL53" s="157">
        <v>631</v>
      </c>
      <c r="AM53" s="157">
        <v>433</v>
      </c>
      <c r="AN53" s="157">
        <v>286</v>
      </c>
      <c r="AO53" s="16">
        <v>329</v>
      </c>
      <c r="AP53" s="157">
        <v>11</v>
      </c>
      <c r="AQ53" s="157">
        <v>175</v>
      </c>
      <c r="AR53" s="285">
        <v>214</v>
      </c>
      <c r="AS53" s="292">
        <v>485</v>
      </c>
      <c r="AT53" s="157">
        <v>14204</v>
      </c>
      <c r="AU53" s="157">
        <v>963</v>
      </c>
      <c r="AV53" s="157">
        <v>982</v>
      </c>
      <c r="AW53" s="157">
        <v>6925</v>
      </c>
      <c r="AX53" s="260">
        <v>624</v>
      </c>
    </row>
    <row r="54" spans="1:50" x14ac:dyDescent="0.25">
      <c r="A54" s="1">
        <v>40</v>
      </c>
      <c r="B54" s="21" t="s">
        <v>14</v>
      </c>
      <c r="C54" s="22" t="s">
        <v>74</v>
      </c>
      <c r="D54" s="22" t="s">
        <v>99</v>
      </c>
      <c r="E54" s="22" t="s">
        <v>100</v>
      </c>
      <c r="F54" s="23" t="s">
        <v>37</v>
      </c>
      <c r="G54" s="154">
        <f t="shared" si="10"/>
        <v>35114</v>
      </c>
      <c r="H54" s="16">
        <f t="shared" si="13"/>
        <v>3702</v>
      </c>
      <c r="I54" s="154">
        <v>617</v>
      </c>
      <c r="J54" s="157">
        <v>584</v>
      </c>
      <c r="K54" s="157">
        <v>601</v>
      </c>
      <c r="L54" s="157">
        <v>632</v>
      </c>
      <c r="M54" s="157">
        <v>633</v>
      </c>
      <c r="N54" s="157">
        <v>635</v>
      </c>
      <c r="O54" s="157">
        <v>442</v>
      </c>
      <c r="P54" s="157">
        <v>456</v>
      </c>
      <c r="Q54" s="157">
        <v>461</v>
      </c>
      <c r="R54" s="157">
        <v>497</v>
      </c>
      <c r="S54" s="157">
        <v>481</v>
      </c>
      <c r="T54" s="157">
        <v>493</v>
      </c>
      <c r="U54" s="157">
        <v>497</v>
      </c>
      <c r="V54" s="157">
        <v>486</v>
      </c>
      <c r="W54" s="157">
        <v>526</v>
      </c>
      <c r="X54" s="157">
        <v>413</v>
      </c>
      <c r="Y54" s="157">
        <v>421</v>
      </c>
      <c r="Z54" s="157">
        <v>464</v>
      </c>
      <c r="AA54" s="157">
        <v>502</v>
      </c>
      <c r="AB54" s="157">
        <v>628</v>
      </c>
      <c r="AC54" s="157">
        <v>3110</v>
      </c>
      <c r="AD54" s="157">
        <v>3237</v>
      </c>
      <c r="AE54" s="157">
        <v>3045</v>
      </c>
      <c r="AF54" s="157">
        <v>2871</v>
      </c>
      <c r="AG54" s="157">
        <v>2589</v>
      </c>
      <c r="AH54" s="157">
        <v>2276</v>
      </c>
      <c r="AI54" s="157">
        <v>2006</v>
      </c>
      <c r="AJ54" s="157">
        <v>1617</v>
      </c>
      <c r="AK54" s="157">
        <v>1219</v>
      </c>
      <c r="AL54" s="157">
        <v>1005</v>
      </c>
      <c r="AM54" s="157">
        <v>690</v>
      </c>
      <c r="AN54" s="157">
        <v>455</v>
      </c>
      <c r="AO54" s="16">
        <v>525</v>
      </c>
      <c r="AP54" s="157">
        <v>18</v>
      </c>
      <c r="AQ54" s="157">
        <v>278</v>
      </c>
      <c r="AR54" s="285">
        <v>339</v>
      </c>
      <c r="AS54" s="292">
        <v>768</v>
      </c>
      <c r="AT54" s="157">
        <v>22508</v>
      </c>
      <c r="AU54" s="157">
        <v>1527</v>
      </c>
      <c r="AV54" s="157">
        <v>1556</v>
      </c>
      <c r="AW54" s="157">
        <v>10974</v>
      </c>
      <c r="AX54" s="260">
        <v>989</v>
      </c>
    </row>
    <row r="55" spans="1:50" x14ac:dyDescent="0.25">
      <c r="A55" s="1">
        <v>41</v>
      </c>
      <c r="B55" s="21" t="s">
        <v>14</v>
      </c>
      <c r="C55" s="22" t="s">
        <v>74</v>
      </c>
      <c r="D55" s="22" t="s">
        <v>103</v>
      </c>
      <c r="E55" s="22" t="s">
        <v>104</v>
      </c>
      <c r="F55" s="23" t="s">
        <v>37</v>
      </c>
      <c r="G55" s="154">
        <f t="shared" si="10"/>
        <v>17670</v>
      </c>
      <c r="H55" s="16">
        <f t="shared" si="13"/>
        <v>1884</v>
      </c>
      <c r="I55" s="154">
        <v>333</v>
      </c>
      <c r="J55" s="157">
        <v>294</v>
      </c>
      <c r="K55" s="157">
        <v>302</v>
      </c>
      <c r="L55" s="157">
        <v>318</v>
      </c>
      <c r="M55" s="157">
        <v>318</v>
      </c>
      <c r="N55" s="157">
        <v>319</v>
      </c>
      <c r="O55" s="157">
        <v>222</v>
      </c>
      <c r="P55" s="157">
        <v>229</v>
      </c>
      <c r="Q55" s="157">
        <v>232</v>
      </c>
      <c r="R55" s="157">
        <v>250</v>
      </c>
      <c r="S55" s="157">
        <v>241</v>
      </c>
      <c r="T55" s="157">
        <v>248</v>
      </c>
      <c r="U55" s="157">
        <v>250</v>
      </c>
      <c r="V55" s="157">
        <v>244</v>
      </c>
      <c r="W55" s="157">
        <v>264</v>
      </c>
      <c r="X55" s="157">
        <v>208</v>
      </c>
      <c r="Y55" s="157">
        <v>212</v>
      </c>
      <c r="Z55" s="157">
        <v>233</v>
      </c>
      <c r="AA55" s="157">
        <v>252</v>
      </c>
      <c r="AB55" s="157">
        <v>315</v>
      </c>
      <c r="AC55" s="157">
        <v>1563</v>
      </c>
      <c r="AD55" s="157">
        <v>1626</v>
      </c>
      <c r="AE55" s="157">
        <v>1530</v>
      </c>
      <c r="AF55" s="157">
        <v>1443</v>
      </c>
      <c r="AG55" s="157">
        <v>1301</v>
      </c>
      <c r="AH55" s="157">
        <v>1144</v>
      </c>
      <c r="AI55" s="157">
        <v>1008</v>
      </c>
      <c r="AJ55" s="157">
        <v>813</v>
      </c>
      <c r="AK55" s="157">
        <v>613</v>
      </c>
      <c r="AL55" s="157">
        <v>505</v>
      </c>
      <c r="AM55" s="157">
        <v>347</v>
      </c>
      <c r="AN55" s="157">
        <v>229</v>
      </c>
      <c r="AO55" s="16">
        <v>264</v>
      </c>
      <c r="AP55" s="157">
        <v>10</v>
      </c>
      <c r="AQ55" s="157">
        <v>150</v>
      </c>
      <c r="AR55" s="285">
        <v>183</v>
      </c>
      <c r="AS55" s="292">
        <v>415</v>
      </c>
      <c r="AT55" s="157">
        <v>12152</v>
      </c>
      <c r="AU55" s="157">
        <v>824</v>
      </c>
      <c r="AV55" s="157">
        <v>840</v>
      </c>
      <c r="AW55" s="157">
        <v>5925</v>
      </c>
      <c r="AX55" s="260">
        <v>534</v>
      </c>
    </row>
    <row r="56" spans="1:50" x14ac:dyDescent="0.25">
      <c r="A56" s="1">
        <v>42</v>
      </c>
      <c r="B56" s="21" t="s">
        <v>14</v>
      </c>
      <c r="C56" s="22" t="s">
        <v>74</v>
      </c>
      <c r="D56" s="22" t="s">
        <v>105</v>
      </c>
      <c r="E56" s="22" t="s">
        <v>106</v>
      </c>
      <c r="F56" s="23" t="s">
        <v>37</v>
      </c>
      <c r="G56" s="154">
        <f t="shared" si="10"/>
        <v>17602</v>
      </c>
      <c r="H56" s="16">
        <f t="shared" si="13"/>
        <v>1816</v>
      </c>
      <c r="I56" s="154">
        <v>265</v>
      </c>
      <c r="J56" s="157">
        <v>294</v>
      </c>
      <c r="K56" s="157">
        <v>302</v>
      </c>
      <c r="L56" s="157">
        <v>318</v>
      </c>
      <c r="M56" s="157">
        <v>318</v>
      </c>
      <c r="N56" s="157">
        <v>319</v>
      </c>
      <c r="O56" s="157">
        <v>222</v>
      </c>
      <c r="P56" s="157">
        <v>229</v>
      </c>
      <c r="Q56" s="157">
        <v>232</v>
      </c>
      <c r="R56" s="157">
        <v>250</v>
      </c>
      <c r="S56" s="157">
        <v>241</v>
      </c>
      <c r="T56" s="157">
        <v>248</v>
      </c>
      <c r="U56" s="157">
        <v>250</v>
      </c>
      <c r="V56" s="157">
        <v>244</v>
      </c>
      <c r="W56" s="157">
        <v>264</v>
      </c>
      <c r="X56" s="157">
        <v>208</v>
      </c>
      <c r="Y56" s="157">
        <v>212</v>
      </c>
      <c r="Z56" s="157">
        <v>233</v>
      </c>
      <c r="AA56" s="157">
        <v>252</v>
      </c>
      <c r="AB56" s="157">
        <v>315</v>
      </c>
      <c r="AC56" s="157">
        <v>1563</v>
      </c>
      <c r="AD56" s="157">
        <v>1626</v>
      </c>
      <c r="AE56" s="157">
        <v>1530</v>
      </c>
      <c r="AF56" s="157">
        <v>1443</v>
      </c>
      <c r="AG56" s="157">
        <v>1301</v>
      </c>
      <c r="AH56" s="157">
        <v>1144</v>
      </c>
      <c r="AI56" s="157">
        <v>1008</v>
      </c>
      <c r="AJ56" s="157">
        <v>813</v>
      </c>
      <c r="AK56" s="157">
        <v>613</v>
      </c>
      <c r="AL56" s="157">
        <v>505</v>
      </c>
      <c r="AM56" s="157">
        <v>347</v>
      </c>
      <c r="AN56" s="157">
        <v>229</v>
      </c>
      <c r="AO56" s="16">
        <v>264</v>
      </c>
      <c r="AP56" s="157">
        <v>8</v>
      </c>
      <c r="AQ56" s="157">
        <v>120</v>
      </c>
      <c r="AR56" s="285">
        <v>146</v>
      </c>
      <c r="AS56" s="292">
        <v>330</v>
      </c>
      <c r="AT56" s="157">
        <v>9683</v>
      </c>
      <c r="AU56" s="157">
        <v>657</v>
      </c>
      <c r="AV56" s="157">
        <v>669</v>
      </c>
      <c r="AW56" s="157">
        <v>4721</v>
      </c>
      <c r="AX56" s="260">
        <v>426</v>
      </c>
    </row>
    <row r="57" spans="1:50" x14ac:dyDescent="0.25">
      <c r="A57" s="1">
        <v>43</v>
      </c>
      <c r="B57" s="21" t="s">
        <v>14</v>
      </c>
      <c r="C57" s="22" t="s">
        <v>74</v>
      </c>
      <c r="D57" s="22" t="s">
        <v>107</v>
      </c>
      <c r="E57" s="22" t="s">
        <v>108</v>
      </c>
      <c r="F57" s="23" t="s">
        <v>37</v>
      </c>
      <c r="G57" s="154">
        <f t="shared" si="10"/>
        <v>10087</v>
      </c>
      <c r="H57" s="16">
        <f t="shared" si="13"/>
        <v>1052</v>
      </c>
      <c r="I57" s="154">
        <v>164</v>
      </c>
      <c r="J57" s="157">
        <v>168</v>
      </c>
      <c r="K57" s="157">
        <v>173</v>
      </c>
      <c r="L57" s="157">
        <v>182</v>
      </c>
      <c r="M57" s="157">
        <v>182</v>
      </c>
      <c r="N57" s="157">
        <v>183</v>
      </c>
      <c r="O57" s="157">
        <v>127</v>
      </c>
      <c r="P57" s="157">
        <v>131</v>
      </c>
      <c r="Q57" s="157">
        <v>133</v>
      </c>
      <c r="R57" s="157">
        <v>143</v>
      </c>
      <c r="S57" s="157">
        <v>138</v>
      </c>
      <c r="T57" s="157">
        <v>142</v>
      </c>
      <c r="U57" s="157">
        <v>143</v>
      </c>
      <c r="V57" s="157">
        <v>140</v>
      </c>
      <c r="W57" s="157">
        <v>151</v>
      </c>
      <c r="X57" s="157">
        <v>119</v>
      </c>
      <c r="Y57" s="157">
        <v>121</v>
      </c>
      <c r="Z57" s="157">
        <v>133</v>
      </c>
      <c r="AA57" s="157">
        <v>144</v>
      </c>
      <c r="AB57" s="157">
        <v>181</v>
      </c>
      <c r="AC57" s="157">
        <v>894</v>
      </c>
      <c r="AD57" s="157">
        <v>931</v>
      </c>
      <c r="AE57" s="157">
        <v>876</v>
      </c>
      <c r="AF57" s="157">
        <v>826</v>
      </c>
      <c r="AG57" s="157">
        <v>745</v>
      </c>
      <c r="AH57" s="157">
        <v>655</v>
      </c>
      <c r="AI57" s="157">
        <v>577</v>
      </c>
      <c r="AJ57" s="157">
        <v>465</v>
      </c>
      <c r="AK57" s="157">
        <v>351</v>
      </c>
      <c r="AL57" s="157">
        <v>289</v>
      </c>
      <c r="AM57" s="157">
        <v>198</v>
      </c>
      <c r="AN57" s="157">
        <v>131</v>
      </c>
      <c r="AO57" s="16">
        <v>151</v>
      </c>
      <c r="AP57" s="157">
        <v>5</v>
      </c>
      <c r="AQ57" s="157">
        <v>74</v>
      </c>
      <c r="AR57" s="285">
        <v>90</v>
      </c>
      <c r="AS57" s="292">
        <v>205</v>
      </c>
      <c r="AT57" s="157">
        <v>5996</v>
      </c>
      <c r="AU57" s="157">
        <v>407</v>
      </c>
      <c r="AV57" s="157">
        <v>414</v>
      </c>
      <c r="AW57" s="157">
        <v>2923</v>
      </c>
      <c r="AX57" s="260">
        <v>264</v>
      </c>
    </row>
    <row r="58" spans="1:50" x14ac:dyDescent="0.25">
      <c r="A58" s="1">
        <v>44</v>
      </c>
      <c r="B58" s="21" t="s">
        <v>14</v>
      </c>
      <c r="C58" s="22" t="s">
        <v>74</v>
      </c>
      <c r="D58" s="22" t="s">
        <v>109</v>
      </c>
      <c r="E58" s="22" t="s">
        <v>110</v>
      </c>
      <c r="F58" s="23" t="s">
        <v>72</v>
      </c>
      <c r="G58" s="154">
        <f t="shared" si="10"/>
        <v>27727</v>
      </c>
      <c r="H58" s="16">
        <f t="shared" si="13"/>
        <v>2958</v>
      </c>
      <c r="I58" s="154">
        <v>524</v>
      </c>
      <c r="J58" s="157">
        <v>461</v>
      </c>
      <c r="K58" s="157">
        <v>474</v>
      </c>
      <c r="L58" s="157">
        <v>499</v>
      </c>
      <c r="M58" s="157">
        <v>499</v>
      </c>
      <c r="N58" s="157">
        <v>501</v>
      </c>
      <c r="O58" s="157">
        <v>348</v>
      </c>
      <c r="P58" s="157">
        <v>360</v>
      </c>
      <c r="Q58" s="157">
        <v>363</v>
      </c>
      <c r="R58" s="157">
        <v>392</v>
      </c>
      <c r="S58" s="157">
        <v>379</v>
      </c>
      <c r="T58" s="157">
        <v>389</v>
      </c>
      <c r="U58" s="157">
        <v>392</v>
      </c>
      <c r="V58" s="157">
        <v>383</v>
      </c>
      <c r="W58" s="157">
        <v>415</v>
      </c>
      <c r="X58" s="157">
        <v>326</v>
      </c>
      <c r="Y58" s="157">
        <v>332</v>
      </c>
      <c r="Z58" s="157">
        <v>366</v>
      </c>
      <c r="AA58" s="157">
        <v>396</v>
      </c>
      <c r="AB58" s="157">
        <v>495</v>
      </c>
      <c r="AC58" s="157">
        <v>2452</v>
      </c>
      <c r="AD58" s="157">
        <v>2552</v>
      </c>
      <c r="AE58" s="157">
        <v>2401</v>
      </c>
      <c r="AF58" s="157">
        <v>2264</v>
      </c>
      <c r="AG58" s="157">
        <v>2041</v>
      </c>
      <c r="AH58" s="157">
        <v>1795</v>
      </c>
      <c r="AI58" s="157">
        <v>1582</v>
      </c>
      <c r="AJ58" s="157">
        <v>1275</v>
      </c>
      <c r="AK58" s="157">
        <v>961</v>
      </c>
      <c r="AL58" s="157">
        <v>793</v>
      </c>
      <c r="AM58" s="157">
        <v>544</v>
      </c>
      <c r="AN58" s="157">
        <v>359</v>
      </c>
      <c r="AO58" s="16">
        <v>414</v>
      </c>
      <c r="AP58" s="157">
        <v>15</v>
      </c>
      <c r="AQ58" s="157">
        <v>236</v>
      </c>
      <c r="AR58" s="285">
        <v>288</v>
      </c>
      <c r="AS58" s="292">
        <v>652</v>
      </c>
      <c r="AT58" s="157">
        <v>19110</v>
      </c>
      <c r="AU58" s="157">
        <v>1296</v>
      </c>
      <c r="AV58" s="157">
        <v>1321</v>
      </c>
      <c r="AW58" s="157">
        <v>9317</v>
      </c>
      <c r="AX58" s="260">
        <v>840</v>
      </c>
    </row>
    <row r="59" spans="1:50" ht="15.75" thickBot="1" x14ac:dyDescent="0.3">
      <c r="A59" s="1">
        <v>45</v>
      </c>
      <c r="B59" s="21" t="s">
        <v>14</v>
      </c>
      <c r="C59" s="22" t="s">
        <v>74</v>
      </c>
      <c r="D59" s="22" t="s">
        <v>101</v>
      </c>
      <c r="E59" s="22" t="s">
        <v>102</v>
      </c>
      <c r="F59" s="23" t="s">
        <v>34</v>
      </c>
      <c r="G59" s="159">
        <f>SUM(I59:AO59)</f>
        <v>16373</v>
      </c>
      <c r="H59" s="16">
        <f t="shared" si="13"/>
        <v>1653</v>
      </c>
      <c r="I59" s="159">
        <v>206</v>
      </c>
      <c r="J59" s="160">
        <v>274</v>
      </c>
      <c r="K59" s="160">
        <v>282</v>
      </c>
      <c r="L59" s="160">
        <v>296</v>
      </c>
      <c r="M59" s="160">
        <v>297</v>
      </c>
      <c r="N59" s="160">
        <v>298</v>
      </c>
      <c r="O59" s="160">
        <v>207</v>
      </c>
      <c r="P59" s="160">
        <v>214</v>
      </c>
      <c r="Q59" s="160">
        <v>216</v>
      </c>
      <c r="R59" s="160">
        <v>233</v>
      </c>
      <c r="S59" s="160">
        <v>225</v>
      </c>
      <c r="T59" s="160">
        <v>231</v>
      </c>
      <c r="U59" s="160">
        <v>233</v>
      </c>
      <c r="V59" s="160">
        <v>228</v>
      </c>
      <c r="W59" s="160">
        <v>247</v>
      </c>
      <c r="X59" s="160">
        <v>194</v>
      </c>
      <c r="Y59" s="160">
        <v>197</v>
      </c>
      <c r="Z59" s="160">
        <v>217</v>
      </c>
      <c r="AA59" s="160">
        <v>235</v>
      </c>
      <c r="AB59" s="160">
        <v>294</v>
      </c>
      <c r="AC59" s="160">
        <v>1457</v>
      </c>
      <c r="AD59" s="160">
        <v>1517</v>
      </c>
      <c r="AE59" s="160">
        <v>1427</v>
      </c>
      <c r="AF59" s="160">
        <v>1346</v>
      </c>
      <c r="AG59" s="160">
        <v>1213</v>
      </c>
      <c r="AH59" s="160">
        <v>1067</v>
      </c>
      <c r="AI59" s="160">
        <v>940</v>
      </c>
      <c r="AJ59" s="160">
        <v>758</v>
      </c>
      <c r="AK59" s="160">
        <v>571</v>
      </c>
      <c r="AL59" s="160">
        <v>471</v>
      </c>
      <c r="AM59" s="160">
        <v>323</v>
      </c>
      <c r="AN59" s="160">
        <v>213</v>
      </c>
      <c r="AO59" s="16">
        <v>246</v>
      </c>
      <c r="AP59" s="160">
        <v>6</v>
      </c>
      <c r="AQ59" s="160">
        <v>93</v>
      </c>
      <c r="AR59" s="287">
        <v>113</v>
      </c>
      <c r="AS59" s="294">
        <v>256</v>
      </c>
      <c r="AT59" s="160">
        <v>7503</v>
      </c>
      <c r="AU59" s="160">
        <v>509</v>
      </c>
      <c r="AV59" s="160">
        <v>519</v>
      </c>
      <c r="AW59" s="160">
        <v>3658</v>
      </c>
      <c r="AX59" s="263">
        <v>330</v>
      </c>
    </row>
    <row r="60" spans="1:50" ht="15.75" thickBot="1" x14ac:dyDescent="0.3">
      <c r="A60" s="40"/>
      <c r="B60" s="166"/>
      <c r="C60" s="167"/>
      <c r="D60" s="167"/>
      <c r="E60" s="167" t="s">
        <v>292</v>
      </c>
      <c r="F60" s="168"/>
      <c r="G60" s="169">
        <f>SUM(G61:G70)</f>
        <v>207966</v>
      </c>
      <c r="H60" s="163">
        <f t="shared" ref="H60" si="14">SUM(H61:H70)</f>
        <v>16971</v>
      </c>
      <c r="I60" s="149">
        <f>+SUM(I61:I70)</f>
        <v>2382</v>
      </c>
      <c r="J60" s="151">
        <f t="shared" ref="J60:AS60" si="15">+SUM(J61:J70)</f>
        <v>2745</v>
      </c>
      <c r="K60" s="151">
        <f t="shared" si="15"/>
        <v>2810</v>
      </c>
      <c r="L60" s="151">
        <f t="shared" si="15"/>
        <v>2787</v>
      </c>
      <c r="M60" s="151">
        <f t="shared" si="15"/>
        <v>3188</v>
      </c>
      <c r="N60" s="151">
        <f t="shared" si="15"/>
        <v>3059</v>
      </c>
      <c r="O60" s="151">
        <f t="shared" si="15"/>
        <v>1835</v>
      </c>
      <c r="P60" s="151">
        <f t="shared" si="15"/>
        <v>2047</v>
      </c>
      <c r="Q60" s="151">
        <f t="shared" si="15"/>
        <v>2058</v>
      </c>
      <c r="R60" s="151">
        <f t="shared" si="15"/>
        <v>2380</v>
      </c>
      <c r="S60" s="151">
        <f t="shared" si="15"/>
        <v>2183</v>
      </c>
      <c r="T60" s="151">
        <f t="shared" si="15"/>
        <v>2272</v>
      </c>
      <c r="U60" s="151">
        <f t="shared" si="15"/>
        <v>2355</v>
      </c>
      <c r="V60" s="151">
        <f t="shared" si="15"/>
        <v>2376</v>
      </c>
      <c r="W60" s="151">
        <f t="shared" si="15"/>
        <v>2592</v>
      </c>
      <c r="X60" s="151">
        <f t="shared" si="15"/>
        <v>2124</v>
      </c>
      <c r="Y60" s="151">
        <f t="shared" si="15"/>
        <v>2238</v>
      </c>
      <c r="Z60" s="151">
        <f t="shared" si="15"/>
        <v>2481</v>
      </c>
      <c r="AA60" s="151">
        <f t="shared" si="15"/>
        <v>2578</v>
      </c>
      <c r="AB60" s="151">
        <f t="shared" si="15"/>
        <v>3272</v>
      </c>
      <c r="AC60" s="151">
        <f t="shared" si="15"/>
        <v>14980</v>
      </c>
      <c r="AD60" s="151">
        <f t="shared" si="15"/>
        <v>14645</v>
      </c>
      <c r="AE60" s="151">
        <f t="shared" si="15"/>
        <v>13455</v>
      </c>
      <c r="AF60" s="151">
        <f t="shared" si="15"/>
        <v>14780</v>
      </c>
      <c r="AG60" s="151">
        <f t="shared" si="15"/>
        <v>15749</v>
      </c>
      <c r="AH60" s="151">
        <f t="shared" si="15"/>
        <v>15628</v>
      </c>
      <c r="AI60" s="151">
        <f t="shared" si="15"/>
        <v>14358</v>
      </c>
      <c r="AJ60" s="151">
        <f t="shared" si="15"/>
        <v>13000</v>
      </c>
      <c r="AK60" s="151">
        <f t="shared" si="15"/>
        <v>11143</v>
      </c>
      <c r="AL60" s="151">
        <f t="shared" si="15"/>
        <v>10254</v>
      </c>
      <c r="AM60" s="151">
        <f t="shared" si="15"/>
        <v>8009</v>
      </c>
      <c r="AN60" s="151">
        <f t="shared" si="15"/>
        <v>5380</v>
      </c>
      <c r="AO60" s="305">
        <f t="shared" si="15"/>
        <v>6823</v>
      </c>
      <c r="AP60" s="151">
        <f t="shared" si="15"/>
        <v>72</v>
      </c>
      <c r="AQ60" s="151">
        <f t="shared" si="15"/>
        <v>1047</v>
      </c>
      <c r="AR60" s="152">
        <f t="shared" si="15"/>
        <v>1335</v>
      </c>
      <c r="AS60" s="170">
        <f t="shared" si="15"/>
        <v>2751</v>
      </c>
      <c r="AT60" s="151">
        <v>126231</v>
      </c>
      <c r="AU60" s="151">
        <v>5995</v>
      </c>
      <c r="AV60" s="151">
        <v>6778</v>
      </c>
      <c r="AW60" s="151">
        <v>48317</v>
      </c>
      <c r="AX60" s="163">
        <v>3588</v>
      </c>
    </row>
    <row r="61" spans="1:50" x14ac:dyDescent="0.25">
      <c r="A61" s="30">
        <v>46</v>
      </c>
      <c r="B61" s="18" t="s">
        <v>113</v>
      </c>
      <c r="C61" s="19" t="s">
        <v>112</v>
      </c>
      <c r="D61" s="19" t="s">
        <v>114</v>
      </c>
      <c r="E61" s="19" t="s">
        <v>115</v>
      </c>
      <c r="F61" s="20" t="s">
        <v>37</v>
      </c>
      <c r="G61" s="153">
        <f t="shared" ref="G61:G65" si="16">SUM(I61:AO61)</f>
        <v>54005</v>
      </c>
      <c r="H61" s="16">
        <f t="shared" ref="H61:H65" si="17">SUM(I61:N61)</f>
        <v>4282</v>
      </c>
      <c r="I61" s="153">
        <v>695</v>
      </c>
      <c r="J61" s="156">
        <v>665</v>
      </c>
      <c r="K61" s="156">
        <v>686</v>
      </c>
      <c r="L61" s="156">
        <v>688</v>
      </c>
      <c r="M61" s="156">
        <v>789</v>
      </c>
      <c r="N61" s="156">
        <v>759</v>
      </c>
      <c r="O61" s="156">
        <v>416</v>
      </c>
      <c r="P61" s="156">
        <v>467</v>
      </c>
      <c r="Q61" s="156">
        <v>472</v>
      </c>
      <c r="R61" s="156">
        <v>557</v>
      </c>
      <c r="S61" s="156">
        <v>509</v>
      </c>
      <c r="T61" s="156">
        <v>539</v>
      </c>
      <c r="U61" s="156">
        <v>564</v>
      </c>
      <c r="V61" s="156">
        <v>570</v>
      </c>
      <c r="W61" s="156">
        <v>636</v>
      </c>
      <c r="X61" s="156">
        <v>529</v>
      </c>
      <c r="Y61" s="156">
        <v>553</v>
      </c>
      <c r="Z61" s="156">
        <v>625</v>
      </c>
      <c r="AA61" s="156">
        <v>649</v>
      </c>
      <c r="AB61" s="156">
        <v>827</v>
      </c>
      <c r="AC61" s="156">
        <v>3768</v>
      </c>
      <c r="AD61" s="156">
        <v>3588</v>
      </c>
      <c r="AE61" s="156">
        <v>3207</v>
      </c>
      <c r="AF61" s="156">
        <v>3645</v>
      </c>
      <c r="AG61" s="156">
        <v>4062</v>
      </c>
      <c r="AH61" s="156">
        <v>4161</v>
      </c>
      <c r="AI61" s="156">
        <v>3904</v>
      </c>
      <c r="AJ61" s="156">
        <v>3593</v>
      </c>
      <c r="AK61" s="156">
        <v>3149</v>
      </c>
      <c r="AL61" s="156">
        <v>2922</v>
      </c>
      <c r="AM61" s="156">
        <v>2291</v>
      </c>
      <c r="AN61" s="156">
        <v>1541</v>
      </c>
      <c r="AO61" s="16">
        <v>1979</v>
      </c>
      <c r="AP61" s="156">
        <v>20</v>
      </c>
      <c r="AQ61" s="156">
        <v>303</v>
      </c>
      <c r="AR61" s="284">
        <v>392</v>
      </c>
      <c r="AS61" s="291">
        <v>645</v>
      </c>
      <c r="AT61" s="156">
        <v>36223</v>
      </c>
      <c r="AU61" s="156">
        <v>1657</v>
      </c>
      <c r="AV61" s="156">
        <v>1959</v>
      </c>
      <c r="AW61" s="156">
        <v>14137</v>
      </c>
      <c r="AX61" s="259">
        <v>843</v>
      </c>
    </row>
    <row r="62" spans="1:50" x14ac:dyDescent="0.25">
      <c r="A62" s="1">
        <v>47</v>
      </c>
      <c r="B62" s="21" t="s">
        <v>113</v>
      </c>
      <c r="C62" s="22" t="s">
        <v>112</v>
      </c>
      <c r="D62" s="22" t="s">
        <v>116</v>
      </c>
      <c r="E62" s="22" t="s">
        <v>117</v>
      </c>
      <c r="F62" s="23" t="s">
        <v>37</v>
      </c>
      <c r="G62" s="154">
        <f t="shared" si="16"/>
        <v>39764</v>
      </c>
      <c r="H62" s="16">
        <f t="shared" si="17"/>
        <v>3324</v>
      </c>
      <c r="I62" s="154">
        <v>498</v>
      </c>
      <c r="J62" s="157">
        <v>524</v>
      </c>
      <c r="K62" s="157">
        <v>540</v>
      </c>
      <c r="L62" s="157">
        <v>542</v>
      </c>
      <c r="M62" s="157">
        <v>621</v>
      </c>
      <c r="N62" s="157">
        <v>599</v>
      </c>
      <c r="O62" s="157">
        <v>305</v>
      </c>
      <c r="P62" s="157">
        <v>343</v>
      </c>
      <c r="Q62" s="157">
        <v>346</v>
      </c>
      <c r="R62" s="157">
        <v>407</v>
      </c>
      <c r="S62" s="157">
        <v>373</v>
      </c>
      <c r="T62" s="157">
        <v>395</v>
      </c>
      <c r="U62" s="157">
        <v>414</v>
      </c>
      <c r="V62" s="157">
        <v>419</v>
      </c>
      <c r="W62" s="157">
        <v>466</v>
      </c>
      <c r="X62" s="157">
        <v>388</v>
      </c>
      <c r="Y62" s="157">
        <v>405</v>
      </c>
      <c r="Z62" s="157">
        <v>458</v>
      </c>
      <c r="AA62" s="157">
        <v>475</v>
      </c>
      <c r="AB62" s="157">
        <v>607</v>
      </c>
      <c r="AC62" s="157">
        <v>2761</v>
      </c>
      <c r="AD62" s="157">
        <v>2629</v>
      </c>
      <c r="AE62" s="157">
        <v>2351</v>
      </c>
      <c r="AF62" s="157">
        <v>2671</v>
      </c>
      <c r="AG62" s="157">
        <v>2977</v>
      </c>
      <c r="AH62" s="157">
        <v>3049</v>
      </c>
      <c r="AI62" s="157">
        <v>2862</v>
      </c>
      <c r="AJ62" s="157">
        <v>2633</v>
      </c>
      <c r="AK62" s="157">
        <v>2307</v>
      </c>
      <c r="AL62" s="157">
        <v>2142</v>
      </c>
      <c r="AM62" s="157">
        <v>1679</v>
      </c>
      <c r="AN62" s="157">
        <v>1128</v>
      </c>
      <c r="AO62" s="16">
        <v>1450</v>
      </c>
      <c r="AP62" s="157">
        <v>15</v>
      </c>
      <c r="AQ62" s="157">
        <v>217</v>
      </c>
      <c r="AR62" s="285">
        <v>281</v>
      </c>
      <c r="AS62" s="292">
        <v>461</v>
      </c>
      <c r="AT62" s="157">
        <v>25947</v>
      </c>
      <c r="AU62" s="157">
        <v>1187</v>
      </c>
      <c r="AV62" s="157">
        <v>1403</v>
      </c>
      <c r="AW62" s="157">
        <v>10126</v>
      </c>
      <c r="AX62" s="260">
        <v>603</v>
      </c>
    </row>
    <row r="63" spans="1:50" x14ac:dyDescent="0.25">
      <c r="A63" s="1">
        <v>48</v>
      </c>
      <c r="B63" s="21" t="s">
        <v>113</v>
      </c>
      <c r="C63" s="22" t="s">
        <v>112</v>
      </c>
      <c r="D63" s="22" t="s">
        <v>118</v>
      </c>
      <c r="E63" s="22" t="s">
        <v>119</v>
      </c>
      <c r="F63" s="23" t="s">
        <v>34</v>
      </c>
      <c r="G63" s="154">
        <f t="shared" si="16"/>
        <v>13501</v>
      </c>
      <c r="H63" s="16">
        <f t="shared" si="17"/>
        <v>1056</v>
      </c>
      <c r="I63" s="154">
        <v>91</v>
      </c>
      <c r="J63" s="157">
        <v>179</v>
      </c>
      <c r="K63" s="157">
        <v>184</v>
      </c>
      <c r="L63" s="157">
        <v>185</v>
      </c>
      <c r="M63" s="157">
        <v>212</v>
      </c>
      <c r="N63" s="157">
        <v>205</v>
      </c>
      <c r="O63" s="157">
        <v>104</v>
      </c>
      <c r="P63" s="157">
        <v>117</v>
      </c>
      <c r="Q63" s="157">
        <v>118</v>
      </c>
      <c r="R63" s="157">
        <v>139</v>
      </c>
      <c r="S63" s="157">
        <v>127</v>
      </c>
      <c r="T63" s="157">
        <v>135</v>
      </c>
      <c r="U63" s="157">
        <v>141</v>
      </c>
      <c r="V63" s="157">
        <v>143</v>
      </c>
      <c r="W63" s="157">
        <v>159</v>
      </c>
      <c r="X63" s="157">
        <v>133</v>
      </c>
      <c r="Y63" s="157">
        <v>139</v>
      </c>
      <c r="Z63" s="157">
        <v>156</v>
      </c>
      <c r="AA63" s="157">
        <v>162</v>
      </c>
      <c r="AB63" s="157">
        <v>207</v>
      </c>
      <c r="AC63" s="157">
        <v>943</v>
      </c>
      <c r="AD63" s="157">
        <v>898</v>
      </c>
      <c r="AE63" s="157">
        <v>803</v>
      </c>
      <c r="AF63" s="157">
        <v>912</v>
      </c>
      <c r="AG63" s="157">
        <v>1017</v>
      </c>
      <c r="AH63" s="157">
        <v>1042</v>
      </c>
      <c r="AI63" s="157">
        <v>978</v>
      </c>
      <c r="AJ63" s="157">
        <v>899</v>
      </c>
      <c r="AK63" s="157">
        <v>788</v>
      </c>
      <c r="AL63" s="157">
        <v>732</v>
      </c>
      <c r="AM63" s="157">
        <v>573</v>
      </c>
      <c r="AN63" s="157">
        <v>385</v>
      </c>
      <c r="AO63" s="16">
        <v>495</v>
      </c>
      <c r="AP63" s="157">
        <v>3</v>
      </c>
      <c r="AQ63" s="157">
        <v>40</v>
      </c>
      <c r="AR63" s="285">
        <v>51</v>
      </c>
      <c r="AS63" s="292">
        <v>84</v>
      </c>
      <c r="AT63" s="157">
        <v>4747</v>
      </c>
      <c r="AU63" s="157">
        <v>217</v>
      </c>
      <c r="AV63" s="157">
        <v>257</v>
      </c>
      <c r="AW63" s="157">
        <v>1852</v>
      </c>
      <c r="AX63" s="260">
        <v>110</v>
      </c>
    </row>
    <row r="64" spans="1:50" x14ac:dyDescent="0.25">
      <c r="A64" s="1">
        <v>49</v>
      </c>
      <c r="B64" s="21" t="s">
        <v>113</v>
      </c>
      <c r="C64" s="22" t="s">
        <v>112</v>
      </c>
      <c r="D64" s="22" t="s">
        <v>120</v>
      </c>
      <c r="E64" s="22" t="s">
        <v>121</v>
      </c>
      <c r="F64" s="23" t="s">
        <v>34</v>
      </c>
      <c r="G64" s="154">
        <f t="shared" si="16"/>
        <v>31925</v>
      </c>
      <c r="H64" s="16">
        <f t="shared" si="17"/>
        <v>2369</v>
      </c>
      <c r="I64" s="154">
        <v>347</v>
      </c>
      <c r="J64" s="157">
        <v>375</v>
      </c>
      <c r="K64" s="157">
        <v>386</v>
      </c>
      <c r="L64" s="157">
        <v>388</v>
      </c>
      <c r="M64" s="157">
        <v>444</v>
      </c>
      <c r="N64" s="157">
        <v>429</v>
      </c>
      <c r="O64" s="157">
        <v>247</v>
      </c>
      <c r="P64" s="157">
        <v>278</v>
      </c>
      <c r="Q64" s="157">
        <v>280</v>
      </c>
      <c r="R64" s="157">
        <v>330</v>
      </c>
      <c r="S64" s="157">
        <v>303</v>
      </c>
      <c r="T64" s="157">
        <v>320</v>
      </c>
      <c r="U64" s="157">
        <v>336</v>
      </c>
      <c r="V64" s="157">
        <v>340</v>
      </c>
      <c r="W64" s="157">
        <v>378</v>
      </c>
      <c r="X64" s="157">
        <v>315</v>
      </c>
      <c r="Y64" s="157">
        <v>329</v>
      </c>
      <c r="Z64" s="157">
        <v>372</v>
      </c>
      <c r="AA64" s="157">
        <v>386</v>
      </c>
      <c r="AB64" s="157">
        <v>492</v>
      </c>
      <c r="AC64" s="157">
        <v>2239</v>
      </c>
      <c r="AD64" s="157">
        <v>2132</v>
      </c>
      <c r="AE64" s="157">
        <v>1907</v>
      </c>
      <c r="AF64" s="157">
        <v>2166</v>
      </c>
      <c r="AG64" s="157">
        <v>2415</v>
      </c>
      <c r="AH64" s="157">
        <v>2473</v>
      </c>
      <c r="AI64" s="157">
        <v>2321</v>
      </c>
      <c r="AJ64" s="157">
        <v>2135</v>
      </c>
      <c r="AK64" s="157">
        <v>1872</v>
      </c>
      <c r="AL64" s="157">
        <v>1737</v>
      </c>
      <c r="AM64" s="157">
        <v>1362</v>
      </c>
      <c r="AN64" s="157">
        <v>915</v>
      </c>
      <c r="AO64" s="16">
        <v>1176</v>
      </c>
      <c r="AP64" s="157">
        <v>10</v>
      </c>
      <c r="AQ64" s="157">
        <v>151</v>
      </c>
      <c r="AR64" s="285">
        <v>195</v>
      </c>
      <c r="AS64" s="292">
        <v>321</v>
      </c>
      <c r="AT64" s="157">
        <v>18066</v>
      </c>
      <c r="AU64" s="157">
        <v>826</v>
      </c>
      <c r="AV64" s="157">
        <v>977</v>
      </c>
      <c r="AW64" s="157">
        <v>7050</v>
      </c>
      <c r="AX64" s="260">
        <v>420</v>
      </c>
    </row>
    <row r="65" spans="1:50" x14ac:dyDescent="0.25">
      <c r="A65" s="1">
        <v>50</v>
      </c>
      <c r="B65" s="21" t="s">
        <v>113</v>
      </c>
      <c r="C65" s="22" t="s">
        <v>112</v>
      </c>
      <c r="D65" s="22" t="s">
        <v>122</v>
      </c>
      <c r="E65" s="22" t="s">
        <v>123</v>
      </c>
      <c r="F65" s="23" t="s">
        <v>37</v>
      </c>
      <c r="G65" s="154">
        <f t="shared" si="16"/>
        <v>32434</v>
      </c>
      <c r="H65" s="16">
        <f t="shared" si="17"/>
        <v>2599</v>
      </c>
      <c r="I65" s="154">
        <v>286</v>
      </c>
      <c r="J65" s="157">
        <v>429</v>
      </c>
      <c r="K65" s="157">
        <v>442</v>
      </c>
      <c r="L65" s="157">
        <v>444</v>
      </c>
      <c r="M65" s="157">
        <v>508</v>
      </c>
      <c r="N65" s="157">
        <v>490</v>
      </c>
      <c r="O65" s="157">
        <v>249</v>
      </c>
      <c r="P65" s="157">
        <v>281</v>
      </c>
      <c r="Q65" s="157">
        <v>283</v>
      </c>
      <c r="R65" s="157">
        <v>333</v>
      </c>
      <c r="S65" s="157">
        <v>306</v>
      </c>
      <c r="T65" s="157">
        <v>323</v>
      </c>
      <c r="U65" s="157">
        <v>339</v>
      </c>
      <c r="V65" s="157">
        <v>343</v>
      </c>
      <c r="W65" s="157">
        <v>382</v>
      </c>
      <c r="X65" s="157">
        <v>318</v>
      </c>
      <c r="Y65" s="157">
        <v>332</v>
      </c>
      <c r="Z65" s="157">
        <v>375</v>
      </c>
      <c r="AA65" s="157">
        <v>389</v>
      </c>
      <c r="AB65" s="157">
        <v>497</v>
      </c>
      <c r="AC65" s="157">
        <v>2261</v>
      </c>
      <c r="AD65" s="157">
        <v>2153</v>
      </c>
      <c r="AE65" s="157">
        <v>1924</v>
      </c>
      <c r="AF65" s="157">
        <v>2187</v>
      </c>
      <c r="AG65" s="157">
        <v>2437</v>
      </c>
      <c r="AH65" s="157">
        <v>2497</v>
      </c>
      <c r="AI65" s="157">
        <v>2343</v>
      </c>
      <c r="AJ65" s="157">
        <v>2156</v>
      </c>
      <c r="AK65" s="157">
        <v>1889</v>
      </c>
      <c r="AL65" s="157">
        <v>1753</v>
      </c>
      <c r="AM65" s="157">
        <v>1374</v>
      </c>
      <c r="AN65" s="157">
        <v>924</v>
      </c>
      <c r="AO65" s="16">
        <v>1187</v>
      </c>
      <c r="AP65" s="157">
        <v>9</v>
      </c>
      <c r="AQ65" s="157">
        <v>125</v>
      </c>
      <c r="AR65" s="285">
        <v>162</v>
      </c>
      <c r="AS65" s="292">
        <v>265</v>
      </c>
      <c r="AT65" s="157">
        <v>14932</v>
      </c>
      <c r="AU65" s="157">
        <v>683</v>
      </c>
      <c r="AV65" s="157">
        <v>807</v>
      </c>
      <c r="AW65" s="157">
        <v>5827</v>
      </c>
      <c r="AX65" s="260">
        <v>347</v>
      </c>
    </row>
    <row r="66" spans="1:50" x14ac:dyDescent="0.25">
      <c r="A66" s="1">
        <v>51</v>
      </c>
      <c r="B66" s="21" t="s">
        <v>113</v>
      </c>
      <c r="C66" s="22" t="s">
        <v>112</v>
      </c>
      <c r="D66" s="35" t="s">
        <v>225</v>
      </c>
      <c r="E66" s="172" t="s">
        <v>124</v>
      </c>
      <c r="F66" s="23" t="s">
        <v>34</v>
      </c>
      <c r="G66" s="13"/>
      <c r="H66" s="14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4"/>
      <c r="AP66" s="15"/>
      <c r="AQ66" s="15"/>
      <c r="AR66" s="15"/>
      <c r="AS66" s="290"/>
      <c r="AT66" s="15"/>
      <c r="AU66" s="15"/>
      <c r="AV66" s="15"/>
      <c r="AW66" s="15"/>
      <c r="AX66" s="14"/>
    </row>
    <row r="67" spans="1:50" x14ac:dyDescent="0.25">
      <c r="A67" s="1">
        <v>52</v>
      </c>
      <c r="B67" s="21" t="s">
        <v>125</v>
      </c>
      <c r="C67" s="22" t="s">
        <v>112</v>
      </c>
      <c r="D67" s="22" t="s">
        <v>126</v>
      </c>
      <c r="E67" s="22" t="s">
        <v>127</v>
      </c>
      <c r="F67" s="23" t="s">
        <v>72</v>
      </c>
      <c r="G67" s="154">
        <f t="shared" ref="G67:G69" si="18">SUM(I67:AO67)</f>
        <v>25581</v>
      </c>
      <c r="H67" s="16">
        <f t="shared" ref="H67:H69" si="19">SUM(I67:N67)</f>
        <v>2379</v>
      </c>
      <c r="I67" s="154">
        <v>357</v>
      </c>
      <c r="J67" s="157">
        <v>403</v>
      </c>
      <c r="K67" s="157">
        <v>402</v>
      </c>
      <c r="L67" s="157">
        <v>379</v>
      </c>
      <c r="M67" s="157">
        <v>432</v>
      </c>
      <c r="N67" s="157">
        <v>406</v>
      </c>
      <c r="O67" s="157">
        <v>362</v>
      </c>
      <c r="P67" s="157">
        <v>395</v>
      </c>
      <c r="Q67" s="157">
        <v>393</v>
      </c>
      <c r="R67" s="157">
        <v>432</v>
      </c>
      <c r="S67" s="157">
        <v>397</v>
      </c>
      <c r="T67" s="157">
        <v>394</v>
      </c>
      <c r="U67" s="157">
        <v>395</v>
      </c>
      <c r="V67" s="157">
        <v>395</v>
      </c>
      <c r="W67" s="157">
        <v>401</v>
      </c>
      <c r="X67" s="157">
        <v>310</v>
      </c>
      <c r="Y67" s="157">
        <v>338</v>
      </c>
      <c r="Z67" s="157">
        <v>348</v>
      </c>
      <c r="AA67" s="157">
        <v>363</v>
      </c>
      <c r="AB67" s="157">
        <v>452</v>
      </c>
      <c r="AC67" s="157">
        <v>2114</v>
      </c>
      <c r="AD67" s="157">
        <v>2282</v>
      </c>
      <c r="AE67" s="157">
        <v>2294</v>
      </c>
      <c r="AF67" s="157">
        <v>2249</v>
      </c>
      <c r="AG67" s="157">
        <v>1997</v>
      </c>
      <c r="AH67" s="157">
        <v>1692</v>
      </c>
      <c r="AI67" s="157">
        <v>1371</v>
      </c>
      <c r="AJ67" s="157">
        <v>1114</v>
      </c>
      <c r="AK67" s="157">
        <v>800</v>
      </c>
      <c r="AL67" s="157">
        <v>681</v>
      </c>
      <c r="AM67" s="157">
        <v>514</v>
      </c>
      <c r="AN67" s="157">
        <v>342</v>
      </c>
      <c r="AO67" s="16">
        <v>377</v>
      </c>
      <c r="AP67" s="157">
        <v>11</v>
      </c>
      <c r="AQ67" s="157">
        <v>162</v>
      </c>
      <c r="AR67" s="285">
        <v>195</v>
      </c>
      <c r="AS67" s="292">
        <v>748</v>
      </c>
      <c r="AT67" s="157">
        <v>20198</v>
      </c>
      <c r="AU67" s="157">
        <v>1093</v>
      </c>
      <c r="AV67" s="157">
        <v>1055</v>
      </c>
      <c r="AW67" s="157">
        <v>7157</v>
      </c>
      <c r="AX67" s="260">
        <v>971</v>
      </c>
    </row>
    <row r="68" spans="1:50" x14ac:dyDescent="0.25">
      <c r="A68" s="1">
        <v>53</v>
      </c>
      <c r="B68" s="21" t="s">
        <v>125</v>
      </c>
      <c r="C68" s="22" t="s">
        <v>112</v>
      </c>
      <c r="D68" s="22" t="s">
        <v>128</v>
      </c>
      <c r="E68" s="22" t="s">
        <v>129</v>
      </c>
      <c r="F68" s="23" t="s">
        <v>34</v>
      </c>
      <c r="G68" s="154">
        <f t="shared" si="18"/>
        <v>6212</v>
      </c>
      <c r="H68" s="16">
        <f t="shared" si="19"/>
        <v>549</v>
      </c>
      <c r="I68" s="154">
        <v>56</v>
      </c>
      <c r="J68" s="157">
        <v>98</v>
      </c>
      <c r="K68" s="157">
        <v>98</v>
      </c>
      <c r="L68" s="157">
        <v>93</v>
      </c>
      <c r="M68" s="157">
        <v>105</v>
      </c>
      <c r="N68" s="157">
        <v>99</v>
      </c>
      <c r="O68" s="157">
        <v>88</v>
      </c>
      <c r="P68" s="157">
        <v>96</v>
      </c>
      <c r="Q68" s="157">
        <v>96</v>
      </c>
      <c r="R68" s="157">
        <v>105</v>
      </c>
      <c r="S68" s="157">
        <v>97</v>
      </c>
      <c r="T68" s="157">
        <v>96</v>
      </c>
      <c r="U68" s="157">
        <v>96</v>
      </c>
      <c r="V68" s="157">
        <v>96</v>
      </c>
      <c r="W68" s="157">
        <v>98</v>
      </c>
      <c r="X68" s="157">
        <v>76</v>
      </c>
      <c r="Y68" s="157">
        <v>82</v>
      </c>
      <c r="Z68" s="157">
        <v>85</v>
      </c>
      <c r="AA68" s="157">
        <v>89</v>
      </c>
      <c r="AB68" s="157">
        <v>110</v>
      </c>
      <c r="AC68" s="157">
        <v>517</v>
      </c>
      <c r="AD68" s="157">
        <v>557</v>
      </c>
      <c r="AE68" s="157">
        <v>560</v>
      </c>
      <c r="AF68" s="157">
        <v>549</v>
      </c>
      <c r="AG68" s="157">
        <v>488</v>
      </c>
      <c r="AH68" s="157">
        <v>413</v>
      </c>
      <c r="AI68" s="157">
        <v>335</v>
      </c>
      <c r="AJ68" s="157">
        <v>272</v>
      </c>
      <c r="AK68" s="157">
        <v>195</v>
      </c>
      <c r="AL68" s="157">
        <v>166</v>
      </c>
      <c r="AM68" s="157">
        <v>125</v>
      </c>
      <c r="AN68" s="157">
        <v>84</v>
      </c>
      <c r="AO68" s="16">
        <v>92</v>
      </c>
      <c r="AP68" s="157">
        <v>2</v>
      </c>
      <c r="AQ68" s="157">
        <v>25</v>
      </c>
      <c r="AR68" s="285">
        <v>30</v>
      </c>
      <c r="AS68" s="292">
        <v>117</v>
      </c>
      <c r="AT68" s="157">
        <v>3149</v>
      </c>
      <c r="AU68" s="157">
        <v>171</v>
      </c>
      <c r="AV68" s="157">
        <v>165</v>
      </c>
      <c r="AW68" s="157">
        <v>1116</v>
      </c>
      <c r="AX68" s="260">
        <v>151</v>
      </c>
    </row>
    <row r="69" spans="1:50" x14ac:dyDescent="0.25">
      <c r="A69" s="1">
        <v>54</v>
      </c>
      <c r="B69" s="21" t="s">
        <v>125</v>
      </c>
      <c r="C69" s="22" t="s">
        <v>112</v>
      </c>
      <c r="D69" s="22" t="s">
        <v>130</v>
      </c>
      <c r="E69" s="22" t="s">
        <v>131</v>
      </c>
      <c r="F69" s="23" t="s">
        <v>34</v>
      </c>
      <c r="G69" s="154">
        <f t="shared" si="18"/>
        <v>4544</v>
      </c>
      <c r="H69" s="16">
        <f t="shared" si="19"/>
        <v>413</v>
      </c>
      <c r="I69" s="154">
        <v>52</v>
      </c>
      <c r="J69" s="157">
        <v>72</v>
      </c>
      <c r="K69" s="157">
        <v>72</v>
      </c>
      <c r="L69" s="157">
        <v>68</v>
      </c>
      <c r="M69" s="157">
        <v>77</v>
      </c>
      <c r="N69" s="157">
        <v>72</v>
      </c>
      <c r="O69" s="157">
        <v>64</v>
      </c>
      <c r="P69" s="157">
        <v>70</v>
      </c>
      <c r="Q69" s="157">
        <v>70</v>
      </c>
      <c r="R69" s="157">
        <v>77</v>
      </c>
      <c r="S69" s="157">
        <v>71</v>
      </c>
      <c r="T69" s="157">
        <v>70</v>
      </c>
      <c r="U69" s="157">
        <v>70</v>
      </c>
      <c r="V69" s="157">
        <v>70</v>
      </c>
      <c r="W69" s="157">
        <v>72</v>
      </c>
      <c r="X69" s="157">
        <v>55</v>
      </c>
      <c r="Y69" s="157">
        <v>60</v>
      </c>
      <c r="Z69" s="157">
        <v>62</v>
      </c>
      <c r="AA69" s="157">
        <v>65</v>
      </c>
      <c r="AB69" s="157">
        <v>80</v>
      </c>
      <c r="AC69" s="157">
        <v>377</v>
      </c>
      <c r="AD69" s="157">
        <v>406</v>
      </c>
      <c r="AE69" s="157">
        <v>409</v>
      </c>
      <c r="AF69" s="157">
        <v>401</v>
      </c>
      <c r="AG69" s="157">
        <v>356</v>
      </c>
      <c r="AH69" s="157">
        <v>301</v>
      </c>
      <c r="AI69" s="157">
        <v>244</v>
      </c>
      <c r="AJ69" s="157">
        <v>198</v>
      </c>
      <c r="AK69" s="157">
        <v>143</v>
      </c>
      <c r="AL69" s="157">
        <v>121</v>
      </c>
      <c r="AM69" s="157">
        <v>91</v>
      </c>
      <c r="AN69" s="157">
        <v>61</v>
      </c>
      <c r="AO69" s="16">
        <v>67</v>
      </c>
      <c r="AP69" s="157">
        <v>2</v>
      </c>
      <c r="AQ69" s="157">
        <v>24</v>
      </c>
      <c r="AR69" s="285">
        <v>29</v>
      </c>
      <c r="AS69" s="292">
        <v>110</v>
      </c>
      <c r="AT69" s="157">
        <v>2969</v>
      </c>
      <c r="AU69" s="157">
        <v>161</v>
      </c>
      <c r="AV69" s="157">
        <v>155</v>
      </c>
      <c r="AW69" s="157">
        <v>1052</v>
      </c>
      <c r="AX69" s="260">
        <v>143</v>
      </c>
    </row>
    <row r="70" spans="1:50" ht="15.75" thickBot="1" x14ac:dyDescent="0.3">
      <c r="A70" s="44">
        <v>55</v>
      </c>
      <c r="B70" s="28" t="s">
        <v>125</v>
      </c>
      <c r="C70" s="22" t="s">
        <v>112</v>
      </c>
      <c r="D70" s="171"/>
      <c r="E70" s="173" t="s">
        <v>132</v>
      </c>
      <c r="F70" s="23" t="s">
        <v>34</v>
      </c>
      <c r="G70" s="13"/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4"/>
      <c r="AP70" s="15"/>
      <c r="AQ70" s="15"/>
      <c r="AR70" s="15"/>
      <c r="AS70" s="290"/>
      <c r="AT70" s="15"/>
      <c r="AU70" s="15"/>
      <c r="AV70" s="15"/>
      <c r="AW70" s="15"/>
      <c r="AX70" s="14"/>
    </row>
    <row r="71" spans="1:50" ht="15.75" thickBot="1" x14ac:dyDescent="0.3">
      <c r="A71" s="40"/>
      <c r="B71" s="166"/>
      <c r="C71" s="167"/>
      <c r="D71" s="167"/>
      <c r="E71" s="167" t="s">
        <v>293</v>
      </c>
      <c r="F71" s="168"/>
      <c r="G71" s="169">
        <f>SUM(G72:G92)</f>
        <v>128762</v>
      </c>
      <c r="H71" s="163">
        <f t="shared" ref="H71" si="20">SUM(H72:H92)</f>
        <v>10874</v>
      </c>
      <c r="I71" s="149">
        <f>+SUM(I72:I92)</f>
        <v>1417</v>
      </c>
      <c r="J71" s="151">
        <f t="shared" ref="J71:AS71" si="21">+SUM(J72:J92)</f>
        <v>1709</v>
      </c>
      <c r="K71" s="151">
        <f t="shared" si="21"/>
        <v>1834</v>
      </c>
      <c r="L71" s="151">
        <f t="shared" si="21"/>
        <v>1911</v>
      </c>
      <c r="M71" s="151">
        <f t="shared" si="21"/>
        <v>1962</v>
      </c>
      <c r="N71" s="151">
        <f t="shared" si="21"/>
        <v>2041</v>
      </c>
      <c r="O71" s="151">
        <f t="shared" si="21"/>
        <v>1657</v>
      </c>
      <c r="P71" s="151">
        <f t="shared" si="21"/>
        <v>1713</v>
      </c>
      <c r="Q71" s="151">
        <f t="shared" si="21"/>
        <v>1707</v>
      </c>
      <c r="R71" s="151">
        <f t="shared" si="21"/>
        <v>1878</v>
      </c>
      <c r="S71" s="151">
        <f t="shared" si="21"/>
        <v>1727</v>
      </c>
      <c r="T71" s="151">
        <f t="shared" si="21"/>
        <v>1815</v>
      </c>
      <c r="U71" s="151">
        <f t="shared" si="21"/>
        <v>1911</v>
      </c>
      <c r="V71" s="151">
        <f t="shared" si="21"/>
        <v>1779</v>
      </c>
      <c r="W71" s="151">
        <f t="shared" si="21"/>
        <v>1964</v>
      </c>
      <c r="X71" s="151">
        <f t="shared" si="21"/>
        <v>1614</v>
      </c>
      <c r="Y71" s="151">
        <f t="shared" si="21"/>
        <v>1540</v>
      </c>
      <c r="Z71" s="151">
        <f t="shared" si="21"/>
        <v>1630</v>
      </c>
      <c r="AA71" s="151">
        <f t="shared" si="21"/>
        <v>1704</v>
      </c>
      <c r="AB71" s="151">
        <f t="shared" si="21"/>
        <v>2166</v>
      </c>
      <c r="AC71" s="151">
        <f t="shared" si="21"/>
        <v>10370</v>
      </c>
      <c r="AD71" s="151">
        <f t="shared" si="21"/>
        <v>10371</v>
      </c>
      <c r="AE71" s="151">
        <f t="shared" si="21"/>
        <v>10171</v>
      </c>
      <c r="AF71" s="151">
        <f t="shared" si="21"/>
        <v>10406</v>
      </c>
      <c r="AG71" s="151">
        <f t="shared" si="21"/>
        <v>10039</v>
      </c>
      <c r="AH71" s="151">
        <f t="shared" si="21"/>
        <v>8915</v>
      </c>
      <c r="AI71" s="151">
        <f t="shared" si="21"/>
        <v>7805</v>
      </c>
      <c r="AJ71" s="151">
        <f t="shared" si="21"/>
        <v>6483</v>
      </c>
      <c r="AK71" s="151">
        <f t="shared" si="21"/>
        <v>5093</v>
      </c>
      <c r="AL71" s="151">
        <f t="shared" si="21"/>
        <v>4514</v>
      </c>
      <c r="AM71" s="151">
        <f t="shared" si="21"/>
        <v>3434</v>
      </c>
      <c r="AN71" s="151">
        <f t="shared" si="21"/>
        <v>2396</v>
      </c>
      <c r="AO71" s="305">
        <f t="shared" si="21"/>
        <v>3086</v>
      </c>
      <c r="AP71" s="151">
        <f t="shared" si="21"/>
        <v>45</v>
      </c>
      <c r="AQ71" s="151">
        <f t="shared" si="21"/>
        <v>650</v>
      </c>
      <c r="AR71" s="152">
        <f t="shared" si="21"/>
        <v>766</v>
      </c>
      <c r="AS71" s="170">
        <f t="shared" si="21"/>
        <v>2101</v>
      </c>
      <c r="AT71" s="151">
        <v>64531</v>
      </c>
      <c r="AU71" s="151">
        <v>4763</v>
      </c>
      <c r="AV71" s="151">
        <v>4752</v>
      </c>
      <c r="AW71" s="151">
        <v>32361</v>
      </c>
      <c r="AX71" s="163">
        <v>2504</v>
      </c>
    </row>
    <row r="72" spans="1:50" x14ac:dyDescent="0.25">
      <c r="A72" s="43">
        <v>56</v>
      </c>
      <c r="B72" s="36" t="s">
        <v>134</v>
      </c>
      <c r="C72" s="37" t="s">
        <v>133</v>
      </c>
      <c r="D72" s="37" t="s">
        <v>135</v>
      </c>
      <c r="E72" s="37" t="s">
        <v>136</v>
      </c>
      <c r="F72" s="38" t="s">
        <v>37</v>
      </c>
      <c r="G72" s="153">
        <f t="shared" ref="G72:G100" si="22">SUM(I72:AO72)</f>
        <v>9281</v>
      </c>
      <c r="H72" s="16">
        <f t="shared" ref="H72:H91" si="23">SUM(I72:N72)</f>
        <v>799</v>
      </c>
      <c r="I72" s="153">
        <v>98</v>
      </c>
      <c r="J72" s="156">
        <v>116</v>
      </c>
      <c r="K72" s="156">
        <v>141</v>
      </c>
      <c r="L72" s="156">
        <v>145</v>
      </c>
      <c r="M72" s="156">
        <v>146</v>
      </c>
      <c r="N72" s="156">
        <v>153</v>
      </c>
      <c r="O72" s="156">
        <v>106</v>
      </c>
      <c r="P72" s="156">
        <v>103</v>
      </c>
      <c r="Q72" s="156">
        <v>106</v>
      </c>
      <c r="R72" s="156">
        <v>115</v>
      </c>
      <c r="S72" s="156">
        <v>107</v>
      </c>
      <c r="T72" s="156">
        <v>120</v>
      </c>
      <c r="U72" s="156">
        <v>113</v>
      </c>
      <c r="V72" s="156">
        <v>117</v>
      </c>
      <c r="W72" s="156">
        <v>126</v>
      </c>
      <c r="X72" s="156">
        <v>105</v>
      </c>
      <c r="Y72" s="156">
        <v>97</v>
      </c>
      <c r="Z72" s="156">
        <v>106</v>
      </c>
      <c r="AA72" s="156">
        <v>105</v>
      </c>
      <c r="AB72" s="156">
        <v>139</v>
      </c>
      <c r="AC72" s="156">
        <v>641</v>
      </c>
      <c r="AD72" s="156">
        <v>631</v>
      </c>
      <c r="AE72" s="156">
        <v>640</v>
      </c>
      <c r="AF72" s="156">
        <v>703</v>
      </c>
      <c r="AG72" s="156">
        <v>725</v>
      </c>
      <c r="AH72" s="156">
        <v>669</v>
      </c>
      <c r="AI72" s="156">
        <v>609</v>
      </c>
      <c r="AJ72" s="156">
        <v>526</v>
      </c>
      <c r="AK72" s="156">
        <v>440</v>
      </c>
      <c r="AL72" s="156">
        <v>423</v>
      </c>
      <c r="AM72" s="156">
        <v>338</v>
      </c>
      <c r="AN72" s="156">
        <v>235</v>
      </c>
      <c r="AO72" s="16">
        <v>337</v>
      </c>
      <c r="AP72" s="156">
        <v>3</v>
      </c>
      <c r="AQ72" s="156">
        <v>45</v>
      </c>
      <c r="AR72" s="284">
        <v>54</v>
      </c>
      <c r="AS72" s="291">
        <v>118</v>
      </c>
      <c r="AT72" s="156">
        <v>4375</v>
      </c>
      <c r="AU72" s="156">
        <v>255</v>
      </c>
      <c r="AV72" s="156">
        <v>266</v>
      </c>
      <c r="AW72" s="156">
        <v>1871</v>
      </c>
      <c r="AX72" s="259">
        <v>153</v>
      </c>
    </row>
    <row r="73" spans="1:50" x14ac:dyDescent="0.25">
      <c r="A73" s="1">
        <v>57</v>
      </c>
      <c r="B73" s="21" t="s">
        <v>134</v>
      </c>
      <c r="C73" s="22" t="s">
        <v>133</v>
      </c>
      <c r="D73" s="22" t="s">
        <v>137</v>
      </c>
      <c r="E73" s="22" t="s">
        <v>138</v>
      </c>
      <c r="F73" s="23" t="s">
        <v>37</v>
      </c>
      <c r="G73" s="154">
        <f t="shared" si="22"/>
        <v>5567</v>
      </c>
      <c r="H73" s="16">
        <f t="shared" si="23"/>
        <v>492</v>
      </c>
      <c r="I73" s="154">
        <v>73</v>
      </c>
      <c r="J73" s="157">
        <v>70</v>
      </c>
      <c r="K73" s="157">
        <v>84</v>
      </c>
      <c r="L73" s="157">
        <v>87</v>
      </c>
      <c r="M73" s="157">
        <v>87</v>
      </c>
      <c r="N73" s="157">
        <v>91</v>
      </c>
      <c r="O73" s="157">
        <v>63</v>
      </c>
      <c r="P73" s="157">
        <v>62</v>
      </c>
      <c r="Q73" s="157">
        <v>63</v>
      </c>
      <c r="R73" s="157">
        <v>69</v>
      </c>
      <c r="S73" s="157">
        <v>64</v>
      </c>
      <c r="T73" s="157">
        <v>72</v>
      </c>
      <c r="U73" s="157">
        <v>68</v>
      </c>
      <c r="V73" s="157">
        <v>70</v>
      </c>
      <c r="W73" s="157">
        <v>76</v>
      </c>
      <c r="X73" s="157">
        <v>63</v>
      </c>
      <c r="Y73" s="157">
        <v>58</v>
      </c>
      <c r="Z73" s="157">
        <v>64</v>
      </c>
      <c r="AA73" s="157">
        <v>63</v>
      </c>
      <c r="AB73" s="157">
        <v>83</v>
      </c>
      <c r="AC73" s="157">
        <v>383</v>
      </c>
      <c r="AD73" s="157">
        <v>377</v>
      </c>
      <c r="AE73" s="157">
        <v>383</v>
      </c>
      <c r="AF73" s="157">
        <v>421</v>
      </c>
      <c r="AG73" s="157">
        <v>434</v>
      </c>
      <c r="AH73" s="157">
        <v>400</v>
      </c>
      <c r="AI73" s="157">
        <v>364</v>
      </c>
      <c r="AJ73" s="157">
        <v>315</v>
      </c>
      <c r="AK73" s="157">
        <v>263</v>
      </c>
      <c r="AL73" s="157">
        <v>253</v>
      </c>
      <c r="AM73" s="157">
        <v>202</v>
      </c>
      <c r="AN73" s="157">
        <v>140</v>
      </c>
      <c r="AO73" s="16">
        <v>202</v>
      </c>
      <c r="AP73" s="157">
        <v>2</v>
      </c>
      <c r="AQ73" s="157">
        <v>33</v>
      </c>
      <c r="AR73" s="285">
        <v>40</v>
      </c>
      <c r="AS73" s="292">
        <v>87</v>
      </c>
      <c r="AT73" s="157">
        <v>3249</v>
      </c>
      <c r="AU73" s="157">
        <v>189</v>
      </c>
      <c r="AV73" s="157">
        <v>198</v>
      </c>
      <c r="AW73" s="157">
        <v>1389</v>
      </c>
      <c r="AX73" s="260">
        <v>113</v>
      </c>
    </row>
    <row r="74" spans="1:50" x14ac:dyDescent="0.25">
      <c r="A74" s="1">
        <v>58</v>
      </c>
      <c r="B74" s="21" t="s">
        <v>134</v>
      </c>
      <c r="C74" s="22" t="s">
        <v>133</v>
      </c>
      <c r="D74" s="22" t="s">
        <v>139</v>
      </c>
      <c r="E74" s="22" t="s">
        <v>140</v>
      </c>
      <c r="F74" s="23" t="s">
        <v>37</v>
      </c>
      <c r="G74" s="154">
        <f t="shared" si="22"/>
        <v>9356</v>
      </c>
      <c r="H74" s="16">
        <f t="shared" si="23"/>
        <v>803</v>
      </c>
      <c r="I74" s="154">
        <v>97</v>
      </c>
      <c r="J74" s="157">
        <v>117</v>
      </c>
      <c r="K74" s="157">
        <v>142</v>
      </c>
      <c r="L74" s="157">
        <v>146</v>
      </c>
      <c r="M74" s="157">
        <v>147</v>
      </c>
      <c r="N74" s="157">
        <v>154</v>
      </c>
      <c r="O74" s="157">
        <v>107</v>
      </c>
      <c r="P74" s="157">
        <v>104</v>
      </c>
      <c r="Q74" s="157">
        <v>106</v>
      </c>
      <c r="R74" s="157">
        <v>116</v>
      </c>
      <c r="S74" s="157">
        <v>108</v>
      </c>
      <c r="T74" s="157">
        <v>121</v>
      </c>
      <c r="U74" s="157">
        <v>114</v>
      </c>
      <c r="V74" s="157">
        <v>118</v>
      </c>
      <c r="W74" s="157">
        <v>128</v>
      </c>
      <c r="X74" s="157">
        <v>106</v>
      </c>
      <c r="Y74" s="157">
        <v>98</v>
      </c>
      <c r="Z74" s="157">
        <v>107</v>
      </c>
      <c r="AA74" s="157">
        <v>106</v>
      </c>
      <c r="AB74" s="157">
        <v>140</v>
      </c>
      <c r="AC74" s="157">
        <v>646</v>
      </c>
      <c r="AD74" s="157">
        <v>636</v>
      </c>
      <c r="AE74" s="157">
        <v>645</v>
      </c>
      <c r="AF74" s="157">
        <v>709</v>
      </c>
      <c r="AG74" s="157">
        <v>731</v>
      </c>
      <c r="AH74" s="157">
        <v>675</v>
      </c>
      <c r="AI74" s="157">
        <v>614</v>
      </c>
      <c r="AJ74" s="157">
        <v>530</v>
      </c>
      <c r="AK74" s="157">
        <v>444</v>
      </c>
      <c r="AL74" s="157">
        <v>426</v>
      </c>
      <c r="AM74" s="157">
        <v>341</v>
      </c>
      <c r="AN74" s="157">
        <v>237</v>
      </c>
      <c r="AO74" s="16">
        <v>340</v>
      </c>
      <c r="AP74" s="157">
        <v>2</v>
      </c>
      <c r="AQ74" s="157">
        <v>44</v>
      </c>
      <c r="AR74" s="285">
        <v>53</v>
      </c>
      <c r="AS74" s="292">
        <v>116</v>
      </c>
      <c r="AT74" s="157">
        <v>4332</v>
      </c>
      <c r="AU74" s="157">
        <v>252</v>
      </c>
      <c r="AV74" s="157">
        <v>263</v>
      </c>
      <c r="AW74" s="157">
        <v>1852</v>
      </c>
      <c r="AX74" s="260">
        <v>151</v>
      </c>
    </row>
    <row r="75" spans="1:50" x14ac:dyDescent="0.25">
      <c r="A75" s="1">
        <v>59</v>
      </c>
      <c r="B75" s="21" t="s">
        <v>134</v>
      </c>
      <c r="C75" s="22" t="s">
        <v>133</v>
      </c>
      <c r="D75" s="22" t="s">
        <v>141</v>
      </c>
      <c r="E75" s="22" t="s">
        <v>142</v>
      </c>
      <c r="F75" s="23" t="s">
        <v>72</v>
      </c>
      <c r="G75" s="154">
        <f t="shared" si="22"/>
        <v>9233</v>
      </c>
      <c r="H75" s="16">
        <f t="shared" si="23"/>
        <v>837</v>
      </c>
      <c r="I75" s="154">
        <v>145</v>
      </c>
      <c r="J75" s="157">
        <v>115</v>
      </c>
      <c r="K75" s="157">
        <v>139</v>
      </c>
      <c r="L75" s="157">
        <v>143</v>
      </c>
      <c r="M75" s="157">
        <v>144</v>
      </c>
      <c r="N75" s="157">
        <v>151</v>
      </c>
      <c r="O75" s="157">
        <v>104</v>
      </c>
      <c r="P75" s="157">
        <v>102</v>
      </c>
      <c r="Q75" s="157">
        <v>104</v>
      </c>
      <c r="R75" s="157">
        <v>112</v>
      </c>
      <c r="S75" s="157">
        <v>106</v>
      </c>
      <c r="T75" s="157">
        <v>118</v>
      </c>
      <c r="U75" s="157">
        <v>111</v>
      </c>
      <c r="V75" s="157">
        <v>115</v>
      </c>
      <c r="W75" s="157">
        <v>125</v>
      </c>
      <c r="X75" s="157">
        <v>103</v>
      </c>
      <c r="Y75" s="157">
        <v>97</v>
      </c>
      <c r="Z75" s="157">
        <v>105</v>
      </c>
      <c r="AA75" s="157">
        <v>102</v>
      </c>
      <c r="AB75" s="157">
        <v>137</v>
      </c>
      <c r="AC75" s="157">
        <v>635</v>
      </c>
      <c r="AD75" s="157">
        <v>625</v>
      </c>
      <c r="AE75" s="157">
        <v>633</v>
      </c>
      <c r="AF75" s="157">
        <v>699</v>
      </c>
      <c r="AG75" s="157">
        <v>719</v>
      </c>
      <c r="AH75" s="157">
        <v>663</v>
      </c>
      <c r="AI75" s="157">
        <v>603</v>
      </c>
      <c r="AJ75" s="157">
        <v>521</v>
      </c>
      <c r="AK75" s="157">
        <v>436</v>
      </c>
      <c r="AL75" s="157">
        <v>419</v>
      </c>
      <c r="AM75" s="157">
        <v>336</v>
      </c>
      <c r="AN75" s="157">
        <v>233</v>
      </c>
      <c r="AO75" s="16">
        <v>333</v>
      </c>
      <c r="AP75" s="157">
        <v>5</v>
      </c>
      <c r="AQ75" s="157">
        <v>66</v>
      </c>
      <c r="AR75" s="285">
        <v>78</v>
      </c>
      <c r="AS75" s="292">
        <v>171</v>
      </c>
      <c r="AT75" s="157">
        <v>6411</v>
      </c>
      <c r="AU75" s="157">
        <v>374</v>
      </c>
      <c r="AV75" s="157">
        <v>391</v>
      </c>
      <c r="AW75" s="157">
        <v>2742</v>
      </c>
      <c r="AX75" s="260">
        <v>224</v>
      </c>
    </row>
    <row r="76" spans="1:50" x14ac:dyDescent="0.25">
      <c r="A76" s="1">
        <v>60</v>
      </c>
      <c r="B76" s="21" t="s">
        <v>134</v>
      </c>
      <c r="C76" s="22" t="s">
        <v>133</v>
      </c>
      <c r="D76" s="22" t="s">
        <v>143</v>
      </c>
      <c r="E76" s="22" t="s">
        <v>144</v>
      </c>
      <c r="F76" s="23" t="s">
        <v>34</v>
      </c>
      <c r="G76" s="154">
        <f t="shared" si="22"/>
        <v>1828</v>
      </c>
      <c r="H76" s="16">
        <f t="shared" si="23"/>
        <v>159</v>
      </c>
      <c r="I76" s="154">
        <v>21</v>
      </c>
      <c r="J76" s="157">
        <v>23</v>
      </c>
      <c r="K76" s="157">
        <v>28</v>
      </c>
      <c r="L76" s="157">
        <v>28</v>
      </c>
      <c r="M76" s="157">
        <v>29</v>
      </c>
      <c r="N76" s="157">
        <v>30</v>
      </c>
      <c r="O76" s="157">
        <v>21</v>
      </c>
      <c r="P76" s="157">
        <v>20</v>
      </c>
      <c r="Q76" s="157">
        <v>21</v>
      </c>
      <c r="R76" s="157">
        <v>23</v>
      </c>
      <c r="S76" s="157">
        <v>21</v>
      </c>
      <c r="T76" s="157">
        <v>24</v>
      </c>
      <c r="U76" s="157">
        <v>22</v>
      </c>
      <c r="V76" s="157">
        <v>23</v>
      </c>
      <c r="W76" s="157">
        <v>25</v>
      </c>
      <c r="X76" s="157">
        <v>21</v>
      </c>
      <c r="Y76" s="157">
        <v>19</v>
      </c>
      <c r="Z76" s="157">
        <v>21</v>
      </c>
      <c r="AA76" s="157">
        <v>21</v>
      </c>
      <c r="AB76" s="157">
        <v>27</v>
      </c>
      <c r="AC76" s="157">
        <v>126</v>
      </c>
      <c r="AD76" s="157">
        <v>124</v>
      </c>
      <c r="AE76" s="157">
        <v>126</v>
      </c>
      <c r="AF76" s="157">
        <v>138</v>
      </c>
      <c r="AG76" s="157">
        <v>143</v>
      </c>
      <c r="AH76" s="157">
        <v>132</v>
      </c>
      <c r="AI76" s="157">
        <v>120</v>
      </c>
      <c r="AJ76" s="157">
        <v>103</v>
      </c>
      <c r="AK76" s="157">
        <v>86</v>
      </c>
      <c r="AL76" s="157">
        <v>83</v>
      </c>
      <c r="AM76" s="157">
        <v>67</v>
      </c>
      <c r="AN76" s="157">
        <v>46</v>
      </c>
      <c r="AO76" s="16">
        <v>66</v>
      </c>
      <c r="AP76" s="157">
        <v>1</v>
      </c>
      <c r="AQ76" s="157">
        <v>10</v>
      </c>
      <c r="AR76" s="285">
        <v>12</v>
      </c>
      <c r="AS76" s="292">
        <v>26</v>
      </c>
      <c r="AT76" s="157">
        <v>953</v>
      </c>
      <c r="AU76" s="157">
        <v>56</v>
      </c>
      <c r="AV76" s="157">
        <v>58</v>
      </c>
      <c r="AW76" s="157">
        <v>407</v>
      </c>
      <c r="AX76" s="260">
        <v>33</v>
      </c>
    </row>
    <row r="77" spans="1:50" x14ac:dyDescent="0.25">
      <c r="A77" s="1">
        <v>61</v>
      </c>
      <c r="B77" s="21" t="s">
        <v>134</v>
      </c>
      <c r="C77" s="22" t="s">
        <v>133</v>
      </c>
      <c r="D77" s="22" t="s">
        <v>145</v>
      </c>
      <c r="E77" s="22" t="s">
        <v>146</v>
      </c>
      <c r="F77" s="23" t="s">
        <v>34</v>
      </c>
      <c r="G77" s="154">
        <f t="shared" si="22"/>
        <v>7694</v>
      </c>
      <c r="H77" s="16">
        <f t="shared" si="23"/>
        <v>664</v>
      </c>
      <c r="I77" s="154">
        <v>82</v>
      </c>
      <c r="J77" s="157">
        <v>97</v>
      </c>
      <c r="K77" s="157">
        <v>117</v>
      </c>
      <c r="L77" s="157">
        <v>120</v>
      </c>
      <c r="M77" s="157">
        <v>121</v>
      </c>
      <c r="N77" s="157">
        <v>127</v>
      </c>
      <c r="O77" s="157">
        <v>88</v>
      </c>
      <c r="P77" s="157">
        <v>85</v>
      </c>
      <c r="Q77" s="157">
        <v>88</v>
      </c>
      <c r="R77" s="157">
        <v>95</v>
      </c>
      <c r="S77" s="157">
        <v>88</v>
      </c>
      <c r="T77" s="157">
        <v>99</v>
      </c>
      <c r="U77" s="157">
        <v>94</v>
      </c>
      <c r="V77" s="157">
        <v>97</v>
      </c>
      <c r="W77" s="157">
        <v>105</v>
      </c>
      <c r="X77" s="157">
        <v>87</v>
      </c>
      <c r="Y77" s="157">
        <v>80</v>
      </c>
      <c r="Z77" s="157">
        <v>88</v>
      </c>
      <c r="AA77" s="157">
        <v>87</v>
      </c>
      <c r="AB77" s="157">
        <v>115</v>
      </c>
      <c r="AC77" s="157">
        <v>531</v>
      </c>
      <c r="AD77" s="157">
        <v>523</v>
      </c>
      <c r="AE77" s="157">
        <v>530</v>
      </c>
      <c r="AF77" s="157">
        <v>583</v>
      </c>
      <c r="AG77" s="157">
        <v>601</v>
      </c>
      <c r="AH77" s="157">
        <v>555</v>
      </c>
      <c r="AI77" s="157">
        <v>505</v>
      </c>
      <c r="AJ77" s="157">
        <v>436</v>
      </c>
      <c r="AK77" s="157">
        <v>365</v>
      </c>
      <c r="AL77" s="157">
        <v>351</v>
      </c>
      <c r="AM77" s="157">
        <v>281</v>
      </c>
      <c r="AN77" s="157">
        <v>194</v>
      </c>
      <c r="AO77" s="16">
        <v>279</v>
      </c>
      <c r="AP77" s="157">
        <v>2</v>
      </c>
      <c r="AQ77" s="157">
        <v>37</v>
      </c>
      <c r="AR77" s="285">
        <v>45</v>
      </c>
      <c r="AS77" s="292">
        <v>98</v>
      </c>
      <c r="AT77" s="157">
        <v>3639</v>
      </c>
      <c r="AU77" s="157">
        <v>212</v>
      </c>
      <c r="AV77" s="157">
        <v>221</v>
      </c>
      <c r="AW77" s="157">
        <v>1556</v>
      </c>
      <c r="AX77" s="260">
        <v>127</v>
      </c>
    </row>
    <row r="78" spans="1:50" x14ac:dyDescent="0.25">
      <c r="A78" s="1">
        <v>62</v>
      </c>
      <c r="B78" s="21" t="s">
        <v>134</v>
      </c>
      <c r="C78" s="22" t="s">
        <v>133</v>
      </c>
      <c r="D78" s="22" t="s">
        <v>147</v>
      </c>
      <c r="E78" s="22" t="s">
        <v>148</v>
      </c>
      <c r="F78" s="23" t="s">
        <v>34</v>
      </c>
      <c r="G78" s="154">
        <f t="shared" si="22"/>
        <v>3334</v>
      </c>
      <c r="H78" s="16">
        <f t="shared" si="23"/>
        <v>291</v>
      </c>
      <c r="I78" s="154">
        <v>39</v>
      </c>
      <c r="J78" s="157">
        <v>42</v>
      </c>
      <c r="K78" s="157">
        <v>51</v>
      </c>
      <c r="L78" s="157">
        <v>52</v>
      </c>
      <c r="M78" s="157">
        <v>52</v>
      </c>
      <c r="N78" s="157">
        <v>55</v>
      </c>
      <c r="O78" s="157">
        <v>38</v>
      </c>
      <c r="P78" s="157">
        <v>37</v>
      </c>
      <c r="Q78" s="157">
        <v>38</v>
      </c>
      <c r="R78" s="157">
        <v>41</v>
      </c>
      <c r="S78" s="157">
        <v>38</v>
      </c>
      <c r="T78" s="157">
        <v>43</v>
      </c>
      <c r="U78" s="157">
        <v>41</v>
      </c>
      <c r="V78" s="157">
        <v>42</v>
      </c>
      <c r="W78" s="157">
        <v>45</v>
      </c>
      <c r="X78" s="157">
        <v>38</v>
      </c>
      <c r="Y78" s="157">
        <v>35</v>
      </c>
      <c r="Z78" s="157">
        <v>38</v>
      </c>
      <c r="AA78" s="157">
        <v>38</v>
      </c>
      <c r="AB78" s="157">
        <v>50</v>
      </c>
      <c r="AC78" s="157">
        <v>230</v>
      </c>
      <c r="AD78" s="157">
        <v>226</v>
      </c>
      <c r="AE78" s="157">
        <v>230</v>
      </c>
      <c r="AF78" s="157">
        <v>252</v>
      </c>
      <c r="AG78" s="157">
        <v>260</v>
      </c>
      <c r="AH78" s="157">
        <v>240</v>
      </c>
      <c r="AI78" s="157">
        <v>218</v>
      </c>
      <c r="AJ78" s="157">
        <v>189</v>
      </c>
      <c r="AK78" s="157">
        <v>158</v>
      </c>
      <c r="AL78" s="157">
        <v>152</v>
      </c>
      <c r="AM78" s="157">
        <v>121</v>
      </c>
      <c r="AN78" s="157">
        <v>84</v>
      </c>
      <c r="AO78" s="16">
        <v>121</v>
      </c>
      <c r="AP78" s="157">
        <v>1</v>
      </c>
      <c r="AQ78" s="157">
        <v>18</v>
      </c>
      <c r="AR78" s="285">
        <v>21</v>
      </c>
      <c r="AS78" s="292">
        <v>47</v>
      </c>
      <c r="AT78" s="157">
        <v>1733</v>
      </c>
      <c r="AU78" s="157">
        <v>101</v>
      </c>
      <c r="AV78" s="157">
        <v>105</v>
      </c>
      <c r="AW78" s="157">
        <v>741</v>
      </c>
      <c r="AX78" s="260">
        <v>60</v>
      </c>
    </row>
    <row r="79" spans="1:50" x14ac:dyDescent="0.25">
      <c r="A79" s="1">
        <v>63</v>
      </c>
      <c r="B79" s="21" t="s">
        <v>134</v>
      </c>
      <c r="C79" s="22" t="s">
        <v>133</v>
      </c>
      <c r="D79" s="22" t="s">
        <v>149</v>
      </c>
      <c r="E79" s="22" t="s">
        <v>150</v>
      </c>
      <c r="F79" s="23" t="s">
        <v>34</v>
      </c>
      <c r="G79" s="154">
        <f t="shared" si="22"/>
        <v>795</v>
      </c>
      <c r="H79" s="16">
        <f t="shared" si="23"/>
        <v>69</v>
      </c>
      <c r="I79" s="154">
        <v>10</v>
      </c>
      <c r="J79" s="157">
        <v>10</v>
      </c>
      <c r="K79" s="157">
        <v>12</v>
      </c>
      <c r="L79" s="157">
        <v>12</v>
      </c>
      <c r="M79" s="157">
        <v>12</v>
      </c>
      <c r="N79" s="157">
        <v>13</v>
      </c>
      <c r="O79" s="157">
        <v>9</v>
      </c>
      <c r="P79" s="157">
        <v>9</v>
      </c>
      <c r="Q79" s="157">
        <v>9</v>
      </c>
      <c r="R79" s="157">
        <v>10</v>
      </c>
      <c r="S79" s="157">
        <v>9</v>
      </c>
      <c r="T79" s="157">
        <v>10</v>
      </c>
      <c r="U79" s="157">
        <v>10</v>
      </c>
      <c r="V79" s="157">
        <v>10</v>
      </c>
      <c r="W79" s="157">
        <v>11</v>
      </c>
      <c r="X79" s="157">
        <v>9</v>
      </c>
      <c r="Y79" s="157">
        <v>8</v>
      </c>
      <c r="Z79" s="157">
        <v>9</v>
      </c>
      <c r="AA79" s="157">
        <v>9</v>
      </c>
      <c r="AB79" s="157">
        <v>12</v>
      </c>
      <c r="AC79" s="157">
        <v>55</v>
      </c>
      <c r="AD79" s="157">
        <v>54</v>
      </c>
      <c r="AE79" s="157">
        <v>55</v>
      </c>
      <c r="AF79" s="157">
        <v>60</v>
      </c>
      <c r="AG79" s="157">
        <v>62</v>
      </c>
      <c r="AH79" s="157">
        <v>57</v>
      </c>
      <c r="AI79" s="157">
        <v>52</v>
      </c>
      <c r="AJ79" s="157">
        <v>45</v>
      </c>
      <c r="AK79" s="157">
        <v>38</v>
      </c>
      <c r="AL79" s="157">
        <v>36</v>
      </c>
      <c r="AM79" s="157">
        <v>29</v>
      </c>
      <c r="AN79" s="157">
        <v>20</v>
      </c>
      <c r="AO79" s="16">
        <v>29</v>
      </c>
      <c r="AP79" s="157">
        <v>1</v>
      </c>
      <c r="AQ79" s="157">
        <v>4</v>
      </c>
      <c r="AR79" s="285">
        <v>5</v>
      </c>
      <c r="AS79" s="292">
        <v>12</v>
      </c>
      <c r="AT79" s="157">
        <v>433</v>
      </c>
      <c r="AU79" s="157">
        <v>25</v>
      </c>
      <c r="AV79" s="157">
        <v>26</v>
      </c>
      <c r="AW79" s="157">
        <v>185</v>
      </c>
      <c r="AX79" s="260">
        <v>15</v>
      </c>
    </row>
    <row r="80" spans="1:50" x14ac:dyDescent="0.25">
      <c r="A80" s="1">
        <v>64</v>
      </c>
      <c r="B80" s="21" t="s">
        <v>22</v>
      </c>
      <c r="C80" s="22" t="s">
        <v>133</v>
      </c>
      <c r="D80" s="22" t="s">
        <v>151</v>
      </c>
      <c r="E80" s="22" t="s">
        <v>152</v>
      </c>
      <c r="F80" s="23" t="s">
        <v>34</v>
      </c>
      <c r="G80" s="154">
        <f t="shared" si="22"/>
        <v>1742</v>
      </c>
      <c r="H80" s="16">
        <f t="shared" si="23"/>
        <v>146</v>
      </c>
      <c r="I80" s="154">
        <v>20</v>
      </c>
      <c r="J80" s="157">
        <v>24</v>
      </c>
      <c r="K80" s="157">
        <v>24</v>
      </c>
      <c r="L80" s="157">
        <v>25</v>
      </c>
      <c r="M80" s="157">
        <v>26</v>
      </c>
      <c r="N80" s="157">
        <v>27</v>
      </c>
      <c r="O80" s="157">
        <v>24</v>
      </c>
      <c r="P80" s="157">
        <v>25</v>
      </c>
      <c r="Q80" s="157">
        <v>25</v>
      </c>
      <c r="R80" s="157">
        <v>28</v>
      </c>
      <c r="S80" s="157">
        <v>25</v>
      </c>
      <c r="T80" s="157">
        <v>26</v>
      </c>
      <c r="U80" s="157">
        <v>28</v>
      </c>
      <c r="V80" s="157">
        <v>25</v>
      </c>
      <c r="W80" s="157">
        <v>28</v>
      </c>
      <c r="X80" s="157">
        <v>23</v>
      </c>
      <c r="Y80" s="157">
        <v>22</v>
      </c>
      <c r="Z80" s="157">
        <v>23</v>
      </c>
      <c r="AA80" s="157">
        <v>25</v>
      </c>
      <c r="AB80" s="157">
        <v>31</v>
      </c>
      <c r="AC80" s="157">
        <v>152</v>
      </c>
      <c r="AD80" s="157">
        <v>153</v>
      </c>
      <c r="AE80" s="157">
        <v>148</v>
      </c>
      <c r="AF80" s="157">
        <v>146</v>
      </c>
      <c r="AG80" s="157">
        <v>136</v>
      </c>
      <c r="AH80" s="157">
        <v>118</v>
      </c>
      <c r="AI80" s="157">
        <v>101</v>
      </c>
      <c r="AJ80" s="157">
        <v>81</v>
      </c>
      <c r="AK80" s="157">
        <v>61</v>
      </c>
      <c r="AL80" s="157">
        <v>50</v>
      </c>
      <c r="AM80" s="157">
        <v>37</v>
      </c>
      <c r="AN80" s="157">
        <v>26</v>
      </c>
      <c r="AO80" s="16">
        <v>29</v>
      </c>
      <c r="AP80" s="157">
        <v>1</v>
      </c>
      <c r="AQ80" s="157">
        <v>9</v>
      </c>
      <c r="AR80" s="285">
        <v>11</v>
      </c>
      <c r="AS80" s="292">
        <v>34</v>
      </c>
      <c r="AT80" s="157">
        <v>937</v>
      </c>
      <c r="AU80" s="157">
        <v>78</v>
      </c>
      <c r="AV80" s="157">
        <v>77</v>
      </c>
      <c r="AW80" s="157">
        <v>514</v>
      </c>
      <c r="AX80" s="260">
        <v>39</v>
      </c>
    </row>
    <row r="81" spans="1:50" x14ac:dyDescent="0.25">
      <c r="A81" s="1">
        <v>65</v>
      </c>
      <c r="B81" s="21" t="s">
        <v>22</v>
      </c>
      <c r="C81" s="22" t="s">
        <v>133</v>
      </c>
      <c r="D81" s="22" t="s">
        <v>153</v>
      </c>
      <c r="E81" s="22" t="s">
        <v>154</v>
      </c>
      <c r="F81" s="23" t="s">
        <v>37</v>
      </c>
      <c r="G81" s="154">
        <f t="shared" si="22"/>
        <v>14556</v>
      </c>
      <c r="H81" s="16">
        <f t="shared" si="23"/>
        <v>1195</v>
      </c>
      <c r="I81" s="154">
        <v>142</v>
      </c>
      <c r="J81" s="157">
        <v>199</v>
      </c>
      <c r="K81" s="157">
        <v>200</v>
      </c>
      <c r="L81" s="157">
        <v>210</v>
      </c>
      <c r="M81" s="157">
        <v>218</v>
      </c>
      <c r="N81" s="157">
        <v>226</v>
      </c>
      <c r="O81" s="157">
        <v>200</v>
      </c>
      <c r="P81" s="157">
        <v>212</v>
      </c>
      <c r="Q81" s="157">
        <v>209</v>
      </c>
      <c r="R81" s="157">
        <v>231</v>
      </c>
      <c r="S81" s="157">
        <v>212</v>
      </c>
      <c r="T81" s="157">
        <v>216</v>
      </c>
      <c r="U81" s="157">
        <v>238</v>
      </c>
      <c r="V81" s="157">
        <v>212</v>
      </c>
      <c r="W81" s="157">
        <v>236</v>
      </c>
      <c r="X81" s="157">
        <v>193</v>
      </c>
      <c r="Y81" s="157">
        <v>187</v>
      </c>
      <c r="Z81" s="157">
        <v>195</v>
      </c>
      <c r="AA81" s="157">
        <v>209</v>
      </c>
      <c r="AB81" s="157">
        <v>261</v>
      </c>
      <c r="AC81" s="157">
        <v>1270</v>
      </c>
      <c r="AD81" s="157">
        <v>1280</v>
      </c>
      <c r="AE81" s="157">
        <v>1236</v>
      </c>
      <c r="AF81" s="157">
        <v>1220</v>
      </c>
      <c r="AG81" s="157">
        <v>1135</v>
      </c>
      <c r="AH81" s="157">
        <v>985</v>
      </c>
      <c r="AI81" s="157">
        <v>842</v>
      </c>
      <c r="AJ81" s="157">
        <v>681</v>
      </c>
      <c r="AK81" s="157">
        <v>511</v>
      </c>
      <c r="AL81" s="157">
        <v>423</v>
      </c>
      <c r="AM81" s="157">
        <v>306</v>
      </c>
      <c r="AN81" s="157">
        <v>215</v>
      </c>
      <c r="AO81" s="16">
        <v>246</v>
      </c>
      <c r="AP81" s="157">
        <v>5</v>
      </c>
      <c r="AQ81" s="157">
        <v>66</v>
      </c>
      <c r="AR81" s="285">
        <v>77</v>
      </c>
      <c r="AS81" s="292">
        <v>239</v>
      </c>
      <c r="AT81" s="157">
        <v>6598</v>
      </c>
      <c r="AU81" s="157">
        <v>552</v>
      </c>
      <c r="AV81" s="157">
        <v>540</v>
      </c>
      <c r="AW81" s="157">
        <v>3620</v>
      </c>
      <c r="AX81" s="260">
        <v>273</v>
      </c>
    </row>
    <row r="82" spans="1:50" x14ac:dyDescent="0.25">
      <c r="A82" s="1">
        <v>66</v>
      </c>
      <c r="B82" s="21" t="s">
        <v>22</v>
      </c>
      <c r="C82" s="22" t="s">
        <v>133</v>
      </c>
      <c r="D82" s="22" t="s">
        <v>155</v>
      </c>
      <c r="E82" s="22" t="s">
        <v>156</v>
      </c>
      <c r="F82" s="23" t="s">
        <v>37</v>
      </c>
      <c r="G82" s="154">
        <f t="shared" si="22"/>
        <v>8495</v>
      </c>
      <c r="H82" s="16">
        <f t="shared" si="23"/>
        <v>719</v>
      </c>
      <c r="I82" s="154">
        <v>107</v>
      </c>
      <c r="J82" s="157">
        <v>116</v>
      </c>
      <c r="K82" s="157">
        <v>116</v>
      </c>
      <c r="L82" s="157">
        <v>122</v>
      </c>
      <c r="M82" s="157">
        <v>127</v>
      </c>
      <c r="N82" s="157">
        <v>131</v>
      </c>
      <c r="O82" s="157">
        <v>116</v>
      </c>
      <c r="P82" s="157">
        <v>124</v>
      </c>
      <c r="Q82" s="157">
        <v>122</v>
      </c>
      <c r="R82" s="157">
        <v>135</v>
      </c>
      <c r="S82" s="157">
        <v>123</v>
      </c>
      <c r="T82" s="157">
        <v>125</v>
      </c>
      <c r="U82" s="157">
        <v>139</v>
      </c>
      <c r="V82" s="157">
        <v>123</v>
      </c>
      <c r="W82" s="157">
        <v>137</v>
      </c>
      <c r="X82" s="157">
        <v>112</v>
      </c>
      <c r="Y82" s="157">
        <v>109</v>
      </c>
      <c r="Z82" s="157">
        <v>113</v>
      </c>
      <c r="AA82" s="157">
        <v>122</v>
      </c>
      <c r="AB82" s="157">
        <v>152</v>
      </c>
      <c r="AC82" s="157">
        <v>740</v>
      </c>
      <c r="AD82" s="157">
        <v>745</v>
      </c>
      <c r="AE82" s="157">
        <v>719</v>
      </c>
      <c r="AF82" s="157">
        <v>710</v>
      </c>
      <c r="AG82" s="157">
        <v>661</v>
      </c>
      <c r="AH82" s="157">
        <v>574</v>
      </c>
      <c r="AI82" s="157">
        <v>490</v>
      </c>
      <c r="AJ82" s="157">
        <v>396</v>
      </c>
      <c r="AK82" s="157">
        <v>297</v>
      </c>
      <c r="AL82" s="157">
        <v>246</v>
      </c>
      <c r="AM82" s="157">
        <v>178</v>
      </c>
      <c r="AN82" s="157">
        <v>125</v>
      </c>
      <c r="AO82" s="16">
        <v>143</v>
      </c>
      <c r="AP82" s="157">
        <v>3</v>
      </c>
      <c r="AQ82" s="157">
        <v>49</v>
      </c>
      <c r="AR82" s="285">
        <v>58</v>
      </c>
      <c r="AS82" s="292">
        <v>180</v>
      </c>
      <c r="AT82" s="157">
        <v>4976</v>
      </c>
      <c r="AU82" s="157">
        <v>417</v>
      </c>
      <c r="AV82" s="157">
        <v>407</v>
      </c>
      <c r="AW82" s="157">
        <v>2730</v>
      </c>
      <c r="AX82" s="260">
        <v>206</v>
      </c>
    </row>
    <row r="83" spans="1:50" x14ac:dyDescent="0.25">
      <c r="A83" s="1">
        <v>67</v>
      </c>
      <c r="B83" s="21" t="s">
        <v>22</v>
      </c>
      <c r="C83" s="22" t="s">
        <v>133</v>
      </c>
      <c r="D83" s="22" t="s">
        <v>157</v>
      </c>
      <c r="E83" s="22" t="s">
        <v>158</v>
      </c>
      <c r="F83" s="23" t="s">
        <v>37</v>
      </c>
      <c r="G83" s="154">
        <f t="shared" si="22"/>
        <v>16299</v>
      </c>
      <c r="H83" s="16">
        <f t="shared" si="23"/>
        <v>1346</v>
      </c>
      <c r="I83" s="154">
        <v>164</v>
      </c>
      <c r="J83" s="157">
        <v>224</v>
      </c>
      <c r="K83" s="157">
        <v>223</v>
      </c>
      <c r="L83" s="157">
        <v>236</v>
      </c>
      <c r="M83" s="157">
        <v>246</v>
      </c>
      <c r="N83" s="157">
        <v>253</v>
      </c>
      <c r="O83" s="157">
        <v>222</v>
      </c>
      <c r="P83" s="157">
        <v>239</v>
      </c>
      <c r="Q83" s="157">
        <v>233</v>
      </c>
      <c r="R83" s="157">
        <v>258</v>
      </c>
      <c r="S83" s="157">
        <v>236</v>
      </c>
      <c r="T83" s="157">
        <v>240</v>
      </c>
      <c r="U83" s="157">
        <v>269</v>
      </c>
      <c r="V83" s="157">
        <v>237</v>
      </c>
      <c r="W83" s="157">
        <v>264</v>
      </c>
      <c r="X83" s="157">
        <v>217</v>
      </c>
      <c r="Y83" s="157">
        <v>209</v>
      </c>
      <c r="Z83" s="157">
        <v>218</v>
      </c>
      <c r="AA83" s="157">
        <v>234</v>
      </c>
      <c r="AB83" s="157">
        <v>293</v>
      </c>
      <c r="AC83" s="157">
        <v>1421</v>
      </c>
      <c r="AD83" s="157">
        <v>1433</v>
      </c>
      <c r="AE83" s="157">
        <v>1382</v>
      </c>
      <c r="AF83" s="157">
        <v>1366</v>
      </c>
      <c r="AG83" s="157">
        <v>1269</v>
      </c>
      <c r="AH83" s="157">
        <v>1101</v>
      </c>
      <c r="AI83" s="157">
        <v>943</v>
      </c>
      <c r="AJ83" s="157">
        <v>762</v>
      </c>
      <c r="AK83" s="157">
        <v>572</v>
      </c>
      <c r="AL83" s="157">
        <v>476</v>
      </c>
      <c r="AM83" s="157">
        <v>343</v>
      </c>
      <c r="AN83" s="157">
        <v>241</v>
      </c>
      <c r="AO83" s="16">
        <v>275</v>
      </c>
      <c r="AP83" s="157">
        <v>5</v>
      </c>
      <c r="AQ83" s="157">
        <v>75</v>
      </c>
      <c r="AR83" s="285">
        <v>86</v>
      </c>
      <c r="AS83" s="292">
        <v>271</v>
      </c>
      <c r="AT83" s="157">
        <v>7462</v>
      </c>
      <c r="AU83" s="157">
        <v>624</v>
      </c>
      <c r="AV83" s="157">
        <v>610</v>
      </c>
      <c r="AW83" s="157">
        <v>4093</v>
      </c>
      <c r="AX83" s="260">
        <v>306</v>
      </c>
    </row>
    <row r="84" spans="1:50" x14ac:dyDescent="0.25">
      <c r="A84" s="1">
        <v>68</v>
      </c>
      <c r="B84" s="21" t="s">
        <v>22</v>
      </c>
      <c r="C84" s="22" t="s">
        <v>133</v>
      </c>
      <c r="D84" s="22" t="s">
        <v>159</v>
      </c>
      <c r="E84" s="22" t="s">
        <v>160</v>
      </c>
      <c r="F84" s="23" t="s">
        <v>37</v>
      </c>
      <c r="G84" s="154">
        <f t="shared" si="22"/>
        <v>10565</v>
      </c>
      <c r="H84" s="16">
        <f t="shared" si="23"/>
        <v>860</v>
      </c>
      <c r="I84" s="154">
        <v>95</v>
      </c>
      <c r="J84" s="157">
        <v>145</v>
      </c>
      <c r="K84" s="157">
        <v>145</v>
      </c>
      <c r="L84" s="157">
        <v>153</v>
      </c>
      <c r="M84" s="157">
        <v>158</v>
      </c>
      <c r="N84" s="157">
        <v>164</v>
      </c>
      <c r="O84" s="157">
        <v>145</v>
      </c>
      <c r="P84" s="157">
        <v>154</v>
      </c>
      <c r="Q84" s="157">
        <v>152</v>
      </c>
      <c r="R84" s="157">
        <v>168</v>
      </c>
      <c r="S84" s="157">
        <v>154</v>
      </c>
      <c r="T84" s="157">
        <v>157</v>
      </c>
      <c r="U84" s="157">
        <v>173</v>
      </c>
      <c r="V84" s="157">
        <v>154</v>
      </c>
      <c r="W84" s="157">
        <v>172</v>
      </c>
      <c r="X84" s="157">
        <v>140</v>
      </c>
      <c r="Y84" s="157">
        <v>136</v>
      </c>
      <c r="Z84" s="157">
        <v>141</v>
      </c>
      <c r="AA84" s="157">
        <v>152</v>
      </c>
      <c r="AB84" s="157">
        <v>189</v>
      </c>
      <c r="AC84" s="157">
        <v>923</v>
      </c>
      <c r="AD84" s="157">
        <v>929</v>
      </c>
      <c r="AE84" s="157">
        <v>898</v>
      </c>
      <c r="AF84" s="157">
        <v>886</v>
      </c>
      <c r="AG84" s="157">
        <v>824</v>
      </c>
      <c r="AH84" s="157">
        <v>716</v>
      </c>
      <c r="AI84" s="157">
        <v>611</v>
      </c>
      <c r="AJ84" s="157">
        <v>495</v>
      </c>
      <c r="AK84" s="157">
        <v>371</v>
      </c>
      <c r="AL84" s="157">
        <v>307</v>
      </c>
      <c r="AM84" s="157">
        <v>223</v>
      </c>
      <c r="AN84" s="157">
        <v>156</v>
      </c>
      <c r="AO84" s="16">
        <v>179</v>
      </c>
      <c r="AP84" s="157">
        <v>3</v>
      </c>
      <c r="AQ84" s="157">
        <v>44</v>
      </c>
      <c r="AR84" s="285">
        <v>51</v>
      </c>
      <c r="AS84" s="292">
        <v>159</v>
      </c>
      <c r="AT84" s="157">
        <v>4399</v>
      </c>
      <c r="AU84" s="157">
        <v>368</v>
      </c>
      <c r="AV84" s="157">
        <v>360</v>
      </c>
      <c r="AW84" s="157">
        <v>2413</v>
      </c>
      <c r="AX84" s="260">
        <v>182</v>
      </c>
    </row>
    <row r="85" spans="1:50" x14ac:dyDescent="0.25">
      <c r="A85" s="1">
        <v>69</v>
      </c>
      <c r="B85" s="21" t="s">
        <v>22</v>
      </c>
      <c r="C85" s="22" t="s">
        <v>133</v>
      </c>
      <c r="D85" s="22" t="s">
        <v>161</v>
      </c>
      <c r="E85" s="22" t="s">
        <v>162</v>
      </c>
      <c r="F85" s="23" t="s">
        <v>37</v>
      </c>
      <c r="G85" s="154">
        <f t="shared" si="22"/>
        <v>5154</v>
      </c>
      <c r="H85" s="16">
        <f t="shared" si="23"/>
        <v>435</v>
      </c>
      <c r="I85" s="154">
        <v>63</v>
      </c>
      <c r="J85" s="157">
        <v>70</v>
      </c>
      <c r="K85" s="157">
        <v>71</v>
      </c>
      <c r="L85" s="157">
        <v>74</v>
      </c>
      <c r="M85" s="157">
        <v>77</v>
      </c>
      <c r="N85" s="157">
        <v>80</v>
      </c>
      <c r="O85" s="157">
        <v>71</v>
      </c>
      <c r="P85" s="157">
        <v>75</v>
      </c>
      <c r="Q85" s="157">
        <v>74</v>
      </c>
      <c r="R85" s="157">
        <v>82</v>
      </c>
      <c r="S85" s="157">
        <v>75</v>
      </c>
      <c r="T85" s="157">
        <v>76</v>
      </c>
      <c r="U85" s="157">
        <v>84</v>
      </c>
      <c r="V85" s="157">
        <v>75</v>
      </c>
      <c r="W85" s="157">
        <v>83</v>
      </c>
      <c r="X85" s="157">
        <v>68</v>
      </c>
      <c r="Y85" s="157">
        <v>66</v>
      </c>
      <c r="Z85" s="157">
        <v>69</v>
      </c>
      <c r="AA85" s="157">
        <v>74</v>
      </c>
      <c r="AB85" s="157">
        <v>92</v>
      </c>
      <c r="AC85" s="157">
        <v>449</v>
      </c>
      <c r="AD85" s="157">
        <v>452</v>
      </c>
      <c r="AE85" s="157">
        <v>436</v>
      </c>
      <c r="AF85" s="157">
        <v>431</v>
      </c>
      <c r="AG85" s="157">
        <v>401</v>
      </c>
      <c r="AH85" s="157">
        <v>348</v>
      </c>
      <c r="AI85" s="157">
        <v>297</v>
      </c>
      <c r="AJ85" s="157">
        <v>241</v>
      </c>
      <c r="AK85" s="157">
        <v>180</v>
      </c>
      <c r="AL85" s="157">
        <v>149</v>
      </c>
      <c r="AM85" s="157">
        <v>108</v>
      </c>
      <c r="AN85" s="157">
        <v>76</v>
      </c>
      <c r="AO85" s="16">
        <v>87</v>
      </c>
      <c r="AP85" s="157">
        <v>2</v>
      </c>
      <c r="AQ85" s="157">
        <v>29</v>
      </c>
      <c r="AR85" s="285">
        <v>34</v>
      </c>
      <c r="AS85" s="292">
        <v>106</v>
      </c>
      <c r="AT85" s="157">
        <v>2920</v>
      </c>
      <c r="AU85" s="157">
        <v>245</v>
      </c>
      <c r="AV85" s="157">
        <v>239</v>
      </c>
      <c r="AW85" s="157">
        <v>1602</v>
      </c>
      <c r="AX85" s="260">
        <v>121</v>
      </c>
    </row>
    <row r="86" spans="1:50" x14ac:dyDescent="0.25">
      <c r="A86" s="1">
        <v>70</v>
      </c>
      <c r="B86" s="21" t="s">
        <v>22</v>
      </c>
      <c r="C86" s="22" t="s">
        <v>133</v>
      </c>
      <c r="D86" s="22" t="s">
        <v>163</v>
      </c>
      <c r="E86" s="22" t="s">
        <v>164</v>
      </c>
      <c r="F86" s="23" t="s">
        <v>34</v>
      </c>
      <c r="G86" s="154">
        <f t="shared" si="22"/>
        <v>2973</v>
      </c>
      <c r="H86" s="16">
        <f t="shared" si="23"/>
        <v>247</v>
      </c>
      <c r="I86" s="154">
        <v>32</v>
      </c>
      <c r="J86" s="157">
        <v>41</v>
      </c>
      <c r="K86" s="157">
        <v>41</v>
      </c>
      <c r="L86" s="157">
        <v>43</v>
      </c>
      <c r="M86" s="157">
        <v>44</v>
      </c>
      <c r="N86" s="157">
        <v>46</v>
      </c>
      <c r="O86" s="157">
        <v>41</v>
      </c>
      <c r="P86" s="157">
        <v>43</v>
      </c>
      <c r="Q86" s="157">
        <v>43</v>
      </c>
      <c r="R86" s="157">
        <v>47</v>
      </c>
      <c r="S86" s="157">
        <v>43</v>
      </c>
      <c r="T86" s="157">
        <v>44</v>
      </c>
      <c r="U86" s="157">
        <v>49</v>
      </c>
      <c r="V86" s="157">
        <v>43</v>
      </c>
      <c r="W86" s="157">
        <v>48</v>
      </c>
      <c r="X86" s="157">
        <v>39</v>
      </c>
      <c r="Y86" s="157">
        <v>38</v>
      </c>
      <c r="Z86" s="157">
        <v>40</v>
      </c>
      <c r="AA86" s="157">
        <v>43</v>
      </c>
      <c r="AB86" s="157">
        <v>53</v>
      </c>
      <c r="AC86" s="157">
        <v>259</v>
      </c>
      <c r="AD86" s="157">
        <v>261</v>
      </c>
      <c r="AE86" s="157">
        <v>252</v>
      </c>
      <c r="AF86" s="157">
        <v>249</v>
      </c>
      <c r="AG86" s="157">
        <v>232</v>
      </c>
      <c r="AH86" s="157">
        <v>201</v>
      </c>
      <c r="AI86" s="157">
        <v>172</v>
      </c>
      <c r="AJ86" s="157">
        <v>139</v>
      </c>
      <c r="AK86" s="157">
        <v>104</v>
      </c>
      <c r="AL86" s="157">
        <v>86</v>
      </c>
      <c r="AM86" s="157">
        <v>63</v>
      </c>
      <c r="AN86" s="157">
        <v>44</v>
      </c>
      <c r="AO86" s="16">
        <v>50</v>
      </c>
      <c r="AP86" s="157">
        <v>1</v>
      </c>
      <c r="AQ86" s="157">
        <v>15</v>
      </c>
      <c r="AR86" s="285">
        <v>17</v>
      </c>
      <c r="AS86" s="292">
        <v>53</v>
      </c>
      <c r="AT86" s="157">
        <v>1478</v>
      </c>
      <c r="AU86" s="157">
        <v>124</v>
      </c>
      <c r="AV86" s="157">
        <v>121</v>
      </c>
      <c r="AW86" s="157">
        <v>811</v>
      </c>
      <c r="AX86" s="260">
        <v>61</v>
      </c>
    </row>
    <row r="87" spans="1:50" x14ac:dyDescent="0.25">
      <c r="A87" s="1">
        <v>71</v>
      </c>
      <c r="B87" s="21" t="s">
        <v>22</v>
      </c>
      <c r="C87" s="22" t="s">
        <v>133</v>
      </c>
      <c r="D87" s="22" t="s">
        <v>165</v>
      </c>
      <c r="E87" s="22" t="s">
        <v>166</v>
      </c>
      <c r="F87" s="23" t="s">
        <v>34</v>
      </c>
      <c r="G87" s="154">
        <f t="shared" si="22"/>
        <v>3255</v>
      </c>
      <c r="H87" s="16">
        <f t="shared" si="23"/>
        <v>265</v>
      </c>
      <c r="I87" s="154">
        <v>28</v>
      </c>
      <c r="J87" s="157">
        <v>45</v>
      </c>
      <c r="K87" s="157">
        <v>45</v>
      </c>
      <c r="L87" s="157">
        <v>47</v>
      </c>
      <c r="M87" s="157">
        <v>49</v>
      </c>
      <c r="N87" s="157">
        <v>51</v>
      </c>
      <c r="O87" s="157">
        <v>45</v>
      </c>
      <c r="P87" s="157">
        <v>48</v>
      </c>
      <c r="Q87" s="157">
        <v>47</v>
      </c>
      <c r="R87" s="157">
        <v>52</v>
      </c>
      <c r="S87" s="157">
        <v>47</v>
      </c>
      <c r="T87" s="157">
        <v>48</v>
      </c>
      <c r="U87" s="157">
        <v>53</v>
      </c>
      <c r="V87" s="157">
        <v>47</v>
      </c>
      <c r="W87" s="157">
        <v>53</v>
      </c>
      <c r="X87" s="157">
        <v>43</v>
      </c>
      <c r="Y87" s="157">
        <v>42</v>
      </c>
      <c r="Z87" s="157">
        <v>44</v>
      </c>
      <c r="AA87" s="157">
        <v>47</v>
      </c>
      <c r="AB87" s="157">
        <v>58</v>
      </c>
      <c r="AC87" s="157">
        <v>284</v>
      </c>
      <c r="AD87" s="157">
        <v>286</v>
      </c>
      <c r="AE87" s="157">
        <v>277</v>
      </c>
      <c r="AF87" s="157">
        <v>273</v>
      </c>
      <c r="AG87" s="157">
        <v>254</v>
      </c>
      <c r="AH87" s="157">
        <v>221</v>
      </c>
      <c r="AI87" s="157">
        <v>188</v>
      </c>
      <c r="AJ87" s="157">
        <v>152</v>
      </c>
      <c r="AK87" s="157">
        <v>114</v>
      </c>
      <c r="AL87" s="157">
        <v>95</v>
      </c>
      <c r="AM87" s="157">
        <v>69</v>
      </c>
      <c r="AN87" s="157">
        <v>48</v>
      </c>
      <c r="AO87" s="16">
        <v>55</v>
      </c>
      <c r="AP87" s="157">
        <v>1</v>
      </c>
      <c r="AQ87" s="157">
        <v>13</v>
      </c>
      <c r="AR87" s="285">
        <v>15</v>
      </c>
      <c r="AS87" s="292">
        <v>47</v>
      </c>
      <c r="AT87" s="157">
        <v>1298</v>
      </c>
      <c r="AU87" s="157">
        <v>109</v>
      </c>
      <c r="AV87" s="157">
        <v>106</v>
      </c>
      <c r="AW87" s="157">
        <v>712</v>
      </c>
      <c r="AX87" s="260">
        <v>54</v>
      </c>
    </row>
    <row r="88" spans="1:50" x14ac:dyDescent="0.25">
      <c r="A88" s="1">
        <v>72</v>
      </c>
      <c r="B88" s="21" t="s">
        <v>22</v>
      </c>
      <c r="C88" s="22" t="s">
        <v>133</v>
      </c>
      <c r="D88" s="22" t="s">
        <v>167</v>
      </c>
      <c r="E88" s="22" t="s">
        <v>168</v>
      </c>
      <c r="F88" s="23" t="s">
        <v>34</v>
      </c>
      <c r="G88" s="154">
        <f t="shared" si="22"/>
        <v>2320</v>
      </c>
      <c r="H88" s="16">
        <f t="shared" si="23"/>
        <v>192</v>
      </c>
      <c r="I88" s="154">
        <v>24</v>
      </c>
      <c r="J88" s="157">
        <v>32</v>
      </c>
      <c r="K88" s="157">
        <v>32</v>
      </c>
      <c r="L88" s="157">
        <v>33</v>
      </c>
      <c r="M88" s="157">
        <v>35</v>
      </c>
      <c r="N88" s="157">
        <v>36</v>
      </c>
      <c r="O88" s="157">
        <v>32</v>
      </c>
      <c r="P88" s="157">
        <v>34</v>
      </c>
      <c r="Q88" s="157">
        <v>33</v>
      </c>
      <c r="R88" s="157">
        <v>37</v>
      </c>
      <c r="S88" s="157">
        <v>34</v>
      </c>
      <c r="T88" s="157">
        <v>34</v>
      </c>
      <c r="U88" s="157">
        <v>38</v>
      </c>
      <c r="V88" s="157">
        <v>34</v>
      </c>
      <c r="W88" s="157">
        <v>38</v>
      </c>
      <c r="X88" s="157">
        <v>31</v>
      </c>
      <c r="Y88" s="157">
        <v>30</v>
      </c>
      <c r="Z88" s="157">
        <v>31</v>
      </c>
      <c r="AA88" s="157">
        <v>33</v>
      </c>
      <c r="AB88" s="157">
        <v>42</v>
      </c>
      <c r="AC88" s="157">
        <v>202</v>
      </c>
      <c r="AD88" s="157">
        <v>204</v>
      </c>
      <c r="AE88" s="157">
        <v>197</v>
      </c>
      <c r="AF88" s="157">
        <v>194</v>
      </c>
      <c r="AG88" s="157">
        <v>181</v>
      </c>
      <c r="AH88" s="157">
        <v>157</v>
      </c>
      <c r="AI88" s="157">
        <v>134</v>
      </c>
      <c r="AJ88" s="157">
        <v>108</v>
      </c>
      <c r="AK88" s="157">
        <v>81</v>
      </c>
      <c r="AL88" s="157">
        <v>67</v>
      </c>
      <c r="AM88" s="157">
        <v>49</v>
      </c>
      <c r="AN88" s="157">
        <v>34</v>
      </c>
      <c r="AO88" s="16">
        <v>39</v>
      </c>
      <c r="AP88" s="157">
        <v>1</v>
      </c>
      <c r="AQ88" s="157">
        <v>11</v>
      </c>
      <c r="AR88" s="285">
        <v>13</v>
      </c>
      <c r="AS88" s="292">
        <v>40</v>
      </c>
      <c r="AT88" s="157">
        <v>1118</v>
      </c>
      <c r="AU88" s="157">
        <v>94</v>
      </c>
      <c r="AV88" s="157">
        <v>91</v>
      </c>
      <c r="AW88" s="157">
        <v>613</v>
      </c>
      <c r="AX88" s="260">
        <v>46</v>
      </c>
    </row>
    <row r="89" spans="1:50" x14ac:dyDescent="0.25">
      <c r="A89" s="1">
        <v>73</v>
      </c>
      <c r="B89" s="21" t="s">
        <v>22</v>
      </c>
      <c r="C89" s="22" t="s">
        <v>133</v>
      </c>
      <c r="D89" s="22" t="s">
        <v>169</v>
      </c>
      <c r="E89" s="22" t="s">
        <v>170</v>
      </c>
      <c r="F89" s="23" t="s">
        <v>34</v>
      </c>
      <c r="G89" s="154">
        <f t="shared" si="22"/>
        <v>5791</v>
      </c>
      <c r="H89" s="16">
        <f t="shared" si="23"/>
        <v>473</v>
      </c>
      <c r="I89" s="154">
        <v>54</v>
      </c>
      <c r="J89" s="157">
        <v>79</v>
      </c>
      <c r="K89" s="157">
        <v>79</v>
      </c>
      <c r="L89" s="157">
        <v>84</v>
      </c>
      <c r="M89" s="157">
        <v>87</v>
      </c>
      <c r="N89" s="157">
        <v>90</v>
      </c>
      <c r="O89" s="157">
        <v>80</v>
      </c>
      <c r="P89" s="157">
        <v>84</v>
      </c>
      <c r="Q89" s="157">
        <v>83</v>
      </c>
      <c r="R89" s="157">
        <v>92</v>
      </c>
      <c r="S89" s="157">
        <v>84</v>
      </c>
      <c r="T89" s="157">
        <v>86</v>
      </c>
      <c r="U89" s="157">
        <v>95</v>
      </c>
      <c r="V89" s="157">
        <v>84</v>
      </c>
      <c r="W89" s="157">
        <v>94</v>
      </c>
      <c r="X89" s="157">
        <v>77</v>
      </c>
      <c r="Y89" s="157">
        <v>74</v>
      </c>
      <c r="Z89" s="157">
        <v>78</v>
      </c>
      <c r="AA89" s="157">
        <v>83</v>
      </c>
      <c r="AB89" s="157">
        <v>104</v>
      </c>
      <c r="AC89" s="157">
        <v>506</v>
      </c>
      <c r="AD89" s="157">
        <v>509</v>
      </c>
      <c r="AE89" s="157">
        <v>492</v>
      </c>
      <c r="AF89" s="157">
        <v>486</v>
      </c>
      <c r="AG89" s="157">
        <v>452</v>
      </c>
      <c r="AH89" s="157">
        <v>392</v>
      </c>
      <c r="AI89" s="157">
        <v>335</v>
      </c>
      <c r="AJ89" s="157">
        <v>271</v>
      </c>
      <c r="AK89" s="157">
        <v>203</v>
      </c>
      <c r="AL89" s="157">
        <v>168</v>
      </c>
      <c r="AM89" s="157">
        <v>122</v>
      </c>
      <c r="AN89" s="157">
        <v>86</v>
      </c>
      <c r="AO89" s="16">
        <v>98</v>
      </c>
      <c r="AP89" s="157">
        <v>2</v>
      </c>
      <c r="AQ89" s="157">
        <v>25</v>
      </c>
      <c r="AR89" s="285">
        <v>29</v>
      </c>
      <c r="AS89" s="292">
        <v>91</v>
      </c>
      <c r="AT89" s="157">
        <v>2524</v>
      </c>
      <c r="AU89" s="157">
        <v>211</v>
      </c>
      <c r="AV89" s="157">
        <v>207</v>
      </c>
      <c r="AW89" s="157">
        <v>1385</v>
      </c>
      <c r="AX89" s="260">
        <v>104</v>
      </c>
    </row>
    <row r="90" spans="1:50" x14ac:dyDescent="0.25">
      <c r="A90" s="1">
        <v>74</v>
      </c>
      <c r="B90" s="21" t="s">
        <v>22</v>
      </c>
      <c r="C90" s="22" t="s">
        <v>133</v>
      </c>
      <c r="D90" s="22" t="s">
        <v>171</v>
      </c>
      <c r="E90" s="22" t="s">
        <v>172</v>
      </c>
      <c r="F90" s="23" t="s">
        <v>34</v>
      </c>
      <c r="G90" s="154">
        <f t="shared" si="22"/>
        <v>6689</v>
      </c>
      <c r="H90" s="16">
        <f t="shared" si="23"/>
        <v>571</v>
      </c>
      <c r="I90" s="154">
        <v>90</v>
      </c>
      <c r="J90" s="157">
        <v>91</v>
      </c>
      <c r="K90" s="157">
        <v>91</v>
      </c>
      <c r="L90" s="157">
        <v>96</v>
      </c>
      <c r="M90" s="157">
        <v>100</v>
      </c>
      <c r="N90" s="157">
        <v>103</v>
      </c>
      <c r="O90" s="157">
        <v>92</v>
      </c>
      <c r="P90" s="157">
        <v>97</v>
      </c>
      <c r="Q90" s="157">
        <v>96</v>
      </c>
      <c r="R90" s="157">
        <v>106</v>
      </c>
      <c r="S90" s="157">
        <v>97</v>
      </c>
      <c r="T90" s="157">
        <v>99</v>
      </c>
      <c r="U90" s="157">
        <v>109</v>
      </c>
      <c r="V90" s="157">
        <v>97</v>
      </c>
      <c r="W90" s="157">
        <v>108</v>
      </c>
      <c r="X90" s="157">
        <v>88</v>
      </c>
      <c r="Y90" s="157">
        <v>86</v>
      </c>
      <c r="Z90" s="157">
        <v>89</v>
      </c>
      <c r="AA90" s="157">
        <v>96</v>
      </c>
      <c r="AB90" s="157">
        <v>119</v>
      </c>
      <c r="AC90" s="157">
        <v>582</v>
      </c>
      <c r="AD90" s="157">
        <v>586</v>
      </c>
      <c r="AE90" s="157">
        <v>566</v>
      </c>
      <c r="AF90" s="157">
        <v>558</v>
      </c>
      <c r="AG90" s="157">
        <v>520</v>
      </c>
      <c r="AH90" s="157">
        <v>451</v>
      </c>
      <c r="AI90" s="157">
        <v>385</v>
      </c>
      <c r="AJ90" s="157">
        <v>312</v>
      </c>
      <c r="AK90" s="157">
        <v>234</v>
      </c>
      <c r="AL90" s="157">
        <v>193</v>
      </c>
      <c r="AM90" s="157">
        <v>140</v>
      </c>
      <c r="AN90" s="157">
        <v>99</v>
      </c>
      <c r="AO90" s="16">
        <v>113</v>
      </c>
      <c r="AP90" s="157">
        <v>3</v>
      </c>
      <c r="AQ90" s="157">
        <v>42</v>
      </c>
      <c r="AR90" s="285">
        <v>49</v>
      </c>
      <c r="AS90" s="292">
        <v>151</v>
      </c>
      <c r="AT90" s="157">
        <v>4182</v>
      </c>
      <c r="AU90" s="157">
        <v>350</v>
      </c>
      <c r="AV90" s="157">
        <v>342</v>
      </c>
      <c r="AW90" s="157">
        <v>2294</v>
      </c>
      <c r="AX90" s="260">
        <v>173</v>
      </c>
    </row>
    <row r="91" spans="1:50" x14ac:dyDescent="0.25">
      <c r="A91" s="1">
        <v>75</v>
      </c>
      <c r="B91" s="21" t="s">
        <v>22</v>
      </c>
      <c r="C91" s="22" t="s">
        <v>133</v>
      </c>
      <c r="D91" s="22" t="s">
        <v>173</v>
      </c>
      <c r="E91" s="22" t="s">
        <v>174</v>
      </c>
      <c r="F91" s="23" t="s">
        <v>34</v>
      </c>
      <c r="G91" s="154">
        <f t="shared" si="22"/>
        <v>3835</v>
      </c>
      <c r="H91" s="16">
        <f t="shared" si="23"/>
        <v>311</v>
      </c>
      <c r="I91" s="154">
        <v>33</v>
      </c>
      <c r="J91" s="157">
        <v>53</v>
      </c>
      <c r="K91" s="157">
        <v>53</v>
      </c>
      <c r="L91" s="157">
        <v>55</v>
      </c>
      <c r="M91" s="157">
        <v>57</v>
      </c>
      <c r="N91" s="157">
        <v>60</v>
      </c>
      <c r="O91" s="157">
        <v>53</v>
      </c>
      <c r="P91" s="157">
        <v>56</v>
      </c>
      <c r="Q91" s="157">
        <v>55</v>
      </c>
      <c r="R91" s="157">
        <v>61</v>
      </c>
      <c r="S91" s="157">
        <v>56</v>
      </c>
      <c r="T91" s="157">
        <v>57</v>
      </c>
      <c r="U91" s="157">
        <v>63</v>
      </c>
      <c r="V91" s="157">
        <v>56</v>
      </c>
      <c r="W91" s="157">
        <v>62</v>
      </c>
      <c r="X91" s="157">
        <v>51</v>
      </c>
      <c r="Y91" s="157">
        <v>49</v>
      </c>
      <c r="Z91" s="157">
        <v>51</v>
      </c>
      <c r="AA91" s="157">
        <v>55</v>
      </c>
      <c r="AB91" s="157">
        <v>69</v>
      </c>
      <c r="AC91" s="157">
        <v>335</v>
      </c>
      <c r="AD91" s="157">
        <v>337</v>
      </c>
      <c r="AE91" s="157">
        <v>326</v>
      </c>
      <c r="AF91" s="157">
        <v>322</v>
      </c>
      <c r="AG91" s="157">
        <v>299</v>
      </c>
      <c r="AH91" s="157">
        <v>260</v>
      </c>
      <c r="AI91" s="157">
        <v>222</v>
      </c>
      <c r="AJ91" s="157">
        <v>180</v>
      </c>
      <c r="AK91" s="157">
        <v>135</v>
      </c>
      <c r="AL91" s="157">
        <v>111</v>
      </c>
      <c r="AM91" s="157">
        <v>81</v>
      </c>
      <c r="AN91" s="157">
        <v>57</v>
      </c>
      <c r="AO91" s="16">
        <v>65</v>
      </c>
      <c r="AP91" s="157">
        <v>1</v>
      </c>
      <c r="AQ91" s="157">
        <v>15</v>
      </c>
      <c r="AR91" s="285">
        <v>18</v>
      </c>
      <c r="AS91" s="292">
        <v>55</v>
      </c>
      <c r="AT91" s="157">
        <v>1514</v>
      </c>
      <c r="AU91" s="157">
        <v>127</v>
      </c>
      <c r="AV91" s="157">
        <v>124</v>
      </c>
      <c r="AW91" s="157">
        <v>831</v>
      </c>
      <c r="AX91" s="260">
        <v>63</v>
      </c>
    </row>
    <row r="92" spans="1:50" ht="15.75" thickBot="1" x14ac:dyDescent="0.3">
      <c r="A92" s="1">
        <v>76</v>
      </c>
      <c r="B92" s="21" t="s">
        <v>22</v>
      </c>
      <c r="C92" s="22" t="s">
        <v>133</v>
      </c>
      <c r="D92" s="22" t="s">
        <v>175</v>
      </c>
      <c r="E92" s="22" t="s">
        <v>176</v>
      </c>
      <c r="F92" s="23" t="s">
        <v>37</v>
      </c>
      <c r="G92" s="13"/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4"/>
      <c r="AP92" s="15"/>
      <c r="AQ92" s="15"/>
      <c r="AR92" s="15"/>
      <c r="AS92" s="290"/>
      <c r="AT92" s="15"/>
      <c r="AU92" s="15"/>
      <c r="AV92" s="15"/>
      <c r="AW92" s="15"/>
      <c r="AX92" s="14"/>
    </row>
    <row r="93" spans="1:50" ht="15.75" thickBot="1" x14ac:dyDescent="0.3">
      <c r="A93" s="40"/>
      <c r="B93" s="166"/>
      <c r="C93" s="167"/>
      <c r="D93" s="167"/>
      <c r="E93" s="167" t="s">
        <v>294</v>
      </c>
      <c r="F93" s="168"/>
      <c r="G93" s="169">
        <f>SUM(G94:G101)</f>
        <v>178077</v>
      </c>
      <c r="H93" s="163">
        <f t="shared" ref="H93" si="24">SUM(H94:H101)</f>
        <v>14636</v>
      </c>
      <c r="I93" s="149">
        <f>+SUM(I94:I101)</f>
        <v>1752</v>
      </c>
      <c r="J93" s="151">
        <f t="shared" ref="J93:AS93" si="25">+SUM(J94:J101)</f>
        <v>2441</v>
      </c>
      <c r="K93" s="151">
        <f t="shared" si="25"/>
        <v>2444</v>
      </c>
      <c r="L93" s="151">
        <f t="shared" si="25"/>
        <v>2569</v>
      </c>
      <c r="M93" s="151">
        <f t="shared" si="25"/>
        <v>2666</v>
      </c>
      <c r="N93" s="151">
        <f t="shared" si="25"/>
        <v>2764</v>
      </c>
      <c r="O93" s="151">
        <f t="shared" si="25"/>
        <v>2447</v>
      </c>
      <c r="P93" s="151">
        <f t="shared" si="25"/>
        <v>2595</v>
      </c>
      <c r="Q93" s="151">
        <f t="shared" si="25"/>
        <v>2554</v>
      </c>
      <c r="R93" s="151">
        <f t="shared" si="25"/>
        <v>2829</v>
      </c>
      <c r="S93" s="151">
        <f t="shared" si="25"/>
        <v>2590</v>
      </c>
      <c r="T93" s="151">
        <f t="shared" si="25"/>
        <v>2637</v>
      </c>
      <c r="U93" s="151">
        <f t="shared" si="25"/>
        <v>2916</v>
      </c>
      <c r="V93" s="151">
        <f t="shared" si="25"/>
        <v>2592</v>
      </c>
      <c r="W93" s="151">
        <f t="shared" si="25"/>
        <v>2890</v>
      </c>
      <c r="X93" s="151">
        <f t="shared" si="25"/>
        <v>2359</v>
      </c>
      <c r="Y93" s="151">
        <f t="shared" si="25"/>
        <v>2288</v>
      </c>
      <c r="Z93" s="151">
        <f t="shared" si="25"/>
        <v>2383</v>
      </c>
      <c r="AA93" s="151">
        <f t="shared" si="25"/>
        <v>2554</v>
      </c>
      <c r="AB93" s="151">
        <f t="shared" si="25"/>
        <v>3191</v>
      </c>
      <c r="AC93" s="151">
        <f t="shared" si="25"/>
        <v>15543</v>
      </c>
      <c r="AD93" s="151">
        <f t="shared" si="25"/>
        <v>15654</v>
      </c>
      <c r="AE93" s="151">
        <f t="shared" si="25"/>
        <v>15116</v>
      </c>
      <c r="AF93" s="151">
        <f t="shared" si="25"/>
        <v>14927</v>
      </c>
      <c r="AG93" s="151">
        <f t="shared" si="25"/>
        <v>13886</v>
      </c>
      <c r="AH93" s="151">
        <f t="shared" si="25"/>
        <v>12057</v>
      </c>
      <c r="AI93" s="151">
        <f t="shared" si="25"/>
        <v>10297</v>
      </c>
      <c r="AJ93" s="151">
        <f t="shared" si="25"/>
        <v>8330</v>
      </c>
      <c r="AK93" s="151">
        <f t="shared" si="25"/>
        <v>6247</v>
      </c>
      <c r="AL93" s="151">
        <f t="shared" si="25"/>
        <v>5168</v>
      </c>
      <c r="AM93" s="151">
        <f t="shared" si="25"/>
        <v>3748</v>
      </c>
      <c r="AN93" s="151">
        <f t="shared" si="25"/>
        <v>2634</v>
      </c>
      <c r="AO93" s="305">
        <f t="shared" si="25"/>
        <v>3009</v>
      </c>
      <c r="AP93" s="151">
        <f t="shared" si="25"/>
        <v>56</v>
      </c>
      <c r="AQ93" s="151">
        <f t="shared" si="25"/>
        <v>806</v>
      </c>
      <c r="AR93" s="152">
        <f t="shared" si="25"/>
        <v>947</v>
      </c>
      <c r="AS93" s="170">
        <f t="shared" si="25"/>
        <v>2934</v>
      </c>
      <c r="AT93" s="151">
        <v>81196</v>
      </c>
      <c r="AU93" s="151">
        <v>6799</v>
      </c>
      <c r="AV93" s="151">
        <v>6644</v>
      </c>
      <c r="AW93" s="151">
        <v>44543</v>
      </c>
      <c r="AX93" s="163">
        <v>3359</v>
      </c>
    </row>
    <row r="94" spans="1:50" x14ac:dyDescent="0.25">
      <c r="A94" s="1">
        <v>77</v>
      </c>
      <c r="B94" s="36" t="s">
        <v>22</v>
      </c>
      <c r="C94" s="37" t="s">
        <v>133</v>
      </c>
      <c r="D94" s="37" t="s">
        <v>179</v>
      </c>
      <c r="E94" s="37" t="s">
        <v>180</v>
      </c>
      <c r="F94" s="38" t="s">
        <v>37</v>
      </c>
      <c r="G94" s="153">
        <f t="shared" si="22"/>
        <v>41340</v>
      </c>
      <c r="H94" s="16">
        <f t="shared" ref="H94:H101" si="26">SUM(I94:N94)</f>
        <v>3453</v>
      </c>
      <c r="I94" s="153">
        <v>467</v>
      </c>
      <c r="J94" s="156">
        <v>566</v>
      </c>
      <c r="K94" s="156">
        <v>566</v>
      </c>
      <c r="L94" s="156">
        <v>595</v>
      </c>
      <c r="M94" s="156">
        <v>618</v>
      </c>
      <c r="N94" s="156">
        <v>641</v>
      </c>
      <c r="O94" s="156">
        <v>567</v>
      </c>
      <c r="P94" s="156">
        <v>602</v>
      </c>
      <c r="Q94" s="156">
        <v>592</v>
      </c>
      <c r="R94" s="156">
        <v>656</v>
      </c>
      <c r="S94" s="156">
        <v>600</v>
      </c>
      <c r="T94" s="156">
        <v>611</v>
      </c>
      <c r="U94" s="156">
        <v>676</v>
      </c>
      <c r="V94" s="156">
        <v>601</v>
      </c>
      <c r="W94" s="156">
        <v>670</v>
      </c>
      <c r="X94" s="156">
        <v>547</v>
      </c>
      <c r="Y94" s="156">
        <v>530</v>
      </c>
      <c r="Z94" s="156">
        <v>552</v>
      </c>
      <c r="AA94" s="156">
        <v>592</v>
      </c>
      <c r="AB94" s="156">
        <v>740</v>
      </c>
      <c r="AC94" s="156">
        <v>3603</v>
      </c>
      <c r="AD94" s="156">
        <v>3629</v>
      </c>
      <c r="AE94" s="156">
        <v>3504</v>
      </c>
      <c r="AF94" s="156">
        <v>3460</v>
      </c>
      <c r="AG94" s="156">
        <v>3219</v>
      </c>
      <c r="AH94" s="156">
        <v>2795</v>
      </c>
      <c r="AI94" s="156">
        <v>2387</v>
      </c>
      <c r="AJ94" s="156">
        <v>1931</v>
      </c>
      <c r="AK94" s="156">
        <v>1448</v>
      </c>
      <c r="AL94" s="156">
        <v>1198</v>
      </c>
      <c r="AM94" s="156">
        <v>869</v>
      </c>
      <c r="AN94" s="156">
        <v>611</v>
      </c>
      <c r="AO94" s="16">
        <v>697</v>
      </c>
      <c r="AP94" s="156">
        <v>15</v>
      </c>
      <c r="AQ94" s="156">
        <v>215</v>
      </c>
      <c r="AR94" s="284">
        <v>252</v>
      </c>
      <c r="AS94" s="291">
        <v>782</v>
      </c>
      <c r="AT94" s="156">
        <v>21633</v>
      </c>
      <c r="AU94" s="156">
        <v>1811</v>
      </c>
      <c r="AV94" s="156">
        <v>1770</v>
      </c>
      <c r="AW94" s="156">
        <v>11867</v>
      </c>
      <c r="AX94" s="259">
        <v>895</v>
      </c>
    </row>
    <row r="95" spans="1:50" x14ac:dyDescent="0.25">
      <c r="A95" s="1">
        <v>78</v>
      </c>
      <c r="B95" s="21" t="s">
        <v>22</v>
      </c>
      <c r="C95" s="22" t="s">
        <v>133</v>
      </c>
      <c r="D95" s="22" t="s">
        <v>181</v>
      </c>
      <c r="E95" s="22" t="s">
        <v>182</v>
      </c>
      <c r="F95" s="23" t="s">
        <v>37</v>
      </c>
      <c r="G95" s="154">
        <f t="shared" si="22"/>
        <v>15586</v>
      </c>
      <c r="H95" s="16">
        <f t="shared" si="26"/>
        <v>1297</v>
      </c>
      <c r="I95" s="154">
        <v>170</v>
      </c>
      <c r="J95" s="157">
        <v>213</v>
      </c>
      <c r="K95" s="157">
        <v>214</v>
      </c>
      <c r="L95" s="157">
        <v>225</v>
      </c>
      <c r="M95" s="157">
        <v>233</v>
      </c>
      <c r="N95" s="157">
        <v>242</v>
      </c>
      <c r="O95" s="157">
        <v>214</v>
      </c>
      <c r="P95" s="157">
        <v>227</v>
      </c>
      <c r="Q95" s="157">
        <v>223</v>
      </c>
      <c r="R95" s="157">
        <v>247</v>
      </c>
      <c r="S95" s="157">
        <v>226</v>
      </c>
      <c r="T95" s="157">
        <v>231</v>
      </c>
      <c r="U95" s="157">
        <v>255</v>
      </c>
      <c r="V95" s="157">
        <v>227</v>
      </c>
      <c r="W95" s="157">
        <v>253</v>
      </c>
      <c r="X95" s="157">
        <v>206</v>
      </c>
      <c r="Y95" s="157">
        <v>200</v>
      </c>
      <c r="Z95" s="157">
        <v>208</v>
      </c>
      <c r="AA95" s="157">
        <v>223</v>
      </c>
      <c r="AB95" s="157">
        <v>279</v>
      </c>
      <c r="AC95" s="157">
        <v>1359</v>
      </c>
      <c r="AD95" s="157">
        <v>1369</v>
      </c>
      <c r="AE95" s="157">
        <v>1322</v>
      </c>
      <c r="AF95" s="157">
        <v>1305</v>
      </c>
      <c r="AG95" s="157">
        <v>1214</v>
      </c>
      <c r="AH95" s="157">
        <v>1054</v>
      </c>
      <c r="AI95" s="157">
        <v>900</v>
      </c>
      <c r="AJ95" s="157">
        <v>728</v>
      </c>
      <c r="AK95" s="157">
        <v>546</v>
      </c>
      <c r="AL95" s="157">
        <v>452</v>
      </c>
      <c r="AM95" s="157">
        <v>328</v>
      </c>
      <c r="AN95" s="157">
        <v>230</v>
      </c>
      <c r="AO95" s="16">
        <v>263</v>
      </c>
      <c r="AP95" s="157">
        <v>5</v>
      </c>
      <c r="AQ95" s="157">
        <v>78</v>
      </c>
      <c r="AR95" s="285">
        <v>92</v>
      </c>
      <c r="AS95" s="292">
        <v>284</v>
      </c>
      <c r="AT95" s="157">
        <v>7860</v>
      </c>
      <c r="AU95" s="157">
        <v>658</v>
      </c>
      <c r="AV95" s="157">
        <v>643</v>
      </c>
      <c r="AW95" s="157">
        <v>4312</v>
      </c>
      <c r="AX95" s="260">
        <v>325</v>
      </c>
    </row>
    <row r="96" spans="1:50" x14ac:dyDescent="0.25">
      <c r="A96" s="1">
        <v>79</v>
      </c>
      <c r="B96" s="21" t="s">
        <v>22</v>
      </c>
      <c r="C96" s="22" t="s">
        <v>133</v>
      </c>
      <c r="D96" s="22" t="s">
        <v>183</v>
      </c>
      <c r="E96" s="22" t="s">
        <v>184</v>
      </c>
      <c r="F96" s="23" t="s">
        <v>34</v>
      </c>
      <c r="G96" s="154">
        <f t="shared" si="22"/>
        <v>33566</v>
      </c>
      <c r="H96" s="16">
        <f t="shared" si="26"/>
        <v>2724</v>
      </c>
      <c r="I96" s="154">
        <v>293</v>
      </c>
      <c r="J96" s="157">
        <v>461</v>
      </c>
      <c r="K96" s="157">
        <v>461</v>
      </c>
      <c r="L96" s="157">
        <v>485</v>
      </c>
      <c r="M96" s="157">
        <v>503</v>
      </c>
      <c r="N96" s="157">
        <v>521</v>
      </c>
      <c r="O96" s="157">
        <v>462</v>
      </c>
      <c r="P96" s="157">
        <v>490</v>
      </c>
      <c r="Q96" s="157">
        <v>482</v>
      </c>
      <c r="R96" s="157">
        <v>534</v>
      </c>
      <c r="S96" s="157">
        <v>489</v>
      </c>
      <c r="T96" s="157">
        <v>498</v>
      </c>
      <c r="U96" s="157">
        <v>550</v>
      </c>
      <c r="V96" s="157">
        <v>489</v>
      </c>
      <c r="W96" s="157">
        <v>545</v>
      </c>
      <c r="X96" s="157">
        <v>445</v>
      </c>
      <c r="Y96" s="157">
        <v>432</v>
      </c>
      <c r="Z96" s="157">
        <v>450</v>
      </c>
      <c r="AA96" s="157">
        <v>482</v>
      </c>
      <c r="AB96" s="157">
        <v>602</v>
      </c>
      <c r="AC96" s="157">
        <v>2933</v>
      </c>
      <c r="AD96" s="157">
        <v>2954</v>
      </c>
      <c r="AE96" s="157">
        <v>2852</v>
      </c>
      <c r="AF96" s="157">
        <v>2817</v>
      </c>
      <c r="AG96" s="157">
        <v>2620</v>
      </c>
      <c r="AH96" s="157">
        <v>2275</v>
      </c>
      <c r="AI96" s="157">
        <v>1943</v>
      </c>
      <c r="AJ96" s="157">
        <v>1572</v>
      </c>
      <c r="AK96" s="157">
        <v>1179</v>
      </c>
      <c r="AL96" s="157">
        <v>975</v>
      </c>
      <c r="AM96" s="157">
        <v>707</v>
      </c>
      <c r="AN96" s="157">
        <v>497</v>
      </c>
      <c r="AO96" s="16">
        <v>568</v>
      </c>
      <c r="AP96" s="157">
        <v>9</v>
      </c>
      <c r="AQ96" s="157">
        <v>135</v>
      </c>
      <c r="AR96" s="285">
        <v>158</v>
      </c>
      <c r="AS96" s="292">
        <v>491</v>
      </c>
      <c r="AT96" s="157">
        <v>13593</v>
      </c>
      <c r="AU96" s="157">
        <v>1138</v>
      </c>
      <c r="AV96" s="157">
        <v>1112</v>
      </c>
      <c r="AW96" s="157">
        <v>7457</v>
      </c>
      <c r="AX96" s="260">
        <v>562</v>
      </c>
    </row>
    <row r="97" spans="1:50" x14ac:dyDescent="0.25">
      <c r="A97" s="1">
        <v>80</v>
      </c>
      <c r="B97" s="21" t="s">
        <v>22</v>
      </c>
      <c r="C97" s="22" t="s">
        <v>133</v>
      </c>
      <c r="D97" s="22" t="s">
        <v>185</v>
      </c>
      <c r="E97" s="22" t="s">
        <v>186</v>
      </c>
      <c r="F97" s="23" t="s">
        <v>37</v>
      </c>
      <c r="G97" s="154">
        <f t="shared" si="22"/>
        <v>28537</v>
      </c>
      <c r="H97" s="16">
        <f t="shared" si="26"/>
        <v>2350</v>
      </c>
      <c r="I97" s="154">
        <v>286</v>
      </c>
      <c r="J97" s="157">
        <v>391</v>
      </c>
      <c r="K97" s="157">
        <v>391</v>
      </c>
      <c r="L97" s="157">
        <v>412</v>
      </c>
      <c r="M97" s="157">
        <v>427</v>
      </c>
      <c r="N97" s="157">
        <v>443</v>
      </c>
      <c r="O97" s="157">
        <v>392</v>
      </c>
      <c r="P97" s="157">
        <v>416</v>
      </c>
      <c r="Q97" s="157">
        <v>409</v>
      </c>
      <c r="R97" s="157">
        <v>453</v>
      </c>
      <c r="S97" s="157">
        <v>415</v>
      </c>
      <c r="T97" s="157">
        <v>422</v>
      </c>
      <c r="U97" s="157">
        <v>467</v>
      </c>
      <c r="V97" s="157">
        <v>415</v>
      </c>
      <c r="W97" s="157">
        <v>463</v>
      </c>
      <c r="X97" s="157">
        <v>378</v>
      </c>
      <c r="Y97" s="157">
        <v>367</v>
      </c>
      <c r="Z97" s="157">
        <v>382</v>
      </c>
      <c r="AA97" s="157">
        <v>409</v>
      </c>
      <c r="AB97" s="157">
        <v>511</v>
      </c>
      <c r="AC97" s="157">
        <v>2490</v>
      </c>
      <c r="AD97" s="157">
        <v>2508</v>
      </c>
      <c r="AE97" s="157">
        <v>2422</v>
      </c>
      <c r="AF97" s="157">
        <v>2392</v>
      </c>
      <c r="AG97" s="157">
        <v>2225</v>
      </c>
      <c r="AH97" s="157">
        <v>1932</v>
      </c>
      <c r="AI97" s="157">
        <v>1650</v>
      </c>
      <c r="AJ97" s="157">
        <v>1335</v>
      </c>
      <c r="AK97" s="157">
        <v>1001</v>
      </c>
      <c r="AL97" s="157">
        <v>828</v>
      </c>
      <c r="AM97" s="157">
        <v>601</v>
      </c>
      <c r="AN97" s="157">
        <v>422</v>
      </c>
      <c r="AO97" s="16">
        <v>482</v>
      </c>
      <c r="AP97" s="157">
        <v>9</v>
      </c>
      <c r="AQ97" s="157">
        <v>132</v>
      </c>
      <c r="AR97" s="285">
        <v>155</v>
      </c>
      <c r="AS97" s="292">
        <v>480</v>
      </c>
      <c r="AT97" s="157">
        <v>13268</v>
      </c>
      <c r="AU97" s="157">
        <v>1111</v>
      </c>
      <c r="AV97" s="157">
        <v>1086</v>
      </c>
      <c r="AW97" s="157">
        <v>7279</v>
      </c>
      <c r="AX97" s="260">
        <v>549</v>
      </c>
    </row>
    <row r="98" spans="1:50" x14ac:dyDescent="0.25">
      <c r="A98" s="1">
        <v>81</v>
      </c>
      <c r="B98" s="21" t="s">
        <v>22</v>
      </c>
      <c r="C98" s="22" t="s">
        <v>133</v>
      </c>
      <c r="D98" s="22" t="s">
        <v>187</v>
      </c>
      <c r="E98" s="22" t="s">
        <v>188</v>
      </c>
      <c r="F98" s="23" t="s">
        <v>34</v>
      </c>
      <c r="G98" s="154">
        <f t="shared" si="22"/>
        <v>13517</v>
      </c>
      <c r="H98" s="16">
        <f t="shared" si="26"/>
        <v>1089</v>
      </c>
      <c r="I98" s="154">
        <v>109</v>
      </c>
      <c r="J98" s="157">
        <v>186</v>
      </c>
      <c r="K98" s="157">
        <v>186</v>
      </c>
      <c r="L98" s="157">
        <v>195</v>
      </c>
      <c r="M98" s="157">
        <v>203</v>
      </c>
      <c r="N98" s="157">
        <v>210</v>
      </c>
      <c r="O98" s="157">
        <v>186</v>
      </c>
      <c r="P98" s="157">
        <v>197</v>
      </c>
      <c r="Q98" s="157">
        <v>194</v>
      </c>
      <c r="R98" s="157">
        <v>215</v>
      </c>
      <c r="S98" s="157">
        <v>197</v>
      </c>
      <c r="T98" s="157">
        <v>201</v>
      </c>
      <c r="U98" s="157">
        <v>222</v>
      </c>
      <c r="V98" s="157">
        <v>197</v>
      </c>
      <c r="W98" s="157">
        <v>220</v>
      </c>
      <c r="X98" s="157">
        <v>179</v>
      </c>
      <c r="Y98" s="157">
        <v>174</v>
      </c>
      <c r="Z98" s="157">
        <v>181</v>
      </c>
      <c r="AA98" s="157">
        <v>194</v>
      </c>
      <c r="AB98" s="157">
        <v>243</v>
      </c>
      <c r="AC98" s="157">
        <v>1182</v>
      </c>
      <c r="AD98" s="157">
        <v>1190</v>
      </c>
      <c r="AE98" s="157">
        <v>1150</v>
      </c>
      <c r="AF98" s="157">
        <v>1135</v>
      </c>
      <c r="AG98" s="157">
        <v>1056</v>
      </c>
      <c r="AH98" s="157">
        <v>917</v>
      </c>
      <c r="AI98" s="157">
        <v>783</v>
      </c>
      <c r="AJ98" s="157">
        <v>633</v>
      </c>
      <c r="AK98" s="157">
        <v>475</v>
      </c>
      <c r="AL98" s="157">
        <v>393</v>
      </c>
      <c r="AM98" s="157">
        <v>285</v>
      </c>
      <c r="AN98" s="157">
        <v>200</v>
      </c>
      <c r="AO98" s="16">
        <v>229</v>
      </c>
      <c r="AP98" s="157">
        <v>4</v>
      </c>
      <c r="AQ98" s="157">
        <v>50</v>
      </c>
      <c r="AR98" s="285">
        <v>59</v>
      </c>
      <c r="AS98" s="292">
        <v>182</v>
      </c>
      <c r="AT98" s="157">
        <v>5048</v>
      </c>
      <c r="AU98" s="157">
        <v>423</v>
      </c>
      <c r="AV98" s="157">
        <v>413</v>
      </c>
      <c r="AW98" s="157">
        <v>2769</v>
      </c>
      <c r="AX98" s="260">
        <v>209</v>
      </c>
    </row>
    <row r="99" spans="1:50" x14ac:dyDescent="0.25">
      <c r="A99" s="1">
        <v>82</v>
      </c>
      <c r="B99" s="21" t="s">
        <v>22</v>
      </c>
      <c r="C99" s="22" t="s">
        <v>133</v>
      </c>
      <c r="D99" s="22" t="s">
        <v>189</v>
      </c>
      <c r="E99" s="22" t="s">
        <v>190</v>
      </c>
      <c r="F99" s="23" t="s">
        <v>37</v>
      </c>
      <c r="G99" s="154">
        <f t="shared" si="22"/>
        <v>16219</v>
      </c>
      <c r="H99" s="16">
        <f t="shared" si="26"/>
        <v>1330</v>
      </c>
      <c r="I99" s="154">
        <v>156</v>
      </c>
      <c r="J99" s="157">
        <v>222</v>
      </c>
      <c r="K99" s="157">
        <v>223</v>
      </c>
      <c r="L99" s="157">
        <v>234</v>
      </c>
      <c r="M99" s="157">
        <v>243</v>
      </c>
      <c r="N99" s="157">
        <v>252</v>
      </c>
      <c r="O99" s="157">
        <v>223</v>
      </c>
      <c r="P99" s="157">
        <v>236</v>
      </c>
      <c r="Q99" s="157">
        <v>233</v>
      </c>
      <c r="R99" s="157">
        <v>258</v>
      </c>
      <c r="S99" s="157">
        <v>236</v>
      </c>
      <c r="T99" s="157">
        <v>240</v>
      </c>
      <c r="U99" s="157">
        <v>266</v>
      </c>
      <c r="V99" s="157">
        <v>236</v>
      </c>
      <c r="W99" s="157">
        <v>263</v>
      </c>
      <c r="X99" s="157">
        <v>215</v>
      </c>
      <c r="Y99" s="157">
        <v>208</v>
      </c>
      <c r="Z99" s="157">
        <v>217</v>
      </c>
      <c r="AA99" s="157">
        <v>233</v>
      </c>
      <c r="AB99" s="157">
        <v>291</v>
      </c>
      <c r="AC99" s="157">
        <v>1416</v>
      </c>
      <c r="AD99" s="157">
        <v>1426</v>
      </c>
      <c r="AE99" s="157">
        <v>1377</v>
      </c>
      <c r="AF99" s="157">
        <v>1360</v>
      </c>
      <c r="AG99" s="157">
        <v>1265</v>
      </c>
      <c r="AH99" s="157">
        <v>1098</v>
      </c>
      <c r="AI99" s="157">
        <v>938</v>
      </c>
      <c r="AJ99" s="157">
        <v>759</v>
      </c>
      <c r="AK99" s="157">
        <v>569</v>
      </c>
      <c r="AL99" s="157">
        <v>471</v>
      </c>
      <c r="AM99" s="157">
        <v>341</v>
      </c>
      <c r="AN99" s="157">
        <v>240</v>
      </c>
      <c r="AO99" s="16">
        <v>274</v>
      </c>
      <c r="AP99" s="157">
        <v>5</v>
      </c>
      <c r="AQ99" s="157">
        <v>72</v>
      </c>
      <c r="AR99" s="285">
        <v>84</v>
      </c>
      <c r="AS99" s="292">
        <v>262</v>
      </c>
      <c r="AT99" s="157">
        <v>7247</v>
      </c>
      <c r="AU99" s="157">
        <v>607</v>
      </c>
      <c r="AV99" s="157">
        <v>593</v>
      </c>
      <c r="AW99" s="157">
        <v>3976</v>
      </c>
      <c r="AX99" s="260">
        <v>300</v>
      </c>
    </row>
    <row r="100" spans="1:50" x14ac:dyDescent="0.25">
      <c r="A100" s="1">
        <v>83</v>
      </c>
      <c r="B100" s="21" t="s">
        <v>22</v>
      </c>
      <c r="C100" s="22" t="s">
        <v>133</v>
      </c>
      <c r="D100" s="22" t="s">
        <v>191</v>
      </c>
      <c r="E100" s="22" t="s">
        <v>192</v>
      </c>
      <c r="F100" s="23" t="s">
        <v>34</v>
      </c>
      <c r="G100" s="154">
        <f t="shared" si="22"/>
        <v>14924</v>
      </c>
      <c r="H100" s="16">
        <f t="shared" si="26"/>
        <v>1233</v>
      </c>
      <c r="I100" s="154">
        <v>155</v>
      </c>
      <c r="J100" s="157">
        <v>204</v>
      </c>
      <c r="K100" s="157">
        <v>205</v>
      </c>
      <c r="L100" s="157">
        <v>215</v>
      </c>
      <c r="M100" s="157">
        <v>223</v>
      </c>
      <c r="N100" s="157">
        <v>231</v>
      </c>
      <c r="O100" s="157">
        <v>205</v>
      </c>
      <c r="P100" s="157">
        <v>217</v>
      </c>
      <c r="Q100" s="157">
        <v>214</v>
      </c>
      <c r="R100" s="157">
        <v>237</v>
      </c>
      <c r="S100" s="157">
        <v>217</v>
      </c>
      <c r="T100" s="157">
        <v>221</v>
      </c>
      <c r="U100" s="157">
        <v>244</v>
      </c>
      <c r="V100" s="157">
        <v>217</v>
      </c>
      <c r="W100" s="157">
        <v>242</v>
      </c>
      <c r="X100" s="157">
        <v>198</v>
      </c>
      <c r="Y100" s="157">
        <v>192</v>
      </c>
      <c r="Z100" s="157">
        <v>200</v>
      </c>
      <c r="AA100" s="157">
        <v>214</v>
      </c>
      <c r="AB100" s="157">
        <v>267</v>
      </c>
      <c r="AC100" s="157">
        <v>1302</v>
      </c>
      <c r="AD100" s="157">
        <v>1311</v>
      </c>
      <c r="AE100" s="157">
        <v>1266</v>
      </c>
      <c r="AF100" s="157">
        <v>1250</v>
      </c>
      <c r="AG100" s="157">
        <v>1163</v>
      </c>
      <c r="AH100" s="157">
        <v>1010</v>
      </c>
      <c r="AI100" s="157">
        <v>863</v>
      </c>
      <c r="AJ100" s="157">
        <v>698</v>
      </c>
      <c r="AK100" s="157">
        <v>523</v>
      </c>
      <c r="AL100" s="157">
        <v>433</v>
      </c>
      <c r="AM100" s="157">
        <v>314</v>
      </c>
      <c r="AN100" s="157">
        <v>221</v>
      </c>
      <c r="AO100" s="16">
        <v>252</v>
      </c>
      <c r="AP100" s="157">
        <v>5</v>
      </c>
      <c r="AQ100" s="157">
        <v>71</v>
      </c>
      <c r="AR100" s="285">
        <v>84</v>
      </c>
      <c r="AS100" s="292">
        <v>259</v>
      </c>
      <c r="AT100" s="157">
        <v>7175</v>
      </c>
      <c r="AU100" s="157">
        <v>601</v>
      </c>
      <c r="AV100" s="157">
        <v>587</v>
      </c>
      <c r="AW100" s="157">
        <v>3936</v>
      </c>
      <c r="AX100" s="260">
        <v>297</v>
      </c>
    </row>
    <row r="101" spans="1:50" ht="15.75" thickBot="1" x14ac:dyDescent="0.3">
      <c r="A101" s="2">
        <v>84</v>
      </c>
      <c r="B101" s="28" t="s">
        <v>22</v>
      </c>
      <c r="C101" s="26" t="s">
        <v>133</v>
      </c>
      <c r="D101" s="26" t="s">
        <v>177</v>
      </c>
      <c r="E101" s="26" t="s">
        <v>178</v>
      </c>
      <c r="F101" s="27" t="s">
        <v>34</v>
      </c>
      <c r="G101" s="159">
        <f>SUM(I101:AO101)</f>
        <v>14388</v>
      </c>
      <c r="H101" s="29">
        <f t="shared" si="26"/>
        <v>1160</v>
      </c>
      <c r="I101" s="159">
        <v>116</v>
      </c>
      <c r="J101" s="160">
        <v>198</v>
      </c>
      <c r="K101" s="160">
        <v>198</v>
      </c>
      <c r="L101" s="160">
        <v>208</v>
      </c>
      <c r="M101" s="160">
        <v>216</v>
      </c>
      <c r="N101" s="160">
        <v>224</v>
      </c>
      <c r="O101" s="160">
        <v>198</v>
      </c>
      <c r="P101" s="160">
        <v>210</v>
      </c>
      <c r="Q101" s="160">
        <v>207</v>
      </c>
      <c r="R101" s="160">
        <v>229</v>
      </c>
      <c r="S101" s="160">
        <v>210</v>
      </c>
      <c r="T101" s="160">
        <v>213</v>
      </c>
      <c r="U101" s="160">
        <v>236</v>
      </c>
      <c r="V101" s="160">
        <v>210</v>
      </c>
      <c r="W101" s="160">
        <v>234</v>
      </c>
      <c r="X101" s="160">
        <v>191</v>
      </c>
      <c r="Y101" s="160">
        <v>185</v>
      </c>
      <c r="Z101" s="160">
        <v>193</v>
      </c>
      <c r="AA101" s="160">
        <v>207</v>
      </c>
      <c r="AB101" s="160">
        <v>258</v>
      </c>
      <c r="AC101" s="160">
        <v>1258</v>
      </c>
      <c r="AD101" s="160">
        <v>1267</v>
      </c>
      <c r="AE101" s="160">
        <v>1223</v>
      </c>
      <c r="AF101" s="160">
        <v>1208</v>
      </c>
      <c r="AG101" s="160">
        <v>1124</v>
      </c>
      <c r="AH101" s="160">
        <v>976</v>
      </c>
      <c r="AI101" s="160">
        <v>833</v>
      </c>
      <c r="AJ101" s="160">
        <v>674</v>
      </c>
      <c r="AK101" s="160">
        <v>506</v>
      </c>
      <c r="AL101" s="160">
        <v>418</v>
      </c>
      <c r="AM101" s="160">
        <v>303</v>
      </c>
      <c r="AN101" s="160">
        <v>213</v>
      </c>
      <c r="AO101" s="29">
        <v>244</v>
      </c>
      <c r="AP101" s="160">
        <v>4</v>
      </c>
      <c r="AQ101" s="160">
        <v>53</v>
      </c>
      <c r="AR101" s="287">
        <v>63</v>
      </c>
      <c r="AS101" s="294">
        <v>194</v>
      </c>
      <c r="AT101" s="160">
        <v>5372</v>
      </c>
      <c r="AU101" s="160">
        <v>450</v>
      </c>
      <c r="AV101" s="160">
        <v>440</v>
      </c>
      <c r="AW101" s="160">
        <v>2947</v>
      </c>
      <c r="AX101" s="263">
        <v>222</v>
      </c>
    </row>
    <row r="102" spans="1:50" x14ac:dyDescent="0.25">
      <c r="A102" s="3"/>
      <c r="B102" s="3"/>
      <c r="C102" s="3"/>
      <c r="D102" s="3"/>
      <c r="E102" s="3" t="s">
        <v>198</v>
      </c>
      <c r="F102" s="3"/>
      <c r="G102" s="133"/>
      <c r="H102" s="133"/>
      <c r="I102" s="133"/>
      <c r="J102" s="133"/>
      <c r="K102" s="133"/>
      <c r="L102" s="133"/>
      <c r="M102" s="133"/>
      <c r="N102" s="133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</row>
    <row r="103" spans="1:50" x14ac:dyDescent="0.25">
      <c r="A103" s="3"/>
      <c r="B103" s="3"/>
      <c r="C103" s="3"/>
      <c r="D103" s="3"/>
      <c r="E103" s="3" t="s">
        <v>197</v>
      </c>
      <c r="F103" s="3"/>
      <c r="G103" s="133"/>
      <c r="H103" s="133"/>
      <c r="I103" s="133"/>
      <c r="J103" s="133"/>
      <c r="K103" s="133"/>
      <c r="L103" s="133"/>
      <c r="M103" s="133"/>
      <c r="N103" s="133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</row>
    <row r="104" spans="1:50" x14ac:dyDescent="0.25">
      <c r="A104" s="3"/>
      <c r="B104" s="3"/>
      <c r="C104" s="3"/>
      <c r="D104" s="3"/>
      <c r="E104" s="3" t="s">
        <v>193</v>
      </c>
      <c r="F104" s="3"/>
      <c r="G104" s="133"/>
      <c r="H104" s="133"/>
      <c r="I104" s="133"/>
      <c r="J104" s="133"/>
      <c r="K104" s="133"/>
      <c r="L104" s="133"/>
      <c r="M104" s="133"/>
      <c r="N104" s="133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</row>
    <row r="105" spans="1:50" x14ac:dyDescent="0.25">
      <c r="A105" s="3"/>
      <c r="B105" s="3"/>
      <c r="C105" s="3"/>
      <c r="D105" s="3"/>
      <c r="E105" s="3" t="s">
        <v>288</v>
      </c>
      <c r="F105" s="3"/>
      <c r="G105" s="133"/>
      <c r="H105" s="133"/>
      <c r="I105" s="133"/>
      <c r="J105" s="133"/>
      <c r="K105" s="133"/>
      <c r="L105" s="133"/>
      <c r="M105" s="133"/>
      <c r="N105" s="133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</row>
    <row r="106" spans="1:50" x14ac:dyDescent="0.25">
      <c r="A106" s="3"/>
      <c r="B106" s="3"/>
      <c r="C106" s="3"/>
      <c r="D106" s="3"/>
      <c r="F106" s="3"/>
      <c r="G106" s="133"/>
      <c r="H106" s="133"/>
      <c r="I106" s="133"/>
      <c r="J106" s="133"/>
      <c r="K106" s="133"/>
      <c r="L106" s="133"/>
      <c r="M106" s="133"/>
      <c r="N106" s="133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</row>
    <row r="107" spans="1:50" x14ac:dyDescent="0.25"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</row>
    <row r="108" spans="1:50" x14ac:dyDescent="0.25"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</row>
    <row r="109" spans="1:50" x14ac:dyDescent="0.25"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</row>
    <row r="110" spans="1:50" x14ac:dyDescent="0.25"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</row>
    <row r="111" spans="1:50" ht="15.75" thickBot="1" x14ac:dyDescent="0.3"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</row>
    <row r="112" spans="1:50" ht="15" customHeight="1" thickBot="1" x14ac:dyDescent="0.3">
      <c r="D112" s="384" t="s">
        <v>242</v>
      </c>
      <c r="E112" s="386" t="s">
        <v>0</v>
      </c>
      <c r="F112" s="395"/>
      <c r="G112" s="350" t="s">
        <v>195</v>
      </c>
      <c r="H112" s="363"/>
      <c r="I112" s="389" t="s">
        <v>4</v>
      </c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  <c r="AA112" s="390"/>
      <c r="AB112" s="391"/>
      <c r="AC112" s="392" t="s">
        <v>287</v>
      </c>
      <c r="AD112" s="390"/>
      <c r="AE112" s="390"/>
      <c r="AF112" s="390"/>
      <c r="AG112" s="390"/>
      <c r="AH112" s="390"/>
      <c r="AI112" s="390"/>
      <c r="AJ112" s="390"/>
      <c r="AK112" s="390"/>
      <c r="AL112" s="390"/>
      <c r="AM112" s="390"/>
      <c r="AN112" s="390"/>
      <c r="AO112" s="393"/>
      <c r="AP112" s="338" t="s">
        <v>308</v>
      </c>
      <c r="AQ112" s="339"/>
      <c r="AR112" s="394"/>
      <c r="AS112" s="382" t="s">
        <v>311</v>
      </c>
      <c r="AT112" s="343" t="s">
        <v>312</v>
      </c>
      <c r="AU112" s="345" t="s">
        <v>313</v>
      </c>
      <c r="AV112" s="346"/>
      <c r="AW112" s="347"/>
      <c r="AX112" s="348" t="s">
        <v>317</v>
      </c>
    </row>
    <row r="113" spans="4:50" ht="15.75" thickBot="1" x14ac:dyDescent="0.3">
      <c r="D113" s="385"/>
      <c r="E113" s="387"/>
      <c r="F113" s="396"/>
      <c r="G113" s="256" t="s">
        <v>196</v>
      </c>
      <c r="H113" s="257" t="s">
        <v>5</v>
      </c>
      <c r="I113" s="164" t="s">
        <v>6</v>
      </c>
      <c r="J113" s="165" t="s">
        <v>7</v>
      </c>
      <c r="K113" s="165" t="s">
        <v>8</v>
      </c>
      <c r="L113" s="165" t="s">
        <v>9</v>
      </c>
      <c r="M113" s="165" t="s">
        <v>10</v>
      </c>
      <c r="N113" s="165" t="s">
        <v>11</v>
      </c>
      <c r="O113" s="129" t="s">
        <v>199</v>
      </c>
      <c r="P113" s="129" t="s">
        <v>200</v>
      </c>
      <c r="Q113" s="129" t="s">
        <v>201</v>
      </c>
      <c r="R113" s="129" t="s">
        <v>202</v>
      </c>
      <c r="S113" s="129" t="s">
        <v>203</v>
      </c>
      <c r="T113" s="129" t="s">
        <v>204</v>
      </c>
      <c r="U113" s="129" t="s">
        <v>205</v>
      </c>
      <c r="V113" s="129" t="s">
        <v>206</v>
      </c>
      <c r="W113" s="129" t="s">
        <v>207</v>
      </c>
      <c r="X113" s="129" t="s">
        <v>208</v>
      </c>
      <c r="Y113" s="129" t="s">
        <v>209</v>
      </c>
      <c r="Z113" s="129" t="s">
        <v>210</v>
      </c>
      <c r="AA113" s="129" t="s">
        <v>211</v>
      </c>
      <c r="AB113" s="130" t="s">
        <v>212</v>
      </c>
      <c r="AC113" s="131" t="s">
        <v>295</v>
      </c>
      <c r="AD113" s="129" t="s">
        <v>296</v>
      </c>
      <c r="AE113" s="129" t="s">
        <v>297</v>
      </c>
      <c r="AF113" s="129" t="s">
        <v>298</v>
      </c>
      <c r="AG113" s="129" t="s">
        <v>299</v>
      </c>
      <c r="AH113" s="129" t="s">
        <v>300</v>
      </c>
      <c r="AI113" s="129" t="s">
        <v>301</v>
      </c>
      <c r="AJ113" s="129" t="s">
        <v>302</v>
      </c>
      <c r="AK113" s="129" t="s">
        <v>303</v>
      </c>
      <c r="AL113" s="129" t="s">
        <v>304</v>
      </c>
      <c r="AM113" s="129" t="s">
        <v>305</v>
      </c>
      <c r="AN113" s="129" t="s">
        <v>306</v>
      </c>
      <c r="AO113" s="132" t="s">
        <v>307</v>
      </c>
      <c r="AP113" s="192" t="s">
        <v>309</v>
      </c>
      <c r="AQ113" s="193" t="s">
        <v>318</v>
      </c>
      <c r="AR113" s="282" t="s">
        <v>310</v>
      </c>
      <c r="AS113" s="383"/>
      <c r="AT113" s="344"/>
      <c r="AU113" s="204" t="s">
        <v>314</v>
      </c>
      <c r="AV113" s="205" t="s">
        <v>315</v>
      </c>
      <c r="AW113" s="206" t="s">
        <v>316</v>
      </c>
      <c r="AX113" s="349"/>
    </row>
    <row r="114" spans="4:50" ht="15.75" thickBot="1" x14ac:dyDescent="0.3">
      <c r="D114" s="177"/>
      <c r="E114" s="142" t="s">
        <v>12</v>
      </c>
      <c r="F114" s="143"/>
      <c r="G114" s="180">
        <f>+SUM(G115:G121)</f>
        <v>1619747</v>
      </c>
      <c r="H114" s="182">
        <f t="shared" ref="H114:AX114" si="27">+SUM(H115:H121)</f>
        <v>157526</v>
      </c>
      <c r="I114" s="180">
        <f t="shared" si="27"/>
        <v>21807</v>
      </c>
      <c r="J114" s="176">
        <f t="shared" si="27"/>
        <v>25507</v>
      </c>
      <c r="K114" s="176">
        <f t="shared" si="27"/>
        <v>26328</v>
      </c>
      <c r="L114" s="176">
        <f t="shared" si="27"/>
        <v>27423</v>
      </c>
      <c r="M114" s="176">
        <f t="shared" si="27"/>
        <v>28244</v>
      </c>
      <c r="N114" s="176">
        <f t="shared" si="27"/>
        <v>28217</v>
      </c>
      <c r="O114" s="176">
        <f t="shared" si="27"/>
        <v>19318</v>
      </c>
      <c r="P114" s="176">
        <f t="shared" si="27"/>
        <v>19981</v>
      </c>
      <c r="Q114" s="176">
        <f t="shared" si="27"/>
        <v>20240</v>
      </c>
      <c r="R114" s="176">
        <f t="shared" si="27"/>
        <v>21874</v>
      </c>
      <c r="S114" s="176">
        <f t="shared" si="27"/>
        <v>20783</v>
      </c>
      <c r="T114" s="176">
        <f t="shared" si="27"/>
        <v>21527</v>
      </c>
      <c r="U114" s="176">
        <f t="shared" si="27"/>
        <v>22459</v>
      </c>
      <c r="V114" s="176">
        <f t="shared" si="27"/>
        <v>21582</v>
      </c>
      <c r="W114" s="176">
        <f t="shared" si="27"/>
        <v>23341</v>
      </c>
      <c r="X114" s="176">
        <f t="shared" si="27"/>
        <v>18598</v>
      </c>
      <c r="Y114" s="176">
        <f t="shared" si="27"/>
        <v>18853</v>
      </c>
      <c r="Z114" s="176">
        <f t="shared" si="27"/>
        <v>20707</v>
      </c>
      <c r="AA114" s="176">
        <f t="shared" si="27"/>
        <v>22320</v>
      </c>
      <c r="AB114" s="176">
        <f t="shared" si="27"/>
        <v>28211</v>
      </c>
      <c r="AC114" s="176">
        <f t="shared" si="27"/>
        <v>139120</v>
      </c>
      <c r="AD114" s="176">
        <f t="shared" si="27"/>
        <v>141785</v>
      </c>
      <c r="AE114" s="176">
        <f t="shared" si="27"/>
        <v>133560</v>
      </c>
      <c r="AF114" s="176">
        <f t="shared" si="27"/>
        <v>130509</v>
      </c>
      <c r="AG114" s="176">
        <f t="shared" si="27"/>
        <v>121937</v>
      </c>
      <c r="AH114" s="176">
        <f t="shared" si="27"/>
        <v>107852</v>
      </c>
      <c r="AI114" s="176">
        <f t="shared" si="27"/>
        <v>96061</v>
      </c>
      <c r="AJ114" s="176">
        <f t="shared" si="27"/>
        <v>79776</v>
      </c>
      <c r="AK114" s="176">
        <f t="shared" si="27"/>
        <v>62100</v>
      </c>
      <c r="AL114" s="176">
        <f t="shared" si="27"/>
        <v>53476</v>
      </c>
      <c r="AM114" s="176">
        <f t="shared" si="27"/>
        <v>39033</v>
      </c>
      <c r="AN114" s="176">
        <f t="shared" si="27"/>
        <v>26179</v>
      </c>
      <c r="AO114" s="182">
        <f t="shared" si="27"/>
        <v>31039</v>
      </c>
      <c r="AP114" s="180">
        <f t="shared" si="27"/>
        <v>643</v>
      </c>
      <c r="AQ114" s="176">
        <f t="shared" si="27"/>
        <v>9817</v>
      </c>
      <c r="AR114" s="318">
        <f t="shared" si="27"/>
        <v>11990</v>
      </c>
      <c r="AS114" s="319">
        <f t="shared" si="27"/>
        <v>27147</v>
      </c>
      <c r="AT114" s="176">
        <f t="shared" si="27"/>
        <v>850739</v>
      </c>
      <c r="AU114" s="176">
        <f t="shared" si="27"/>
        <v>55585</v>
      </c>
      <c r="AV114" s="176">
        <f t="shared" si="27"/>
        <v>57451</v>
      </c>
      <c r="AW114" s="176">
        <f t="shared" si="27"/>
        <v>407627</v>
      </c>
      <c r="AX114" s="182">
        <f t="shared" si="27"/>
        <v>34442</v>
      </c>
    </row>
    <row r="115" spans="4:50" x14ac:dyDescent="0.25">
      <c r="D115" s="138" t="s">
        <v>213</v>
      </c>
      <c r="E115" s="135" t="s">
        <v>14</v>
      </c>
      <c r="F115" s="31"/>
      <c r="G115" s="304">
        <f>SUM(I115:AO115)</f>
        <v>651504</v>
      </c>
      <c r="H115" s="178">
        <f>SUM(I115:N115)</f>
        <v>66851</v>
      </c>
      <c r="I115" s="320">
        <f>+SUMIFS(I$10:I$101,$B$10:$B$101,$E115)</f>
        <v>9440</v>
      </c>
      <c r="J115" s="321">
        <f t="shared" ref="J115:AO121" si="28">+SUMIFS(J$10:J$101,$B$10:$B$101,$E115)</f>
        <v>10871</v>
      </c>
      <c r="K115" s="321">
        <f t="shared" si="28"/>
        <v>11181</v>
      </c>
      <c r="L115" s="321">
        <f t="shared" si="28"/>
        <v>11768</v>
      </c>
      <c r="M115" s="321">
        <f t="shared" si="28"/>
        <v>11776</v>
      </c>
      <c r="N115" s="321">
        <f t="shared" si="28"/>
        <v>11815</v>
      </c>
      <c r="O115" s="321">
        <f t="shared" si="28"/>
        <v>8219</v>
      </c>
      <c r="P115" s="321">
        <f t="shared" si="28"/>
        <v>8493</v>
      </c>
      <c r="Q115" s="321">
        <f t="shared" si="28"/>
        <v>8575</v>
      </c>
      <c r="R115" s="321">
        <f t="shared" si="28"/>
        <v>9249</v>
      </c>
      <c r="S115" s="321">
        <f t="shared" si="28"/>
        <v>8944</v>
      </c>
      <c r="T115" s="321">
        <f t="shared" si="28"/>
        <v>9174</v>
      </c>
      <c r="U115" s="321">
        <f t="shared" si="28"/>
        <v>9258</v>
      </c>
      <c r="V115" s="321">
        <f t="shared" si="28"/>
        <v>9051</v>
      </c>
      <c r="W115" s="321">
        <f t="shared" si="28"/>
        <v>9793</v>
      </c>
      <c r="X115" s="321">
        <f t="shared" si="28"/>
        <v>7696</v>
      </c>
      <c r="Y115" s="321">
        <f t="shared" si="28"/>
        <v>7838</v>
      </c>
      <c r="Z115" s="321">
        <f t="shared" si="28"/>
        <v>8628</v>
      </c>
      <c r="AA115" s="321">
        <f t="shared" si="28"/>
        <v>9348</v>
      </c>
      <c r="AB115" s="321">
        <f t="shared" si="28"/>
        <v>11684</v>
      </c>
      <c r="AC115" s="321">
        <f t="shared" si="28"/>
        <v>57876</v>
      </c>
      <c r="AD115" s="321">
        <f t="shared" si="28"/>
        <v>60240</v>
      </c>
      <c r="AE115" s="321">
        <f t="shared" si="28"/>
        <v>56678</v>
      </c>
      <c r="AF115" s="321">
        <f t="shared" si="28"/>
        <v>53442</v>
      </c>
      <c r="AG115" s="321">
        <f t="shared" si="28"/>
        <v>48181</v>
      </c>
      <c r="AH115" s="321">
        <f t="shared" si="28"/>
        <v>42360</v>
      </c>
      <c r="AI115" s="321">
        <f t="shared" si="28"/>
        <v>37343</v>
      </c>
      <c r="AJ115" s="321">
        <f t="shared" si="28"/>
        <v>30100</v>
      </c>
      <c r="AK115" s="321">
        <f t="shared" si="28"/>
        <v>22691</v>
      </c>
      <c r="AL115" s="321">
        <f t="shared" si="28"/>
        <v>18713</v>
      </c>
      <c r="AM115" s="321">
        <f t="shared" si="28"/>
        <v>12840</v>
      </c>
      <c r="AN115" s="321">
        <f t="shared" si="28"/>
        <v>8475</v>
      </c>
      <c r="AO115" s="179">
        <f t="shared" si="28"/>
        <v>9764</v>
      </c>
      <c r="AP115" s="264">
        <f t="shared" ref="AP115:AX121" si="29">+SUMIFS(AP$10:AP$101,$B$10:$B$101,$E115)</f>
        <v>274</v>
      </c>
      <c r="AQ115" s="179">
        <f t="shared" si="29"/>
        <v>4252</v>
      </c>
      <c r="AR115" s="179">
        <f t="shared" si="29"/>
        <v>5188</v>
      </c>
      <c r="AS115" s="179">
        <f t="shared" si="29"/>
        <v>11751</v>
      </c>
      <c r="AT115" s="179">
        <f t="shared" si="29"/>
        <v>344453</v>
      </c>
      <c r="AU115" s="179">
        <f t="shared" si="29"/>
        <v>23365</v>
      </c>
      <c r="AV115" s="179">
        <f t="shared" si="29"/>
        <v>23812</v>
      </c>
      <c r="AW115" s="179">
        <f t="shared" si="29"/>
        <v>167947</v>
      </c>
      <c r="AX115" s="265">
        <f t="shared" si="29"/>
        <v>15139</v>
      </c>
    </row>
    <row r="116" spans="4:50" x14ac:dyDescent="0.25">
      <c r="D116" s="137" t="s">
        <v>214</v>
      </c>
      <c r="E116" s="135" t="s">
        <v>134</v>
      </c>
      <c r="F116" s="31"/>
      <c r="G116" s="187">
        <f t="shared" ref="G116:G121" si="30">SUM(I116:AO116)</f>
        <v>47088</v>
      </c>
      <c r="H116" s="16">
        <f t="shared" ref="H116:H121" si="31">SUM(I116:N116)</f>
        <v>4114</v>
      </c>
      <c r="I116" s="183">
        <f t="shared" ref="I116:X121" si="32">+SUMIFS(I$10:I$101,$B$10:$B$101,$E116)</f>
        <v>565</v>
      </c>
      <c r="J116" s="185">
        <f t="shared" si="32"/>
        <v>590</v>
      </c>
      <c r="K116" s="185">
        <f t="shared" si="32"/>
        <v>714</v>
      </c>
      <c r="L116" s="185">
        <f t="shared" si="32"/>
        <v>733</v>
      </c>
      <c r="M116" s="185">
        <f t="shared" si="32"/>
        <v>738</v>
      </c>
      <c r="N116" s="185">
        <f t="shared" si="32"/>
        <v>774</v>
      </c>
      <c r="O116" s="185">
        <f t="shared" si="32"/>
        <v>536</v>
      </c>
      <c r="P116" s="185">
        <f t="shared" si="32"/>
        <v>522</v>
      </c>
      <c r="Q116" s="185">
        <f t="shared" si="32"/>
        <v>535</v>
      </c>
      <c r="R116" s="185">
        <f t="shared" si="32"/>
        <v>581</v>
      </c>
      <c r="S116" s="185">
        <f t="shared" si="32"/>
        <v>541</v>
      </c>
      <c r="T116" s="185">
        <f t="shared" si="32"/>
        <v>607</v>
      </c>
      <c r="U116" s="185">
        <f t="shared" si="32"/>
        <v>573</v>
      </c>
      <c r="V116" s="185">
        <f t="shared" si="32"/>
        <v>592</v>
      </c>
      <c r="W116" s="185">
        <f t="shared" si="32"/>
        <v>641</v>
      </c>
      <c r="X116" s="185">
        <f t="shared" si="32"/>
        <v>532</v>
      </c>
      <c r="Y116" s="185">
        <f t="shared" si="28"/>
        <v>492</v>
      </c>
      <c r="Z116" s="185">
        <f t="shared" si="28"/>
        <v>538</v>
      </c>
      <c r="AA116" s="185">
        <f t="shared" si="28"/>
        <v>531</v>
      </c>
      <c r="AB116" s="185">
        <f t="shared" si="28"/>
        <v>703</v>
      </c>
      <c r="AC116" s="185">
        <f t="shared" si="28"/>
        <v>3247</v>
      </c>
      <c r="AD116" s="185">
        <f t="shared" si="28"/>
        <v>3196</v>
      </c>
      <c r="AE116" s="185">
        <f t="shared" si="28"/>
        <v>3242</v>
      </c>
      <c r="AF116" s="185">
        <f t="shared" si="28"/>
        <v>3565</v>
      </c>
      <c r="AG116" s="185">
        <f t="shared" si="28"/>
        <v>3675</v>
      </c>
      <c r="AH116" s="185">
        <f t="shared" si="28"/>
        <v>3391</v>
      </c>
      <c r="AI116" s="185">
        <f t="shared" si="28"/>
        <v>3085</v>
      </c>
      <c r="AJ116" s="185">
        <f t="shared" si="28"/>
        <v>2665</v>
      </c>
      <c r="AK116" s="185">
        <f t="shared" si="28"/>
        <v>2230</v>
      </c>
      <c r="AL116" s="185">
        <f t="shared" si="28"/>
        <v>2143</v>
      </c>
      <c r="AM116" s="185">
        <f t="shared" si="28"/>
        <v>1715</v>
      </c>
      <c r="AN116" s="185">
        <f t="shared" si="28"/>
        <v>1189</v>
      </c>
      <c r="AO116" s="32">
        <f t="shared" si="28"/>
        <v>1707</v>
      </c>
      <c r="AP116" s="266">
        <f t="shared" si="29"/>
        <v>17</v>
      </c>
      <c r="AQ116" s="32">
        <f t="shared" si="29"/>
        <v>257</v>
      </c>
      <c r="AR116" s="32">
        <f t="shared" si="29"/>
        <v>308</v>
      </c>
      <c r="AS116" s="32">
        <f t="shared" si="29"/>
        <v>675</v>
      </c>
      <c r="AT116" s="32">
        <f t="shared" si="29"/>
        <v>25125</v>
      </c>
      <c r="AU116" s="32">
        <f t="shared" si="29"/>
        <v>1464</v>
      </c>
      <c r="AV116" s="32">
        <f t="shared" si="29"/>
        <v>1528</v>
      </c>
      <c r="AW116" s="32">
        <f t="shared" si="29"/>
        <v>10743</v>
      </c>
      <c r="AX116" s="267">
        <f t="shared" si="29"/>
        <v>876</v>
      </c>
    </row>
    <row r="117" spans="4:50" x14ac:dyDescent="0.25">
      <c r="D117" s="138" t="s">
        <v>215</v>
      </c>
      <c r="E117" s="135" t="s">
        <v>125</v>
      </c>
      <c r="F117" s="31"/>
      <c r="G117" s="187">
        <f t="shared" si="30"/>
        <v>36337</v>
      </c>
      <c r="H117" s="16">
        <f t="shared" si="31"/>
        <v>3341</v>
      </c>
      <c r="I117" s="183">
        <f t="shared" si="32"/>
        <v>465</v>
      </c>
      <c r="J117" s="185">
        <f t="shared" si="28"/>
        <v>573</v>
      </c>
      <c r="K117" s="185">
        <f t="shared" si="28"/>
        <v>572</v>
      </c>
      <c r="L117" s="185">
        <f t="shared" si="28"/>
        <v>540</v>
      </c>
      <c r="M117" s="185">
        <f t="shared" si="28"/>
        <v>614</v>
      </c>
      <c r="N117" s="185">
        <f t="shared" si="28"/>
        <v>577</v>
      </c>
      <c r="O117" s="185">
        <f t="shared" si="28"/>
        <v>514</v>
      </c>
      <c r="P117" s="185">
        <f t="shared" si="28"/>
        <v>561</v>
      </c>
      <c r="Q117" s="185">
        <f t="shared" si="28"/>
        <v>559</v>
      </c>
      <c r="R117" s="185">
        <f t="shared" si="28"/>
        <v>614</v>
      </c>
      <c r="S117" s="185">
        <f t="shared" si="28"/>
        <v>565</v>
      </c>
      <c r="T117" s="185">
        <f t="shared" si="28"/>
        <v>560</v>
      </c>
      <c r="U117" s="185">
        <f t="shared" si="28"/>
        <v>561</v>
      </c>
      <c r="V117" s="185">
        <f t="shared" si="28"/>
        <v>561</v>
      </c>
      <c r="W117" s="185">
        <f t="shared" si="28"/>
        <v>571</v>
      </c>
      <c r="X117" s="185">
        <f t="shared" si="28"/>
        <v>441</v>
      </c>
      <c r="Y117" s="185">
        <f t="shared" si="28"/>
        <v>480</v>
      </c>
      <c r="Z117" s="185">
        <f t="shared" si="28"/>
        <v>495</v>
      </c>
      <c r="AA117" s="185">
        <f t="shared" si="28"/>
        <v>517</v>
      </c>
      <c r="AB117" s="185">
        <f t="shared" si="28"/>
        <v>642</v>
      </c>
      <c r="AC117" s="185">
        <f t="shared" si="28"/>
        <v>3008</v>
      </c>
      <c r="AD117" s="185">
        <f t="shared" si="28"/>
        <v>3245</v>
      </c>
      <c r="AE117" s="185">
        <f t="shared" si="28"/>
        <v>3263</v>
      </c>
      <c r="AF117" s="185">
        <f t="shared" si="28"/>
        <v>3199</v>
      </c>
      <c r="AG117" s="185">
        <f t="shared" si="28"/>
        <v>2841</v>
      </c>
      <c r="AH117" s="185">
        <f t="shared" si="28"/>
        <v>2406</v>
      </c>
      <c r="AI117" s="185">
        <f t="shared" si="28"/>
        <v>1950</v>
      </c>
      <c r="AJ117" s="185">
        <f t="shared" si="28"/>
        <v>1584</v>
      </c>
      <c r="AK117" s="185">
        <f t="shared" si="28"/>
        <v>1138</v>
      </c>
      <c r="AL117" s="185">
        <f t="shared" si="28"/>
        <v>968</v>
      </c>
      <c r="AM117" s="185">
        <f t="shared" si="28"/>
        <v>730</v>
      </c>
      <c r="AN117" s="185">
        <f t="shared" si="28"/>
        <v>487</v>
      </c>
      <c r="AO117" s="32">
        <f t="shared" si="28"/>
        <v>536</v>
      </c>
      <c r="AP117" s="266">
        <f t="shared" si="29"/>
        <v>15</v>
      </c>
      <c r="AQ117" s="32">
        <f t="shared" si="29"/>
        <v>211</v>
      </c>
      <c r="AR117" s="32">
        <f t="shared" si="29"/>
        <v>254</v>
      </c>
      <c r="AS117" s="32">
        <f t="shared" si="29"/>
        <v>975</v>
      </c>
      <c r="AT117" s="32">
        <f t="shared" si="29"/>
        <v>26316</v>
      </c>
      <c r="AU117" s="32">
        <f t="shared" si="29"/>
        <v>1425</v>
      </c>
      <c r="AV117" s="32">
        <f t="shared" si="29"/>
        <v>1375</v>
      </c>
      <c r="AW117" s="32">
        <f t="shared" si="29"/>
        <v>9325</v>
      </c>
      <c r="AX117" s="267">
        <f t="shared" si="29"/>
        <v>1265</v>
      </c>
    </row>
    <row r="118" spans="4:50" x14ac:dyDescent="0.25">
      <c r="D118" s="138" t="s">
        <v>216</v>
      </c>
      <c r="E118" s="135" t="s">
        <v>18</v>
      </c>
      <c r="F118" s="31"/>
      <c r="G118" s="187">
        <f t="shared" si="30"/>
        <v>224791</v>
      </c>
      <c r="H118" s="16">
        <f t="shared" si="31"/>
        <v>22430</v>
      </c>
      <c r="I118" s="183">
        <f t="shared" si="32"/>
        <v>3168</v>
      </c>
      <c r="J118" s="185">
        <f t="shared" si="28"/>
        <v>3683</v>
      </c>
      <c r="K118" s="185">
        <f t="shared" si="28"/>
        <v>3681</v>
      </c>
      <c r="L118" s="185">
        <f t="shared" si="28"/>
        <v>3894</v>
      </c>
      <c r="M118" s="185">
        <f t="shared" si="28"/>
        <v>4083</v>
      </c>
      <c r="N118" s="185">
        <f t="shared" si="28"/>
        <v>3921</v>
      </c>
      <c r="O118" s="185">
        <f t="shared" si="28"/>
        <v>2634</v>
      </c>
      <c r="P118" s="185">
        <f t="shared" si="28"/>
        <v>2607</v>
      </c>
      <c r="Q118" s="185">
        <f t="shared" si="28"/>
        <v>2738</v>
      </c>
      <c r="R118" s="185">
        <f t="shared" si="28"/>
        <v>2825</v>
      </c>
      <c r="S118" s="185">
        <f t="shared" si="28"/>
        <v>2754</v>
      </c>
      <c r="T118" s="185">
        <f t="shared" si="28"/>
        <v>2826</v>
      </c>
      <c r="U118" s="185">
        <f t="shared" si="28"/>
        <v>3085</v>
      </c>
      <c r="V118" s="185">
        <f t="shared" si="28"/>
        <v>2997</v>
      </c>
      <c r="W118" s="185">
        <f t="shared" si="28"/>
        <v>3146</v>
      </c>
      <c r="X118" s="185">
        <f t="shared" si="28"/>
        <v>2519</v>
      </c>
      <c r="Y118" s="185">
        <f t="shared" si="28"/>
        <v>2559</v>
      </c>
      <c r="Z118" s="185">
        <f t="shared" si="28"/>
        <v>2803</v>
      </c>
      <c r="AA118" s="185">
        <f t="shared" si="28"/>
        <v>3009</v>
      </c>
      <c r="AB118" s="185">
        <f t="shared" si="28"/>
        <v>3915</v>
      </c>
      <c r="AC118" s="185">
        <f t="shared" si="28"/>
        <v>19396</v>
      </c>
      <c r="AD118" s="185">
        <f t="shared" si="28"/>
        <v>19514</v>
      </c>
      <c r="AE118" s="185">
        <f t="shared" si="28"/>
        <v>18391</v>
      </c>
      <c r="AF118" s="185">
        <f t="shared" si="28"/>
        <v>17876</v>
      </c>
      <c r="AG118" s="185">
        <f t="shared" si="28"/>
        <v>16585</v>
      </c>
      <c r="AH118" s="185">
        <f t="shared" si="28"/>
        <v>14705</v>
      </c>
      <c r="AI118" s="185">
        <f t="shared" si="28"/>
        <v>14091</v>
      </c>
      <c r="AJ118" s="185">
        <f t="shared" si="28"/>
        <v>11838</v>
      </c>
      <c r="AK118" s="185">
        <f t="shared" si="28"/>
        <v>8827</v>
      </c>
      <c r="AL118" s="185">
        <f t="shared" si="28"/>
        <v>7173</v>
      </c>
      <c r="AM118" s="185">
        <f t="shared" si="28"/>
        <v>5263</v>
      </c>
      <c r="AN118" s="185">
        <f t="shared" si="28"/>
        <v>3637</v>
      </c>
      <c r="AO118" s="32">
        <f t="shared" si="28"/>
        <v>4648</v>
      </c>
      <c r="AP118" s="266">
        <f t="shared" si="29"/>
        <v>99</v>
      </c>
      <c r="AQ118" s="32">
        <f t="shared" si="29"/>
        <v>1409</v>
      </c>
      <c r="AR118" s="32">
        <f t="shared" si="29"/>
        <v>1759</v>
      </c>
      <c r="AS118" s="32">
        <f t="shared" si="29"/>
        <v>3375</v>
      </c>
      <c r="AT118" s="32">
        <f t="shared" si="29"/>
        <v>107361</v>
      </c>
      <c r="AU118" s="32">
        <f t="shared" si="29"/>
        <v>7512</v>
      </c>
      <c r="AV118" s="32">
        <f t="shared" si="29"/>
        <v>7769</v>
      </c>
      <c r="AW118" s="32">
        <f t="shared" si="29"/>
        <v>55730</v>
      </c>
      <c r="AX118" s="267">
        <f t="shared" si="29"/>
        <v>4375</v>
      </c>
    </row>
    <row r="119" spans="4:50" x14ac:dyDescent="0.25">
      <c r="D119" s="138" t="s">
        <v>217</v>
      </c>
      <c r="E119" s="135" t="s">
        <v>113</v>
      </c>
      <c r="F119" s="31"/>
      <c r="G119" s="187">
        <f t="shared" si="30"/>
        <v>171629</v>
      </c>
      <c r="H119" s="16">
        <f t="shared" si="31"/>
        <v>13630</v>
      </c>
      <c r="I119" s="183">
        <f t="shared" si="32"/>
        <v>1917</v>
      </c>
      <c r="J119" s="185">
        <f t="shared" si="28"/>
        <v>2172</v>
      </c>
      <c r="K119" s="185">
        <f t="shared" si="28"/>
        <v>2238</v>
      </c>
      <c r="L119" s="185">
        <f t="shared" si="28"/>
        <v>2247</v>
      </c>
      <c r="M119" s="185">
        <f t="shared" si="28"/>
        <v>2574</v>
      </c>
      <c r="N119" s="185">
        <f t="shared" si="28"/>
        <v>2482</v>
      </c>
      <c r="O119" s="185">
        <f t="shared" si="28"/>
        <v>1321</v>
      </c>
      <c r="P119" s="185">
        <f t="shared" si="28"/>
        <v>1486</v>
      </c>
      <c r="Q119" s="185">
        <f t="shared" si="28"/>
        <v>1499</v>
      </c>
      <c r="R119" s="185">
        <f t="shared" si="28"/>
        <v>1766</v>
      </c>
      <c r="S119" s="185">
        <f t="shared" si="28"/>
        <v>1618</v>
      </c>
      <c r="T119" s="185">
        <f t="shared" si="28"/>
        <v>1712</v>
      </c>
      <c r="U119" s="185">
        <f t="shared" si="28"/>
        <v>1794</v>
      </c>
      <c r="V119" s="185">
        <f t="shared" si="28"/>
        <v>1815</v>
      </c>
      <c r="W119" s="185">
        <f t="shared" si="28"/>
        <v>2021</v>
      </c>
      <c r="X119" s="185">
        <f t="shared" si="28"/>
        <v>1683</v>
      </c>
      <c r="Y119" s="185">
        <f t="shared" si="28"/>
        <v>1758</v>
      </c>
      <c r="Z119" s="185">
        <f t="shared" si="28"/>
        <v>1986</v>
      </c>
      <c r="AA119" s="185">
        <f t="shared" si="28"/>
        <v>2061</v>
      </c>
      <c r="AB119" s="185">
        <f t="shared" si="28"/>
        <v>2630</v>
      </c>
      <c r="AC119" s="185">
        <f t="shared" si="28"/>
        <v>11972</v>
      </c>
      <c r="AD119" s="185">
        <f t="shared" si="28"/>
        <v>11400</v>
      </c>
      <c r="AE119" s="185">
        <f t="shared" si="28"/>
        <v>10192</v>
      </c>
      <c r="AF119" s="185">
        <f t="shared" si="28"/>
        <v>11581</v>
      </c>
      <c r="AG119" s="185">
        <f t="shared" si="28"/>
        <v>12908</v>
      </c>
      <c r="AH119" s="185">
        <f t="shared" si="28"/>
        <v>13222</v>
      </c>
      <c r="AI119" s="185">
        <f t="shared" si="28"/>
        <v>12408</v>
      </c>
      <c r="AJ119" s="185">
        <f t="shared" si="28"/>
        <v>11416</v>
      </c>
      <c r="AK119" s="185">
        <f t="shared" si="28"/>
        <v>10005</v>
      </c>
      <c r="AL119" s="185">
        <f t="shared" si="28"/>
        <v>9286</v>
      </c>
      <c r="AM119" s="185">
        <f t="shared" si="28"/>
        <v>7279</v>
      </c>
      <c r="AN119" s="185">
        <f t="shared" si="28"/>
        <v>4893</v>
      </c>
      <c r="AO119" s="32">
        <f t="shared" si="28"/>
        <v>6287</v>
      </c>
      <c r="AP119" s="266">
        <f t="shared" si="29"/>
        <v>57</v>
      </c>
      <c r="AQ119" s="32">
        <f t="shared" si="29"/>
        <v>836</v>
      </c>
      <c r="AR119" s="32">
        <f t="shared" si="29"/>
        <v>1081</v>
      </c>
      <c r="AS119" s="32">
        <f t="shared" si="29"/>
        <v>1776</v>
      </c>
      <c r="AT119" s="32">
        <f t="shared" si="29"/>
        <v>99915</v>
      </c>
      <c r="AU119" s="32">
        <f t="shared" si="29"/>
        <v>4570</v>
      </c>
      <c r="AV119" s="32">
        <f t="shared" si="29"/>
        <v>5403</v>
      </c>
      <c r="AW119" s="32">
        <f t="shared" si="29"/>
        <v>38992</v>
      </c>
      <c r="AX119" s="267">
        <f t="shared" si="29"/>
        <v>2323</v>
      </c>
    </row>
    <row r="120" spans="4:50" x14ac:dyDescent="0.25">
      <c r="D120" s="138" t="s">
        <v>218</v>
      </c>
      <c r="E120" s="135" t="s">
        <v>22</v>
      </c>
      <c r="F120" s="31"/>
      <c r="G120" s="187">
        <f t="shared" si="30"/>
        <v>259751</v>
      </c>
      <c r="H120" s="16">
        <f t="shared" si="31"/>
        <v>21396</v>
      </c>
      <c r="I120" s="183">
        <f t="shared" si="32"/>
        <v>2604</v>
      </c>
      <c r="J120" s="185">
        <f t="shared" si="28"/>
        <v>3560</v>
      </c>
      <c r="K120" s="185">
        <f t="shared" si="28"/>
        <v>3564</v>
      </c>
      <c r="L120" s="185">
        <f t="shared" si="28"/>
        <v>3747</v>
      </c>
      <c r="M120" s="185">
        <f t="shared" si="28"/>
        <v>3890</v>
      </c>
      <c r="N120" s="185">
        <f t="shared" si="28"/>
        <v>4031</v>
      </c>
      <c r="O120" s="185">
        <f t="shared" si="28"/>
        <v>3568</v>
      </c>
      <c r="P120" s="185">
        <f t="shared" si="28"/>
        <v>3786</v>
      </c>
      <c r="Q120" s="185">
        <f t="shared" si="28"/>
        <v>3726</v>
      </c>
      <c r="R120" s="185">
        <f t="shared" si="28"/>
        <v>4126</v>
      </c>
      <c r="S120" s="185">
        <f t="shared" si="28"/>
        <v>3776</v>
      </c>
      <c r="T120" s="185">
        <f t="shared" si="28"/>
        <v>3845</v>
      </c>
      <c r="U120" s="185">
        <f t="shared" si="28"/>
        <v>4254</v>
      </c>
      <c r="V120" s="185">
        <f t="shared" si="28"/>
        <v>3779</v>
      </c>
      <c r="W120" s="185">
        <f t="shared" si="28"/>
        <v>4213</v>
      </c>
      <c r="X120" s="185">
        <f t="shared" si="28"/>
        <v>3441</v>
      </c>
      <c r="Y120" s="185">
        <f t="shared" si="28"/>
        <v>3336</v>
      </c>
      <c r="Z120" s="185">
        <f t="shared" si="28"/>
        <v>3475</v>
      </c>
      <c r="AA120" s="185">
        <f t="shared" si="28"/>
        <v>3727</v>
      </c>
      <c r="AB120" s="185">
        <f t="shared" si="28"/>
        <v>4654</v>
      </c>
      <c r="AC120" s="185">
        <f t="shared" si="28"/>
        <v>22666</v>
      </c>
      <c r="AD120" s="185">
        <f t="shared" si="28"/>
        <v>22829</v>
      </c>
      <c r="AE120" s="185">
        <f t="shared" si="28"/>
        <v>22045</v>
      </c>
      <c r="AF120" s="185">
        <f t="shared" si="28"/>
        <v>21768</v>
      </c>
      <c r="AG120" s="185">
        <f t="shared" si="28"/>
        <v>20250</v>
      </c>
      <c r="AH120" s="185">
        <f t="shared" si="28"/>
        <v>17581</v>
      </c>
      <c r="AI120" s="185">
        <f t="shared" si="28"/>
        <v>15017</v>
      </c>
      <c r="AJ120" s="185">
        <f t="shared" si="28"/>
        <v>12148</v>
      </c>
      <c r="AK120" s="185">
        <f t="shared" si="28"/>
        <v>9110</v>
      </c>
      <c r="AL120" s="185">
        <f t="shared" si="28"/>
        <v>7539</v>
      </c>
      <c r="AM120" s="185">
        <f t="shared" si="28"/>
        <v>5467</v>
      </c>
      <c r="AN120" s="185">
        <f t="shared" si="28"/>
        <v>3841</v>
      </c>
      <c r="AO120" s="32">
        <f t="shared" si="28"/>
        <v>4388</v>
      </c>
      <c r="AP120" s="266">
        <f t="shared" si="29"/>
        <v>84</v>
      </c>
      <c r="AQ120" s="32">
        <f t="shared" si="29"/>
        <v>1199</v>
      </c>
      <c r="AR120" s="32">
        <f t="shared" si="29"/>
        <v>1405</v>
      </c>
      <c r="AS120" s="32">
        <f t="shared" si="29"/>
        <v>4360</v>
      </c>
      <c r="AT120" s="32">
        <f t="shared" si="29"/>
        <v>120602</v>
      </c>
      <c r="AU120" s="32">
        <f t="shared" si="29"/>
        <v>10098</v>
      </c>
      <c r="AV120" s="32">
        <f t="shared" si="29"/>
        <v>9868</v>
      </c>
      <c r="AW120" s="32">
        <f t="shared" si="29"/>
        <v>66161</v>
      </c>
      <c r="AX120" s="267">
        <f t="shared" si="29"/>
        <v>4987</v>
      </c>
    </row>
    <row r="121" spans="4:50" ht="15.75" thickBot="1" x14ac:dyDescent="0.3">
      <c r="D121" s="139" t="s">
        <v>219</v>
      </c>
      <c r="E121" s="136" t="s">
        <v>26</v>
      </c>
      <c r="F121" s="33"/>
      <c r="G121" s="188">
        <f t="shared" si="30"/>
        <v>228647</v>
      </c>
      <c r="H121" s="29">
        <f t="shared" si="31"/>
        <v>25764</v>
      </c>
      <c r="I121" s="184">
        <f t="shared" si="32"/>
        <v>3648</v>
      </c>
      <c r="J121" s="186">
        <f t="shared" si="28"/>
        <v>4058</v>
      </c>
      <c r="K121" s="186">
        <f t="shared" si="28"/>
        <v>4378</v>
      </c>
      <c r="L121" s="186">
        <f t="shared" si="28"/>
        <v>4494</v>
      </c>
      <c r="M121" s="186">
        <f t="shared" si="28"/>
        <v>4569</v>
      </c>
      <c r="N121" s="186">
        <f t="shared" si="28"/>
        <v>4617</v>
      </c>
      <c r="O121" s="186">
        <f t="shared" si="28"/>
        <v>2526</v>
      </c>
      <c r="P121" s="186">
        <f t="shared" si="28"/>
        <v>2526</v>
      </c>
      <c r="Q121" s="186">
        <f t="shared" si="28"/>
        <v>2608</v>
      </c>
      <c r="R121" s="186">
        <f t="shared" si="28"/>
        <v>2713</v>
      </c>
      <c r="S121" s="186">
        <f t="shared" si="28"/>
        <v>2585</v>
      </c>
      <c r="T121" s="186">
        <f t="shared" si="28"/>
        <v>2803</v>
      </c>
      <c r="U121" s="186">
        <f t="shared" si="28"/>
        <v>2934</v>
      </c>
      <c r="V121" s="186">
        <f t="shared" si="28"/>
        <v>2787</v>
      </c>
      <c r="W121" s="186">
        <f t="shared" si="28"/>
        <v>2956</v>
      </c>
      <c r="X121" s="186">
        <f t="shared" si="28"/>
        <v>2286</v>
      </c>
      <c r="Y121" s="186">
        <f t="shared" si="28"/>
        <v>2390</v>
      </c>
      <c r="Z121" s="186">
        <f t="shared" si="28"/>
        <v>2782</v>
      </c>
      <c r="AA121" s="186">
        <f t="shared" si="28"/>
        <v>3127</v>
      </c>
      <c r="AB121" s="186">
        <f t="shared" si="28"/>
        <v>3983</v>
      </c>
      <c r="AC121" s="186">
        <f t="shared" si="28"/>
        <v>20955</v>
      </c>
      <c r="AD121" s="186">
        <f t="shared" si="28"/>
        <v>21361</v>
      </c>
      <c r="AE121" s="186">
        <f t="shared" si="28"/>
        <v>19749</v>
      </c>
      <c r="AF121" s="186">
        <f t="shared" si="28"/>
        <v>19078</v>
      </c>
      <c r="AG121" s="186">
        <f t="shared" si="28"/>
        <v>17497</v>
      </c>
      <c r="AH121" s="186">
        <f t="shared" si="28"/>
        <v>14187</v>
      </c>
      <c r="AI121" s="186">
        <f t="shared" si="28"/>
        <v>12167</v>
      </c>
      <c r="AJ121" s="186">
        <f t="shared" si="28"/>
        <v>10025</v>
      </c>
      <c r="AK121" s="186">
        <f t="shared" si="28"/>
        <v>8099</v>
      </c>
      <c r="AL121" s="186">
        <f t="shared" si="28"/>
        <v>7654</v>
      </c>
      <c r="AM121" s="186">
        <f t="shared" si="28"/>
        <v>5739</v>
      </c>
      <c r="AN121" s="186">
        <f t="shared" si="28"/>
        <v>3657</v>
      </c>
      <c r="AO121" s="34">
        <f t="shared" si="28"/>
        <v>3709</v>
      </c>
      <c r="AP121" s="268">
        <f t="shared" si="29"/>
        <v>97</v>
      </c>
      <c r="AQ121" s="34">
        <f t="shared" si="29"/>
        <v>1653</v>
      </c>
      <c r="AR121" s="34">
        <f t="shared" si="29"/>
        <v>1995</v>
      </c>
      <c r="AS121" s="34">
        <f t="shared" si="29"/>
        <v>4235</v>
      </c>
      <c r="AT121" s="34">
        <f t="shared" si="29"/>
        <v>126967</v>
      </c>
      <c r="AU121" s="34">
        <f t="shared" si="29"/>
        <v>7151</v>
      </c>
      <c r="AV121" s="34">
        <f t="shared" si="29"/>
        <v>7696</v>
      </c>
      <c r="AW121" s="34">
        <f t="shared" si="29"/>
        <v>58729</v>
      </c>
      <c r="AX121" s="269">
        <f t="shared" si="29"/>
        <v>5477</v>
      </c>
    </row>
    <row r="122" spans="4:50" x14ac:dyDescent="0.25">
      <c r="E122" s="3" t="s">
        <v>198</v>
      </c>
    </row>
    <row r="123" spans="4:50" x14ac:dyDescent="0.25">
      <c r="E123" s="3" t="s">
        <v>197</v>
      </c>
    </row>
    <row r="124" spans="4:50" x14ac:dyDescent="0.25">
      <c r="E124" s="3" t="s">
        <v>193</v>
      </c>
    </row>
    <row r="125" spans="4:50" x14ac:dyDescent="0.25">
      <c r="E125" s="3" t="s">
        <v>194</v>
      </c>
    </row>
  </sheetData>
  <mergeCells count="25">
    <mergeCell ref="E3:AC3"/>
    <mergeCell ref="I8:AB8"/>
    <mergeCell ref="AC8:AO8"/>
    <mergeCell ref="AP112:AR112"/>
    <mergeCell ref="D112:D113"/>
    <mergeCell ref="G112:H112"/>
    <mergeCell ref="I112:AB112"/>
    <mergeCell ref="AC112:AO112"/>
    <mergeCell ref="E112:E113"/>
    <mergeCell ref="F112:F113"/>
    <mergeCell ref="AP8:AR8"/>
    <mergeCell ref="B8:B9"/>
    <mergeCell ref="D8:D9"/>
    <mergeCell ref="E8:E9"/>
    <mergeCell ref="F8:F9"/>
    <mergeCell ref="G8:H8"/>
    <mergeCell ref="C8:C9"/>
    <mergeCell ref="AX8:AX9"/>
    <mergeCell ref="AS112:AS113"/>
    <mergeCell ref="AT112:AT113"/>
    <mergeCell ref="AU112:AW112"/>
    <mergeCell ref="AX112:AX113"/>
    <mergeCell ref="AS8:AS9"/>
    <mergeCell ref="AT8:AT9"/>
    <mergeCell ref="AU8:AW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25"/>
  <sheetViews>
    <sheetView showGridLines="0" zoomScale="85" zoomScaleNormal="85" workbookViewId="0">
      <pane xSplit="8" ySplit="10" topLeftCell="I11" activePane="bottomRight" state="frozen"/>
      <selection activeCell="A128" sqref="A128:XFD141"/>
      <selection pane="topRight" activeCell="A128" sqref="A128:XFD141"/>
      <selection pane="bottomLeft" activeCell="A128" sqref="A128:XFD141"/>
      <selection pane="bottomRight" activeCell="A128" sqref="A128:XFD141"/>
    </sheetView>
  </sheetViews>
  <sheetFormatPr baseColWidth="10" defaultRowHeight="15" x14ac:dyDescent="0.25"/>
  <cols>
    <col min="1" max="1" width="3.42578125" customWidth="1"/>
    <col min="3" max="3" width="23.85546875" customWidth="1"/>
    <col min="5" max="5" width="31.7109375" customWidth="1"/>
    <col min="6" max="6" width="8.5703125" customWidth="1"/>
    <col min="7" max="41" width="9.7109375" customWidth="1"/>
    <col min="44" max="44" width="11.42578125" customWidth="1"/>
    <col min="45" max="45" width="13.140625" hidden="1" customWidth="1"/>
    <col min="46" max="46" width="11.42578125" customWidth="1"/>
  </cols>
  <sheetData>
    <row r="2" spans="1:45" ht="15.75" customHeight="1" x14ac:dyDescent="0.25"/>
    <row r="3" spans="1:45" ht="23.25" x14ac:dyDescent="0.35">
      <c r="E3" s="388" t="s">
        <v>319</v>
      </c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</row>
    <row r="4" spans="1:45" ht="8.25" customHeight="1" x14ac:dyDescent="0.25"/>
    <row r="5" spans="1:45" ht="8.25" customHeight="1" x14ac:dyDescent="0.25"/>
    <row r="6" spans="1:45" ht="8.25" customHeight="1" x14ac:dyDescent="0.25"/>
    <row r="7" spans="1:45" ht="8.25" customHeight="1" thickBot="1" x14ac:dyDescent="0.3"/>
    <row r="8" spans="1:45" ht="18" customHeight="1" thickBot="1" x14ac:dyDescent="0.3">
      <c r="A8" s="41"/>
      <c r="B8" s="384" t="s">
        <v>0</v>
      </c>
      <c r="C8" s="384" t="s">
        <v>220</v>
      </c>
      <c r="D8" s="384" t="s">
        <v>1</v>
      </c>
      <c r="E8" s="384" t="s">
        <v>2</v>
      </c>
      <c r="F8" s="386" t="s">
        <v>3</v>
      </c>
      <c r="G8" s="350" t="s">
        <v>195</v>
      </c>
      <c r="H8" s="363"/>
      <c r="I8" s="397" t="s">
        <v>4</v>
      </c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9"/>
      <c r="AC8" s="400" t="s">
        <v>287</v>
      </c>
      <c r="AD8" s="401"/>
      <c r="AE8" s="401"/>
      <c r="AF8" s="401"/>
      <c r="AG8" s="401"/>
      <c r="AH8" s="401"/>
      <c r="AI8" s="401"/>
      <c r="AJ8" s="401"/>
      <c r="AK8" s="401"/>
      <c r="AL8" s="401"/>
      <c r="AM8" s="401"/>
      <c r="AN8" s="401"/>
      <c r="AO8" s="402"/>
      <c r="AP8" s="338" t="s">
        <v>308</v>
      </c>
      <c r="AQ8" s="339"/>
      <c r="AR8" s="340"/>
      <c r="AS8" s="382" t="s">
        <v>311</v>
      </c>
    </row>
    <row r="9" spans="1:45" ht="18" customHeight="1" thickBot="1" x14ac:dyDescent="0.3">
      <c r="A9" s="39"/>
      <c r="B9" s="385"/>
      <c r="C9" s="385"/>
      <c r="D9" s="385"/>
      <c r="E9" s="385"/>
      <c r="F9" s="387"/>
      <c r="G9" s="256" t="s">
        <v>196</v>
      </c>
      <c r="H9" s="257" t="s">
        <v>5</v>
      </c>
      <c r="I9" s="280" t="s">
        <v>6</v>
      </c>
      <c r="J9" s="280" t="s">
        <v>7</v>
      </c>
      <c r="K9" s="280" t="s">
        <v>8</v>
      </c>
      <c r="L9" s="280" t="s">
        <v>9</v>
      </c>
      <c r="M9" s="280" t="s">
        <v>10</v>
      </c>
      <c r="N9" s="280" t="s">
        <v>11</v>
      </c>
      <c r="O9" s="281" t="s">
        <v>199</v>
      </c>
      <c r="P9" s="281" t="s">
        <v>200</v>
      </c>
      <c r="Q9" s="281" t="s">
        <v>201</v>
      </c>
      <c r="R9" s="281" t="s">
        <v>202</v>
      </c>
      <c r="S9" s="281" t="s">
        <v>203</v>
      </c>
      <c r="T9" s="281" t="s">
        <v>204</v>
      </c>
      <c r="U9" s="281" t="s">
        <v>205</v>
      </c>
      <c r="V9" s="281" t="s">
        <v>206</v>
      </c>
      <c r="W9" s="281" t="s">
        <v>207</v>
      </c>
      <c r="X9" s="281" t="s">
        <v>208</v>
      </c>
      <c r="Y9" s="281" t="s">
        <v>209</v>
      </c>
      <c r="Z9" s="281" t="s">
        <v>210</v>
      </c>
      <c r="AA9" s="281" t="s">
        <v>211</v>
      </c>
      <c r="AB9" s="281" t="s">
        <v>212</v>
      </c>
      <c r="AC9" s="278" t="s">
        <v>295</v>
      </c>
      <c r="AD9" s="277" t="s">
        <v>296</v>
      </c>
      <c r="AE9" s="277" t="s">
        <v>297</v>
      </c>
      <c r="AF9" s="277" t="s">
        <v>298</v>
      </c>
      <c r="AG9" s="277" t="s">
        <v>299</v>
      </c>
      <c r="AH9" s="277" t="s">
        <v>300</v>
      </c>
      <c r="AI9" s="277" t="s">
        <v>301</v>
      </c>
      <c r="AJ9" s="277" t="s">
        <v>302</v>
      </c>
      <c r="AK9" s="277" t="s">
        <v>303</v>
      </c>
      <c r="AL9" s="277" t="s">
        <v>304</v>
      </c>
      <c r="AM9" s="277" t="s">
        <v>305</v>
      </c>
      <c r="AN9" s="277" t="s">
        <v>306</v>
      </c>
      <c r="AO9" s="279" t="s">
        <v>307</v>
      </c>
      <c r="AP9" s="192" t="s">
        <v>309</v>
      </c>
      <c r="AQ9" s="193" t="s">
        <v>318</v>
      </c>
      <c r="AR9" s="194" t="s">
        <v>310</v>
      </c>
      <c r="AS9" s="383"/>
    </row>
    <row r="10" spans="1:45" ht="15.75" thickBot="1" x14ac:dyDescent="0.3">
      <c r="A10" s="40"/>
      <c r="B10" s="140"/>
      <c r="C10" s="141"/>
      <c r="D10" s="142"/>
      <c r="E10" s="142" t="s">
        <v>12</v>
      </c>
      <c r="F10" s="143"/>
      <c r="G10" s="148">
        <f>+G11+G16+G38+G50+G60+G71+G93</f>
        <v>780162</v>
      </c>
      <c r="H10" s="147">
        <f t="shared" ref="H10" si="0">+H11+H16+H38+H50+H60+H71+H93</f>
        <v>80218</v>
      </c>
      <c r="I10" s="148">
        <f>+SUM(I17:I37,I39:I49,I51:I59,I61:I70,I72:I92,I94:I101)</f>
        <v>11071</v>
      </c>
      <c r="J10" s="150">
        <f t="shared" ref="J10:AS10" si="1">+SUM(J17:J37,J39:J49,J51:J59,J61:J70,J72:J92,J94:J101)</f>
        <v>13065</v>
      </c>
      <c r="K10" s="150">
        <f t="shared" si="1"/>
        <v>13348</v>
      </c>
      <c r="L10" s="150">
        <f t="shared" si="1"/>
        <v>14221</v>
      </c>
      <c r="M10" s="150">
        <f t="shared" si="1"/>
        <v>14294</v>
      </c>
      <c r="N10" s="150">
        <f t="shared" si="1"/>
        <v>14219</v>
      </c>
      <c r="O10" s="150">
        <f t="shared" si="1"/>
        <v>9638</v>
      </c>
      <c r="P10" s="150">
        <f t="shared" si="1"/>
        <v>10093</v>
      </c>
      <c r="Q10" s="150">
        <f t="shared" si="1"/>
        <v>10167</v>
      </c>
      <c r="R10" s="150">
        <f t="shared" si="1"/>
        <v>10116</v>
      </c>
      <c r="S10" s="150">
        <f t="shared" si="1"/>
        <v>10625</v>
      </c>
      <c r="T10" s="150">
        <f t="shared" si="1"/>
        <v>10888</v>
      </c>
      <c r="U10" s="150">
        <f t="shared" si="1"/>
        <v>11353</v>
      </c>
      <c r="V10" s="150">
        <f t="shared" si="1"/>
        <v>10871</v>
      </c>
      <c r="W10" s="150">
        <f t="shared" si="1"/>
        <v>10370</v>
      </c>
      <c r="X10" s="150">
        <f t="shared" si="1"/>
        <v>9453</v>
      </c>
      <c r="Y10" s="150">
        <f t="shared" si="1"/>
        <v>9387</v>
      </c>
      <c r="Z10" s="150">
        <f t="shared" si="1"/>
        <v>10375</v>
      </c>
      <c r="AA10" s="150">
        <f t="shared" si="1"/>
        <v>11112</v>
      </c>
      <c r="AB10" s="150">
        <f t="shared" si="1"/>
        <v>10910</v>
      </c>
      <c r="AC10" s="150">
        <f t="shared" si="1"/>
        <v>61429</v>
      </c>
      <c r="AD10" s="150">
        <f t="shared" si="1"/>
        <v>67151</v>
      </c>
      <c r="AE10" s="150">
        <f t="shared" si="1"/>
        <v>66678</v>
      </c>
      <c r="AF10" s="150">
        <f t="shared" si="1"/>
        <v>63331</v>
      </c>
      <c r="AG10" s="150">
        <f t="shared" si="1"/>
        <v>58590</v>
      </c>
      <c r="AH10" s="150">
        <f t="shared" si="1"/>
        <v>49958</v>
      </c>
      <c r="AI10" s="150">
        <f t="shared" si="1"/>
        <v>46465</v>
      </c>
      <c r="AJ10" s="150">
        <f t="shared" si="1"/>
        <v>38935</v>
      </c>
      <c r="AK10" s="150">
        <f t="shared" si="1"/>
        <v>29140</v>
      </c>
      <c r="AL10" s="150">
        <f t="shared" si="1"/>
        <v>25825</v>
      </c>
      <c r="AM10" s="150">
        <f t="shared" si="1"/>
        <v>19935</v>
      </c>
      <c r="AN10" s="176">
        <f t="shared" si="1"/>
        <v>12780</v>
      </c>
      <c r="AO10" s="175">
        <f t="shared" si="1"/>
        <v>14369</v>
      </c>
      <c r="AP10" s="295">
        <f t="shared" si="1"/>
        <v>325</v>
      </c>
      <c r="AQ10" s="258">
        <f t="shared" si="1"/>
        <v>4932</v>
      </c>
      <c r="AR10" s="296">
        <f t="shared" si="1"/>
        <v>6139</v>
      </c>
      <c r="AS10" s="288">
        <f t="shared" si="1"/>
        <v>0</v>
      </c>
    </row>
    <row r="11" spans="1:45" ht="15.75" thickBot="1" x14ac:dyDescent="0.3">
      <c r="A11" s="40"/>
      <c r="B11" s="144"/>
      <c r="C11" s="145"/>
      <c r="D11" s="146"/>
      <c r="E11" s="146" t="s">
        <v>13</v>
      </c>
      <c r="F11" s="162"/>
      <c r="G11" s="149"/>
      <c r="H11" s="152"/>
      <c r="I11" s="149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63"/>
      <c r="AP11" s="149"/>
      <c r="AQ11" s="151"/>
      <c r="AR11" s="163"/>
      <c r="AS11" s="170"/>
    </row>
    <row r="12" spans="1:45" x14ac:dyDescent="0.25">
      <c r="A12" s="30">
        <v>1</v>
      </c>
      <c r="B12" s="4" t="s">
        <v>14</v>
      </c>
      <c r="C12" s="5" t="s">
        <v>13</v>
      </c>
      <c r="D12" s="5" t="s">
        <v>15</v>
      </c>
      <c r="E12" s="5" t="s">
        <v>16</v>
      </c>
      <c r="F12" s="6" t="s">
        <v>17</v>
      </c>
      <c r="G12" s="7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7"/>
      <c r="AQ12" s="9"/>
      <c r="AR12" s="8"/>
      <c r="AS12" s="289"/>
    </row>
    <row r="13" spans="1:45" x14ac:dyDescent="0.25">
      <c r="A13" s="1">
        <v>2</v>
      </c>
      <c r="B13" s="10" t="s">
        <v>18</v>
      </c>
      <c r="C13" s="11" t="s">
        <v>13</v>
      </c>
      <c r="D13" s="11" t="s">
        <v>19</v>
      </c>
      <c r="E13" s="11" t="s">
        <v>20</v>
      </c>
      <c r="F13" s="12" t="s">
        <v>21</v>
      </c>
      <c r="G13" s="13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4"/>
      <c r="AP13" s="13"/>
      <c r="AQ13" s="15"/>
      <c r="AR13" s="14"/>
      <c r="AS13" s="290"/>
    </row>
    <row r="14" spans="1:45" x14ac:dyDescent="0.25">
      <c r="A14" s="1">
        <v>3</v>
      </c>
      <c r="B14" s="10" t="s">
        <v>22</v>
      </c>
      <c r="C14" s="11" t="s">
        <v>13</v>
      </c>
      <c r="D14" s="11" t="s">
        <v>23</v>
      </c>
      <c r="E14" s="11" t="s">
        <v>24</v>
      </c>
      <c r="F14" s="12" t="s">
        <v>25</v>
      </c>
      <c r="G14" s="13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4"/>
      <c r="AP14" s="13"/>
      <c r="AQ14" s="15"/>
      <c r="AR14" s="14"/>
      <c r="AS14" s="290"/>
    </row>
    <row r="15" spans="1:45" ht="15.75" thickBot="1" x14ac:dyDescent="0.3">
      <c r="A15" s="1">
        <v>4</v>
      </c>
      <c r="B15" s="10" t="s">
        <v>26</v>
      </c>
      <c r="C15" s="11" t="s">
        <v>13</v>
      </c>
      <c r="D15" s="11" t="s">
        <v>27</v>
      </c>
      <c r="E15" s="11" t="s">
        <v>28</v>
      </c>
      <c r="F15" s="12" t="s">
        <v>21</v>
      </c>
      <c r="G15" s="13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4"/>
      <c r="AP15" s="13"/>
      <c r="AQ15" s="15"/>
      <c r="AR15" s="14"/>
      <c r="AS15" s="290"/>
    </row>
    <row r="16" spans="1:45" ht="15.75" thickBot="1" x14ac:dyDescent="0.3">
      <c r="A16" s="40"/>
      <c r="B16" s="166"/>
      <c r="C16" s="167"/>
      <c r="D16" s="167"/>
      <c r="E16" s="167" t="s">
        <v>290</v>
      </c>
      <c r="F16" s="168"/>
      <c r="G16" s="169">
        <f>SUM(G17:G37)</f>
        <v>219774</v>
      </c>
      <c r="H16" s="163">
        <f t="shared" ref="H16" si="2">SUM(H17:H37)</f>
        <v>24564</v>
      </c>
      <c r="I16" s="149">
        <f>+SUM(I17:I37)</f>
        <v>3420</v>
      </c>
      <c r="J16" s="151">
        <f t="shared" ref="J16:AS16" si="3">+SUM(J17:J37)</f>
        <v>3988</v>
      </c>
      <c r="K16" s="151">
        <f t="shared" si="3"/>
        <v>4148</v>
      </c>
      <c r="L16" s="151">
        <f t="shared" si="3"/>
        <v>4354</v>
      </c>
      <c r="M16" s="151">
        <f t="shared" si="3"/>
        <v>4367</v>
      </c>
      <c r="N16" s="151">
        <f t="shared" si="3"/>
        <v>4287</v>
      </c>
      <c r="O16" s="151">
        <f t="shared" si="3"/>
        <v>2575</v>
      </c>
      <c r="P16" s="151">
        <f t="shared" si="3"/>
        <v>2577</v>
      </c>
      <c r="Q16" s="151">
        <f t="shared" si="3"/>
        <v>2676</v>
      </c>
      <c r="R16" s="151">
        <f t="shared" si="3"/>
        <v>2537</v>
      </c>
      <c r="S16" s="151">
        <f t="shared" si="3"/>
        <v>2694</v>
      </c>
      <c r="T16" s="151">
        <f t="shared" si="3"/>
        <v>2855</v>
      </c>
      <c r="U16" s="151">
        <f t="shared" si="3"/>
        <v>3087</v>
      </c>
      <c r="V16" s="151">
        <f t="shared" si="3"/>
        <v>2881</v>
      </c>
      <c r="W16" s="151">
        <f t="shared" si="3"/>
        <v>2693</v>
      </c>
      <c r="X16" s="151">
        <f t="shared" si="3"/>
        <v>2427</v>
      </c>
      <c r="Y16" s="151">
        <f t="shared" si="3"/>
        <v>2498</v>
      </c>
      <c r="Z16" s="151">
        <f t="shared" si="3"/>
        <v>2768</v>
      </c>
      <c r="AA16" s="151">
        <f t="shared" si="3"/>
        <v>3062</v>
      </c>
      <c r="AB16" s="151">
        <f t="shared" si="3"/>
        <v>3153</v>
      </c>
      <c r="AC16" s="151">
        <f t="shared" si="3"/>
        <v>17822</v>
      </c>
      <c r="AD16" s="151">
        <f t="shared" si="3"/>
        <v>19506</v>
      </c>
      <c r="AE16" s="151">
        <f t="shared" si="3"/>
        <v>19207</v>
      </c>
      <c r="AF16" s="151">
        <f t="shared" si="3"/>
        <v>18132</v>
      </c>
      <c r="AG16" s="151">
        <f t="shared" si="3"/>
        <v>16681</v>
      </c>
      <c r="AH16" s="151">
        <f t="shared" si="3"/>
        <v>13487</v>
      </c>
      <c r="AI16" s="151">
        <f t="shared" si="3"/>
        <v>12788</v>
      </c>
      <c r="AJ16" s="151">
        <f t="shared" si="3"/>
        <v>10689</v>
      </c>
      <c r="AK16" s="151">
        <f t="shared" si="3"/>
        <v>7921</v>
      </c>
      <c r="AL16" s="151">
        <f t="shared" si="3"/>
        <v>7277</v>
      </c>
      <c r="AM16" s="151">
        <f t="shared" si="3"/>
        <v>5587</v>
      </c>
      <c r="AN16" s="151">
        <f t="shared" si="3"/>
        <v>3677</v>
      </c>
      <c r="AO16" s="305">
        <f t="shared" si="3"/>
        <v>3953</v>
      </c>
      <c r="AP16" s="149">
        <f t="shared" si="3"/>
        <v>94</v>
      </c>
      <c r="AQ16" s="151">
        <f t="shared" si="3"/>
        <v>1505</v>
      </c>
      <c r="AR16" s="163">
        <f t="shared" si="3"/>
        <v>1915</v>
      </c>
      <c r="AS16" s="170">
        <f t="shared" si="3"/>
        <v>0</v>
      </c>
    </row>
    <row r="17" spans="1:45" x14ac:dyDescent="0.25">
      <c r="A17" s="1">
        <v>5</v>
      </c>
      <c r="B17" s="36" t="s">
        <v>18</v>
      </c>
      <c r="C17" s="37" t="s">
        <v>31</v>
      </c>
      <c r="D17" s="37" t="s">
        <v>35</v>
      </c>
      <c r="E17" s="37" t="s">
        <v>36</v>
      </c>
      <c r="F17" s="38" t="s">
        <v>37</v>
      </c>
      <c r="G17" s="153">
        <f t="shared" ref="G17:G36" si="4">SUM(I17:AO17)</f>
        <v>20031</v>
      </c>
      <c r="H17" s="16">
        <f t="shared" ref="H17:H25" si="5">SUM(I17:N17)</f>
        <v>2090</v>
      </c>
      <c r="I17" s="17">
        <v>288</v>
      </c>
      <c r="J17" s="156">
        <v>352</v>
      </c>
      <c r="K17" s="156">
        <v>339</v>
      </c>
      <c r="L17" s="156">
        <v>370</v>
      </c>
      <c r="M17" s="156">
        <v>378</v>
      </c>
      <c r="N17" s="156">
        <v>363</v>
      </c>
      <c r="O17" s="156">
        <v>237</v>
      </c>
      <c r="P17" s="156">
        <v>240</v>
      </c>
      <c r="Q17" s="156">
        <v>255</v>
      </c>
      <c r="R17" s="156">
        <v>238</v>
      </c>
      <c r="S17" s="156">
        <v>255</v>
      </c>
      <c r="T17" s="156">
        <v>262</v>
      </c>
      <c r="U17" s="156">
        <v>295</v>
      </c>
      <c r="V17" s="156">
        <v>272</v>
      </c>
      <c r="W17" s="156">
        <v>260</v>
      </c>
      <c r="X17" s="156">
        <v>236</v>
      </c>
      <c r="Y17" s="156">
        <v>239</v>
      </c>
      <c r="Z17" s="156">
        <v>251</v>
      </c>
      <c r="AA17" s="156">
        <v>279</v>
      </c>
      <c r="AB17" s="156">
        <v>287</v>
      </c>
      <c r="AC17" s="156">
        <v>1570</v>
      </c>
      <c r="AD17" s="156">
        <v>1704</v>
      </c>
      <c r="AE17" s="156">
        <v>1698</v>
      </c>
      <c r="AF17" s="156">
        <v>1605</v>
      </c>
      <c r="AG17" s="156">
        <v>1491</v>
      </c>
      <c r="AH17" s="156">
        <v>1261</v>
      </c>
      <c r="AI17" s="156">
        <v>1277</v>
      </c>
      <c r="AJ17" s="156">
        <v>1078</v>
      </c>
      <c r="AK17" s="156">
        <v>787</v>
      </c>
      <c r="AL17" s="156">
        <v>649</v>
      </c>
      <c r="AM17" s="156">
        <v>489</v>
      </c>
      <c r="AN17" s="156">
        <v>329</v>
      </c>
      <c r="AO17" s="16">
        <v>397</v>
      </c>
      <c r="AP17" s="153">
        <v>8</v>
      </c>
      <c r="AQ17" s="156">
        <v>125</v>
      </c>
      <c r="AR17" s="259">
        <v>165</v>
      </c>
      <c r="AS17" s="291"/>
    </row>
    <row r="18" spans="1:45" x14ac:dyDescent="0.25">
      <c r="A18" s="1">
        <v>6</v>
      </c>
      <c r="B18" s="21" t="s">
        <v>18</v>
      </c>
      <c r="C18" s="22" t="s">
        <v>31</v>
      </c>
      <c r="D18" s="22" t="s">
        <v>38</v>
      </c>
      <c r="E18" s="22" t="s">
        <v>39</v>
      </c>
      <c r="F18" s="23" t="s">
        <v>37</v>
      </c>
      <c r="G18" s="154">
        <f t="shared" si="4"/>
        <v>7708</v>
      </c>
      <c r="H18" s="16">
        <f t="shared" si="5"/>
        <v>851</v>
      </c>
      <c r="I18" s="154">
        <v>163</v>
      </c>
      <c r="J18" s="157">
        <v>134</v>
      </c>
      <c r="K18" s="157">
        <v>129</v>
      </c>
      <c r="L18" s="157">
        <v>141</v>
      </c>
      <c r="M18" s="157">
        <v>145</v>
      </c>
      <c r="N18" s="157">
        <v>139</v>
      </c>
      <c r="O18" s="157">
        <v>91</v>
      </c>
      <c r="P18" s="157">
        <v>92</v>
      </c>
      <c r="Q18" s="157">
        <v>97</v>
      </c>
      <c r="R18" s="157">
        <v>90</v>
      </c>
      <c r="S18" s="157">
        <v>97</v>
      </c>
      <c r="T18" s="157">
        <v>100</v>
      </c>
      <c r="U18" s="157">
        <v>112</v>
      </c>
      <c r="V18" s="157">
        <v>104</v>
      </c>
      <c r="W18" s="157">
        <v>99</v>
      </c>
      <c r="X18" s="157">
        <v>91</v>
      </c>
      <c r="Y18" s="157">
        <v>91</v>
      </c>
      <c r="Z18" s="157">
        <v>96</v>
      </c>
      <c r="AA18" s="157">
        <v>106</v>
      </c>
      <c r="AB18" s="157">
        <v>110</v>
      </c>
      <c r="AC18" s="157">
        <v>600</v>
      </c>
      <c r="AD18" s="157">
        <v>651</v>
      </c>
      <c r="AE18" s="157">
        <v>649</v>
      </c>
      <c r="AF18" s="157">
        <v>614</v>
      </c>
      <c r="AG18" s="157">
        <v>570</v>
      </c>
      <c r="AH18" s="157">
        <v>482</v>
      </c>
      <c r="AI18" s="157">
        <v>489</v>
      </c>
      <c r="AJ18" s="157">
        <v>412</v>
      </c>
      <c r="AK18" s="157">
        <v>301</v>
      </c>
      <c r="AL18" s="157">
        <v>248</v>
      </c>
      <c r="AM18" s="157">
        <v>187</v>
      </c>
      <c r="AN18" s="157">
        <v>126</v>
      </c>
      <c r="AO18" s="16">
        <v>152</v>
      </c>
      <c r="AP18" s="154">
        <v>4</v>
      </c>
      <c r="AQ18" s="157">
        <v>70</v>
      </c>
      <c r="AR18" s="260">
        <v>93</v>
      </c>
      <c r="AS18" s="292"/>
    </row>
    <row r="19" spans="1:45" x14ac:dyDescent="0.25">
      <c r="A19" s="1">
        <v>7</v>
      </c>
      <c r="B19" s="21" t="s">
        <v>18</v>
      </c>
      <c r="C19" s="22" t="s">
        <v>31</v>
      </c>
      <c r="D19" s="22" t="s">
        <v>40</v>
      </c>
      <c r="E19" s="22" t="s">
        <v>41</v>
      </c>
      <c r="F19" s="23" t="s">
        <v>37</v>
      </c>
      <c r="G19" s="154">
        <f t="shared" si="4"/>
        <v>13844</v>
      </c>
      <c r="H19" s="16">
        <f t="shared" si="5"/>
        <v>1415</v>
      </c>
      <c r="I19" s="154">
        <v>168</v>
      </c>
      <c r="J19" s="157">
        <v>243</v>
      </c>
      <c r="K19" s="157">
        <v>234</v>
      </c>
      <c r="L19" s="157">
        <v>256</v>
      </c>
      <c r="M19" s="157">
        <v>262</v>
      </c>
      <c r="N19" s="157">
        <v>252</v>
      </c>
      <c r="O19" s="157">
        <v>165</v>
      </c>
      <c r="P19" s="157">
        <v>167</v>
      </c>
      <c r="Q19" s="157">
        <v>176</v>
      </c>
      <c r="R19" s="157">
        <v>164</v>
      </c>
      <c r="S19" s="157">
        <v>176</v>
      </c>
      <c r="T19" s="157">
        <v>182</v>
      </c>
      <c r="U19" s="157">
        <v>204</v>
      </c>
      <c r="V19" s="157">
        <v>189</v>
      </c>
      <c r="W19" s="157">
        <v>179</v>
      </c>
      <c r="X19" s="157">
        <v>165</v>
      </c>
      <c r="Y19" s="157">
        <v>166</v>
      </c>
      <c r="Z19" s="157">
        <v>174</v>
      </c>
      <c r="AA19" s="157">
        <v>193</v>
      </c>
      <c r="AB19" s="157">
        <v>199</v>
      </c>
      <c r="AC19" s="157">
        <v>1087</v>
      </c>
      <c r="AD19" s="157">
        <v>1181</v>
      </c>
      <c r="AE19" s="157">
        <v>1177</v>
      </c>
      <c r="AF19" s="157">
        <v>1112</v>
      </c>
      <c r="AG19" s="157">
        <v>1033</v>
      </c>
      <c r="AH19" s="157">
        <v>873</v>
      </c>
      <c r="AI19" s="157">
        <v>886</v>
      </c>
      <c r="AJ19" s="157">
        <v>747</v>
      </c>
      <c r="AK19" s="157">
        <v>545</v>
      </c>
      <c r="AL19" s="157">
        <v>449</v>
      </c>
      <c r="AM19" s="157">
        <v>338</v>
      </c>
      <c r="AN19" s="157">
        <v>227</v>
      </c>
      <c r="AO19" s="16">
        <v>275</v>
      </c>
      <c r="AP19" s="154">
        <v>5</v>
      </c>
      <c r="AQ19" s="157">
        <v>72</v>
      </c>
      <c r="AR19" s="260">
        <v>95</v>
      </c>
      <c r="AS19" s="292"/>
    </row>
    <row r="20" spans="1:45" x14ac:dyDescent="0.25">
      <c r="A20" s="1">
        <v>8</v>
      </c>
      <c r="B20" s="21" t="s">
        <v>18</v>
      </c>
      <c r="C20" s="22" t="s">
        <v>31</v>
      </c>
      <c r="D20" s="22" t="s">
        <v>42</v>
      </c>
      <c r="E20" s="22" t="s">
        <v>43</v>
      </c>
      <c r="F20" s="23" t="s">
        <v>37</v>
      </c>
      <c r="G20" s="154">
        <f t="shared" si="4"/>
        <v>5299</v>
      </c>
      <c r="H20" s="16">
        <f t="shared" si="5"/>
        <v>578</v>
      </c>
      <c r="I20" s="154">
        <v>104</v>
      </c>
      <c r="J20" s="157">
        <v>92</v>
      </c>
      <c r="K20" s="157">
        <v>89</v>
      </c>
      <c r="L20" s="157">
        <v>97</v>
      </c>
      <c r="M20" s="157">
        <v>100</v>
      </c>
      <c r="N20" s="157">
        <v>96</v>
      </c>
      <c r="O20" s="157">
        <v>62</v>
      </c>
      <c r="P20" s="157">
        <v>63</v>
      </c>
      <c r="Q20" s="157">
        <v>67</v>
      </c>
      <c r="R20" s="157">
        <v>62</v>
      </c>
      <c r="S20" s="157">
        <v>67</v>
      </c>
      <c r="T20" s="157">
        <v>69</v>
      </c>
      <c r="U20" s="157">
        <v>77</v>
      </c>
      <c r="V20" s="157">
        <v>72</v>
      </c>
      <c r="W20" s="157">
        <v>68</v>
      </c>
      <c r="X20" s="157">
        <v>63</v>
      </c>
      <c r="Y20" s="157">
        <v>63</v>
      </c>
      <c r="Z20" s="157">
        <v>66</v>
      </c>
      <c r="AA20" s="157">
        <v>73</v>
      </c>
      <c r="AB20" s="157">
        <v>76</v>
      </c>
      <c r="AC20" s="157">
        <v>413</v>
      </c>
      <c r="AD20" s="157">
        <v>448</v>
      </c>
      <c r="AE20" s="157">
        <v>447</v>
      </c>
      <c r="AF20" s="157">
        <v>423</v>
      </c>
      <c r="AG20" s="157">
        <v>393</v>
      </c>
      <c r="AH20" s="157">
        <v>332</v>
      </c>
      <c r="AI20" s="157">
        <v>337</v>
      </c>
      <c r="AJ20" s="157">
        <v>284</v>
      </c>
      <c r="AK20" s="157">
        <v>207</v>
      </c>
      <c r="AL20" s="157">
        <v>170</v>
      </c>
      <c r="AM20" s="157">
        <v>129</v>
      </c>
      <c r="AN20" s="157">
        <v>86</v>
      </c>
      <c r="AO20" s="16">
        <v>104</v>
      </c>
      <c r="AP20" s="154">
        <v>3</v>
      </c>
      <c r="AQ20" s="157">
        <v>45</v>
      </c>
      <c r="AR20" s="260">
        <v>59</v>
      </c>
      <c r="AS20" s="292"/>
    </row>
    <row r="21" spans="1:45" x14ac:dyDescent="0.25">
      <c r="A21" s="1">
        <v>9</v>
      </c>
      <c r="B21" s="21" t="s">
        <v>18</v>
      </c>
      <c r="C21" s="22" t="s">
        <v>31</v>
      </c>
      <c r="D21" s="22" t="s">
        <v>44</v>
      </c>
      <c r="E21" s="22" t="s">
        <v>45</v>
      </c>
      <c r="F21" s="23" t="s">
        <v>37</v>
      </c>
      <c r="G21" s="154">
        <f t="shared" si="4"/>
        <v>28999</v>
      </c>
      <c r="H21" s="16">
        <f t="shared" si="5"/>
        <v>2965</v>
      </c>
      <c r="I21" s="154">
        <v>351</v>
      </c>
      <c r="J21" s="157">
        <v>510</v>
      </c>
      <c r="K21" s="157">
        <v>491</v>
      </c>
      <c r="L21" s="157">
        <v>536</v>
      </c>
      <c r="M21" s="157">
        <v>550</v>
      </c>
      <c r="N21" s="157">
        <v>527</v>
      </c>
      <c r="O21" s="157">
        <v>345</v>
      </c>
      <c r="P21" s="157">
        <v>350</v>
      </c>
      <c r="Q21" s="157">
        <v>370</v>
      </c>
      <c r="R21" s="157">
        <v>344</v>
      </c>
      <c r="S21" s="157">
        <v>369</v>
      </c>
      <c r="T21" s="157">
        <v>381</v>
      </c>
      <c r="U21" s="157">
        <v>426</v>
      </c>
      <c r="V21" s="157">
        <v>395</v>
      </c>
      <c r="W21" s="157">
        <v>375</v>
      </c>
      <c r="X21" s="157">
        <v>345</v>
      </c>
      <c r="Y21" s="157">
        <v>347</v>
      </c>
      <c r="Z21" s="157">
        <v>365</v>
      </c>
      <c r="AA21" s="157">
        <v>404</v>
      </c>
      <c r="AB21" s="157">
        <v>418</v>
      </c>
      <c r="AC21" s="157">
        <v>2277</v>
      </c>
      <c r="AD21" s="157">
        <v>2473</v>
      </c>
      <c r="AE21" s="157">
        <v>2464</v>
      </c>
      <c r="AF21" s="157">
        <v>2330</v>
      </c>
      <c r="AG21" s="157">
        <v>2164</v>
      </c>
      <c r="AH21" s="157">
        <v>1829</v>
      </c>
      <c r="AI21" s="157">
        <v>1856</v>
      </c>
      <c r="AJ21" s="157">
        <v>1565</v>
      </c>
      <c r="AK21" s="157">
        <v>1142</v>
      </c>
      <c r="AL21" s="157">
        <v>940</v>
      </c>
      <c r="AM21" s="157">
        <v>709</v>
      </c>
      <c r="AN21" s="157">
        <v>476</v>
      </c>
      <c r="AO21" s="16">
        <v>575</v>
      </c>
      <c r="AP21" s="154">
        <v>10</v>
      </c>
      <c r="AQ21" s="157">
        <v>151</v>
      </c>
      <c r="AR21" s="260">
        <v>199</v>
      </c>
      <c r="AS21" s="292"/>
    </row>
    <row r="22" spans="1:45" x14ac:dyDescent="0.25">
      <c r="A22" s="1">
        <v>10</v>
      </c>
      <c r="B22" s="21" t="s">
        <v>18</v>
      </c>
      <c r="C22" s="22" t="s">
        <v>31</v>
      </c>
      <c r="D22" s="22" t="s">
        <v>46</v>
      </c>
      <c r="E22" s="22" t="s">
        <v>47</v>
      </c>
      <c r="F22" s="23" t="s">
        <v>37</v>
      </c>
      <c r="G22" s="154">
        <f t="shared" si="4"/>
        <v>11907</v>
      </c>
      <c r="H22" s="16">
        <f t="shared" si="5"/>
        <v>1264</v>
      </c>
      <c r="I22" s="154">
        <v>194</v>
      </c>
      <c r="J22" s="157">
        <v>209</v>
      </c>
      <c r="K22" s="157">
        <v>201</v>
      </c>
      <c r="L22" s="157">
        <v>219</v>
      </c>
      <c r="M22" s="157">
        <v>225</v>
      </c>
      <c r="N22" s="157">
        <v>216</v>
      </c>
      <c r="O22" s="157">
        <v>141</v>
      </c>
      <c r="P22" s="157">
        <v>143</v>
      </c>
      <c r="Q22" s="157">
        <v>151</v>
      </c>
      <c r="R22" s="157">
        <v>140</v>
      </c>
      <c r="S22" s="157">
        <v>151</v>
      </c>
      <c r="T22" s="157">
        <v>156</v>
      </c>
      <c r="U22" s="157">
        <v>174</v>
      </c>
      <c r="V22" s="157">
        <v>161</v>
      </c>
      <c r="W22" s="157">
        <v>154</v>
      </c>
      <c r="X22" s="157">
        <v>141</v>
      </c>
      <c r="Y22" s="157">
        <v>142</v>
      </c>
      <c r="Z22" s="157">
        <v>149</v>
      </c>
      <c r="AA22" s="157">
        <v>165</v>
      </c>
      <c r="AB22" s="157">
        <v>171</v>
      </c>
      <c r="AC22" s="157">
        <v>931</v>
      </c>
      <c r="AD22" s="157">
        <v>1011</v>
      </c>
      <c r="AE22" s="157">
        <v>1007</v>
      </c>
      <c r="AF22" s="157">
        <v>953</v>
      </c>
      <c r="AG22" s="157">
        <v>885</v>
      </c>
      <c r="AH22" s="157">
        <v>748</v>
      </c>
      <c r="AI22" s="157">
        <v>759</v>
      </c>
      <c r="AJ22" s="157">
        <v>639</v>
      </c>
      <c r="AK22" s="157">
        <v>467</v>
      </c>
      <c r="AL22" s="157">
        <v>384</v>
      </c>
      <c r="AM22" s="157">
        <v>290</v>
      </c>
      <c r="AN22" s="157">
        <v>195</v>
      </c>
      <c r="AO22" s="16">
        <v>235</v>
      </c>
      <c r="AP22" s="154">
        <v>5</v>
      </c>
      <c r="AQ22" s="157">
        <v>84</v>
      </c>
      <c r="AR22" s="260">
        <v>111</v>
      </c>
      <c r="AS22" s="292"/>
    </row>
    <row r="23" spans="1:45" x14ac:dyDescent="0.25">
      <c r="A23" s="1">
        <v>11</v>
      </c>
      <c r="B23" s="21" t="s">
        <v>18</v>
      </c>
      <c r="C23" s="22" t="s">
        <v>31</v>
      </c>
      <c r="D23" s="22" t="s">
        <v>48</v>
      </c>
      <c r="E23" s="22" t="s">
        <v>49</v>
      </c>
      <c r="F23" s="23" t="s">
        <v>37</v>
      </c>
      <c r="G23" s="154">
        <f t="shared" si="4"/>
        <v>9708</v>
      </c>
      <c r="H23" s="16">
        <f t="shared" si="5"/>
        <v>1039</v>
      </c>
      <c r="I23" s="154">
        <v>169</v>
      </c>
      <c r="J23" s="157">
        <v>170</v>
      </c>
      <c r="K23" s="157">
        <v>163</v>
      </c>
      <c r="L23" s="157">
        <v>179</v>
      </c>
      <c r="M23" s="157">
        <v>183</v>
      </c>
      <c r="N23" s="157">
        <v>175</v>
      </c>
      <c r="O23" s="157">
        <v>115</v>
      </c>
      <c r="P23" s="157">
        <v>117</v>
      </c>
      <c r="Q23" s="157">
        <v>123</v>
      </c>
      <c r="R23" s="157">
        <v>114</v>
      </c>
      <c r="S23" s="157">
        <v>123</v>
      </c>
      <c r="T23" s="157">
        <v>127</v>
      </c>
      <c r="U23" s="157">
        <v>142</v>
      </c>
      <c r="V23" s="157">
        <v>131</v>
      </c>
      <c r="W23" s="157">
        <v>125</v>
      </c>
      <c r="X23" s="157">
        <v>115</v>
      </c>
      <c r="Y23" s="157">
        <v>115</v>
      </c>
      <c r="Z23" s="157">
        <v>121</v>
      </c>
      <c r="AA23" s="157">
        <v>134</v>
      </c>
      <c r="AB23" s="157">
        <v>139</v>
      </c>
      <c r="AC23" s="157">
        <v>758</v>
      </c>
      <c r="AD23" s="157">
        <v>824</v>
      </c>
      <c r="AE23" s="157">
        <v>821</v>
      </c>
      <c r="AF23" s="157">
        <v>776</v>
      </c>
      <c r="AG23" s="157">
        <v>721</v>
      </c>
      <c r="AH23" s="157">
        <v>609</v>
      </c>
      <c r="AI23" s="157">
        <v>618</v>
      </c>
      <c r="AJ23" s="157">
        <v>521</v>
      </c>
      <c r="AK23" s="157">
        <v>380</v>
      </c>
      <c r="AL23" s="157">
        <v>313</v>
      </c>
      <c r="AM23" s="157">
        <v>236</v>
      </c>
      <c r="AN23" s="157">
        <v>159</v>
      </c>
      <c r="AO23" s="16">
        <v>192</v>
      </c>
      <c r="AP23" s="154">
        <v>5</v>
      </c>
      <c r="AQ23" s="157">
        <v>73</v>
      </c>
      <c r="AR23" s="260">
        <v>96</v>
      </c>
      <c r="AS23" s="292"/>
    </row>
    <row r="24" spans="1:45" x14ac:dyDescent="0.25">
      <c r="A24" s="1">
        <v>12</v>
      </c>
      <c r="B24" s="21" t="s">
        <v>18</v>
      </c>
      <c r="C24" s="22" t="s">
        <v>31</v>
      </c>
      <c r="D24" s="22" t="s">
        <v>50</v>
      </c>
      <c r="E24" s="22" t="s">
        <v>51</v>
      </c>
      <c r="F24" s="23" t="s">
        <v>37</v>
      </c>
      <c r="G24" s="154">
        <f t="shared" si="4"/>
        <v>4505</v>
      </c>
      <c r="H24" s="16">
        <f t="shared" si="5"/>
        <v>478</v>
      </c>
      <c r="I24" s="154">
        <v>73</v>
      </c>
      <c r="J24" s="157">
        <v>79</v>
      </c>
      <c r="K24" s="157">
        <v>76</v>
      </c>
      <c r="L24" s="157">
        <v>83</v>
      </c>
      <c r="M24" s="157">
        <v>85</v>
      </c>
      <c r="N24" s="157">
        <v>82</v>
      </c>
      <c r="O24" s="157">
        <v>53</v>
      </c>
      <c r="P24" s="157">
        <v>54</v>
      </c>
      <c r="Q24" s="157">
        <v>57</v>
      </c>
      <c r="R24" s="157">
        <v>53</v>
      </c>
      <c r="S24" s="157">
        <v>57</v>
      </c>
      <c r="T24" s="157">
        <v>59</v>
      </c>
      <c r="U24" s="157">
        <v>66</v>
      </c>
      <c r="V24" s="157">
        <v>61</v>
      </c>
      <c r="W24" s="157">
        <v>58</v>
      </c>
      <c r="X24" s="157">
        <v>53</v>
      </c>
      <c r="Y24" s="157">
        <v>54</v>
      </c>
      <c r="Z24" s="157">
        <v>57</v>
      </c>
      <c r="AA24" s="157">
        <v>62</v>
      </c>
      <c r="AB24" s="157">
        <v>65</v>
      </c>
      <c r="AC24" s="157">
        <v>352</v>
      </c>
      <c r="AD24" s="157">
        <v>383</v>
      </c>
      <c r="AE24" s="157">
        <v>381</v>
      </c>
      <c r="AF24" s="157">
        <v>361</v>
      </c>
      <c r="AG24" s="157">
        <v>335</v>
      </c>
      <c r="AH24" s="157">
        <v>283</v>
      </c>
      <c r="AI24" s="157">
        <v>287</v>
      </c>
      <c r="AJ24" s="157">
        <v>242</v>
      </c>
      <c r="AK24" s="157">
        <v>176</v>
      </c>
      <c r="AL24" s="157">
        <v>145</v>
      </c>
      <c r="AM24" s="157">
        <v>110</v>
      </c>
      <c r="AN24" s="157">
        <v>74</v>
      </c>
      <c r="AO24" s="16">
        <v>89</v>
      </c>
      <c r="AP24" s="154">
        <v>2</v>
      </c>
      <c r="AQ24" s="157">
        <v>31</v>
      </c>
      <c r="AR24" s="260">
        <v>41</v>
      </c>
      <c r="AS24" s="292"/>
    </row>
    <row r="25" spans="1:45" x14ac:dyDescent="0.25">
      <c r="A25" s="1">
        <v>13</v>
      </c>
      <c r="B25" s="21" t="s">
        <v>18</v>
      </c>
      <c r="C25" s="22" t="s">
        <v>31</v>
      </c>
      <c r="D25" s="22" t="s">
        <v>32</v>
      </c>
      <c r="E25" s="22" t="s">
        <v>33</v>
      </c>
      <c r="F25" s="23" t="s">
        <v>34</v>
      </c>
      <c r="G25" s="154">
        <f>SUM(I25:AO25)</f>
        <v>6934</v>
      </c>
      <c r="H25" s="16">
        <f t="shared" si="5"/>
        <v>694</v>
      </c>
      <c r="I25" s="154">
        <v>67</v>
      </c>
      <c r="J25" s="157">
        <v>122</v>
      </c>
      <c r="K25" s="157">
        <v>118</v>
      </c>
      <c r="L25" s="157">
        <v>129</v>
      </c>
      <c r="M25" s="157">
        <v>132</v>
      </c>
      <c r="N25" s="157">
        <v>126</v>
      </c>
      <c r="O25" s="157">
        <v>82</v>
      </c>
      <c r="P25" s="157">
        <v>84</v>
      </c>
      <c r="Q25" s="157">
        <v>88</v>
      </c>
      <c r="R25" s="157">
        <v>82</v>
      </c>
      <c r="S25" s="157">
        <v>88</v>
      </c>
      <c r="T25" s="157">
        <v>91</v>
      </c>
      <c r="U25" s="157">
        <v>102</v>
      </c>
      <c r="V25" s="157">
        <v>95</v>
      </c>
      <c r="W25" s="157">
        <v>90</v>
      </c>
      <c r="X25" s="157">
        <v>83</v>
      </c>
      <c r="Y25" s="157">
        <v>83</v>
      </c>
      <c r="Z25" s="157">
        <v>87</v>
      </c>
      <c r="AA25" s="157">
        <v>97</v>
      </c>
      <c r="AB25" s="157">
        <v>100</v>
      </c>
      <c r="AC25" s="157">
        <v>546</v>
      </c>
      <c r="AD25" s="157">
        <v>593</v>
      </c>
      <c r="AE25" s="157">
        <v>591</v>
      </c>
      <c r="AF25" s="157">
        <v>559</v>
      </c>
      <c r="AG25" s="157">
        <v>519</v>
      </c>
      <c r="AH25" s="157">
        <v>439</v>
      </c>
      <c r="AI25" s="157">
        <v>445</v>
      </c>
      <c r="AJ25" s="157">
        <v>375</v>
      </c>
      <c r="AK25" s="157">
        <v>274</v>
      </c>
      <c r="AL25" s="157">
        <v>225</v>
      </c>
      <c r="AM25" s="157">
        <v>170</v>
      </c>
      <c r="AN25" s="157">
        <v>114</v>
      </c>
      <c r="AO25" s="16">
        <v>138</v>
      </c>
      <c r="AP25" s="154">
        <v>2</v>
      </c>
      <c r="AQ25" s="157">
        <v>29</v>
      </c>
      <c r="AR25" s="260">
        <v>38</v>
      </c>
      <c r="AS25" s="292"/>
    </row>
    <row r="26" spans="1:45" x14ac:dyDescent="0.25">
      <c r="A26" s="1">
        <v>14</v>
      </c>
      <c r="B26" s="21" t="s">
        <v>18</v>
      </c>
      <c r="C26" s="22" t="s">
        <v>31</v>
      </c>
      <c r="D26" s="35" t="s">
        <v>222</v>
      </c>
      <c r="E26" s="172" t="s">
        <v>53</v>
      </c>
      <c r="F26" s="23" t="s">
        <v>34</v>
      </c>
      <c r="G26" s="13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4"/>
      <c r="AP26" s="13"/>
      <c r="AQ26" s="15"/>
      <c r="AR26" s="14"/>
      <c r="AS26" s="290"/>
    </row>
    <row r="27" spans="1:45" x14ac:dyDescent="0.25">
      <c r="A27" s="1">
        <v>15</v>
      </c>
      <c r="B27" s="21" t="s">
        <v>18</v>
      </c>
      <c r="C27" s="22" t="s">
        <v>31</v>
      </c>
      <c r="D27" s="35" t="s">
        <v>221</v>
      </c>
      <c r="E27" s="172" t="s">
        <v>52</v>
      </c>
      <c r="F27" s="23" t="s">
        <v>34</v>
      </c>
      <c r="G27" s="13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4"/>
      <c r="AP27" s="13"/>
      <c r="AQ27" s="15"/>
      <c r="AR27" s="14"/>
      <c r="AS27" s="290"/>
    </row>
    <row r="28" spans="1:45" x14ac:dyDescent="0.25">
      <c r="A28" s="1">
        <v>16</v>
      </c>
      <c r="B28" s="24" t="s">
        <v>26</v>
      </c>
      <c r="C28" s="22" t="s">
        <v>31</v>
      </c>
      <c r="D28" s="22" t="s">
        <v>54</v>
      </c>
      <c r="E28" s="22" t="s">
        <v>55</v>
      </c>
      <c r="F28" s="23" t="s">
        <v>37</v>
      </c>
      <c r="G28" s="154">
        <f t="shared" si="4"/>
        <v>19499</v>
      </c>
      <c r="H28" s="16">
        <f t="shared" ref="H28:H36" si="6">SUM(I28:N28)</f>
        <v>2324</v>
      </c>
      <c r="I28" s="154">
        <v>325</v>
      </c>
      <c r="J28" s="157">
        <v>366</v>
      </c>
      <c r="K28" s="157">
        <v>406</v>
      </c>
      <c r="L28" s="157">
        <v>414</v>
      </c>
      <c r="M28" s="157">
        <v>406</v>
      </c>
      <c r="N28" s="157">
        <v>407</v>
      </c>
      <c r="O28" s="157">
        <v>227</v>
      </c>
      <c r="P28" s="157">
        <v>223</v>
      </c>
      <c r="Q28" s="157">
        <v>228</v>
      </c>
      <c r="R28" s="157">
        <v>220</v>
      </c>
      <c r="S28" s="157">
        <v>231</v>
      </c>
      <c r="T28" s="157">
        <v>250</v>
      </c>
      <c r="U28" s="157">
        <v>262</v>
      </c>
      <c r="V28" s="157">
        <v>247</v>
      </c>
      <c r="W28" s="157">
        <v>225</v>
      </c>
      <c r="X28" s="157">
        <v>200</v>
      </c>
      <c r="Y28" s="157">
        <v>212</v>
      </c>
      <c r="Z28" s="157">
        <v>247</v>
      </c>
      <c r="AA28" s="157">
        <v>271</v>
      </c>
      <c r="AB28" s="157">
        <v>280</v>
      </c>
      <c r="AC28" s="157">
        <v>1633</v>
      </c>
      <c r="AD28" s="157">
        <v>1802</v>
      </c>
      <c r="AE28" s="157">
        <v>1754</v>
      </c>
      <c r="AF28" s="157">
        <v>1653</v>
      </c>
      <c r="AG28" s="157">
        <v>1506</v>
      </c>
      <c r="AH28" s="157">
        <v>1166</v>
      </c>
      <c r="AI28" s="157">
        <v>1026</v>
      </c>
      <c r="AJ28" s="157">
        <v>848</v>
      </c>
      <c r="AK28" s="157">
        <v>640</v>
      </c>
      <c r="AL28" s="157">
        <v>660</v>
      </c>
      <c r="AM28" s="157">
        <v>515</v>
      </c>
      <c r="AN28" s="157">
        <v>333</v>
      </c>
      <c r="AO28" s="16">
        <v>316</v>
      </c>
      <c r="AP28" s="154">
        <v>7</v>
      </c>
      <c r="AQ28" s="157">
        <v>146</v>
      </c>
      <c r="AR28" s="260">
        <v>179</v>
      </c>
      <c r="AS28" s="292"/>
    </row>
    <row r="29" spans="1:45" x14ac:dyDescent="0.25">
      <c r="A29" s="1">
        <v>17</v>
      </c>
      <c r="B29" s="24" t="s">
        <v>26</v>
      </c>
      <c r="C29" s="22" t="s">
        <v>31</v>
      </c>
      <c r="D29" s="22" t="s">
        <v>56</v>
      </c>
      <c r="E29" s="22" t="s">
        <v>57</v>
      </c>
      <c r="F29" s="23" t="s">
        <v>37</v>
      </c>
      <c r="G29" s="154">
        <f t="shared" si="4"/>
        <v>16795</v>
      </c>
      <c r="H29" s="16">
        <f t="shared" si="6"/>
        <v>2006</v>
      </c>
      <c r="I29" s="154">
        <v>288</v>
      </c>
      <c r="J29" s="157">
        <v>314</v>
      </c>
      <c r="K29" s="157">
        <v>350</v>
      </c>
      <c r="L29" s="157">
        <v>355</v>
      </c>
      <c r="M29" s="157">
        <v>349</v>
      </c>
      <c r="N29" s="157">
        <v>350</v>
      </c>
      <c r="O29" s="157">
        <v>195</v>
      </c>
      <c r="P29" s="157">
        <v>192</v>
      </c>
      <c r="Q29" s="157">
        <v>196</v>
      </c>
      <c r="R29" s="157">
        <v>189</v>
      </c>
      <c r="S29" s="157">
        <v>199</v>
      </c>
      <c r="T29" s="157">
        <v>217</v>
      </c>
      <c r="U29" s="157">
        <v>225</v>
      </c>
      <c r="V29" s="157">
        <v>212</v>
      </c>
      <c r="W29" s="157">
        <v>195</v>
      </c>
      <c r="X29" s="157">
        <v>172</v>
      </c>
      <c r="Y29" s="157">
        <v>181</v>
      </c>
      <c r="Z29" s="157">
        <v>212</v>
      </c>
      <c r="AA29" s="157">
        <v>235</v>
      </c>
      <c r="AB29" s="157">
        <v>240</v>
      </c>
      <c r="AC29" s="157">
        <v>1407</v>
      </c>
      <c r="AD29" s="157">
        <v>1550</v>
      </c>
      <c r="AE29" s="157">
        <v>1510</v>
      </c>
      <c r="AF29" s="157">
        <v>1423</v>
      </c>
      <c r="AG29" s="157">
        <v>1298</v>
      </c>
      <c r="AH29" s="157">
        <v>1004</v>
      </c>
      <c r="AI29" s="157">
        <v>884</v>
      </c>
      <c r="AJ29" s="157">
        <v>731</v>
      </c>
      <c r="AK29" s="157">
        <v>552</v>
      </c>
      <c r="AL29" s="157">
        <v>568</v>
      </c>
      <c r="AM29" s="157">
        <v>444</v>
      </c>
      <c r="AN29" s="157">
        <v>286</v>
      </c>
      <c r="AO29" s="16">
        <v>272</v>
      </c>
      <c r="AP29" s="154">
        <v>8</v>
      </c>
      <c r="AQ29" s="157">
        <v>129</v>
      </c>
      <c r="AR29" s="260">
        <v>159</v>
      </c>
      <c r="AS29" s="292"/>
    </row>
    <row r="30" spans="1:45" x14ac:dyDescent="0.25">
      <c r="A30" s="1">
        <v>18</v>
      </c>
      <c r="B30" s="24" t="s">
        <v>26</v>
      </c>
      <c r="C30" s="22" t="s">
        <v>31</v>
      </c>
      <c r="D30" s="22" t="s">
        <v>58</v>
      </c>
      <c r="E30" s="22" t="s">
        <v>59</v>
      </c>
      <c r="F30" s="23" t="s">
        <v>37</v>
      </c>
      <c r="G30" s="154">
        <f t="shared" si="4"/>
        <v>7354</v>
      </c>
      <c r="H30" s="16">
        <f t="shared" si="6"/>
        <v>876</v>
      </c>
      <c r="I30" s="154">
        <v>124</v>
      </c>
      <c r="J30" s="157">
        <v>138</v>
      </c>
      <c r="K30" s="157">
        <v>153</v>
      </c>
      <c r="L30" s="157">
        <v>155</v>
      </c>
      <c r="M30" s="157">
        <v>153</v>
      </c>
      <c r="N30" s="157">
        <v>153</v>
      </c>
      <c r="O30" s="157">
        <v>85</v>
      </c>
      <c r="P30" s="157">
        <v>84</v>
      </c>
      <c r="Q30" s="157">
        <v>86</v>
      </c>
      <c r="R30" s="157">
        <v>83</v>
      </c>
      <c r="S30" s="157">
        <v>87</v>
      </c>
      <c r="T30" s="157">
        <v>95</v>
      </c>
      <c r="U30" s="157">
        <v>99</v>
      </c>
      <c r="V30" s="157">
        <v>93</v>
      </c>
      <c r="W30" s="157">
        <v>85</v>
      </c>
      <c r="X30" s="157">
        <v>75</v>
      </c>
      <c r="Y30" s="157">
        <v>80</v>
      </c>
      <c r="Z30" s="157">
        <v>93</v>
      </c>
      <c r="AA30" s="157">
        <v>103</v>
      </c>
      <c r="AB30" s="157">
        <v>105</v>
      </c>
      <c r="AC30" s="157">
        <v>616</v>
      </c>
      <c r="AD30" s="157">
        <v>679</v>
      </c>
      <c r="AE30" s="157">
        <v>661</v>
      </c>
      <c r="AF30" s="157">
        <v>624</v>
      </c>
      <c r="AG30" s="157">
        <v>569</v>
      </c>
      <c r="AH30" s="157">
        <v>440</v>
      </c>
      <c r="AI30" s="157">
        <v>387</v>
      </c>
      <c r="AJ30" s="157">
        <v>320</v>
      </c>
      <c r="AK30" s="157">
        <v>241</v>
      </c>
      <c r="AL30" s="157">
        <v>249</v>
      </c>
      <c r="AM30" s="157">
        <v>194</v>
      </c>
      <c r="AN30" s="157">
        <v>126</v>
      </c>
      <c r="AO30" s="16">
        <v>119</v>
      </c>
      <c r="AP30" s="154">
        <v>4</v>
      </c>
      <c r="AQ30" s="157">
        <v>55</v>
      </c>
      <c r="AR30" s="260">
        <v>68</v>
      </c>
      <c r="AS30" s="292"/>
    </row>
    <row r="31" spans="1:45" x14ac:dyDescent="0.25">
      <c r="A31" s="1">
        <v>19</v>
      </c>
      <c r="B31" s="24" t="s">
        <v>26</v>
      </c>
      <c r="C31" s="22" t="s">
        <v>31</v>
      </c>
      <c r="D31" s="22" t="s">
        <v>60</v>
      </c>
      <c r="E31" s="22" t="s">
        <v>61</v>
      </c>
      <c r="F31" s="23" t="s">
        <v>34</v>
      </c>
      <c r="G31" s="154">
        <f t="shared" si="4"/>
        <v>7660</v>
      </c>
      <c r="H31" s="16">
        <f t="shared" si="6"/>
        <v>867</v>
      </c>
      <c r="I31" s="154">
        <v>77</v>
      </c>
      <c r="J31" s="157">
        <v>144</v>
      </c>
      <c r="K31" s="157">
        <v>161</v>
      </c>
      <c r="L31" s="157">
        <v>163</v>
      </c>
      <c r="M31" s="157">
        <v>161</v>
      </c>
      <c r="N31" s="157">
        <v>161</v>
      </c>
      <c r="O31" s="157">
        <v>89</v>
      </c>
      <c r="P31" s="157">
        <v>88</v>
      </c>
      <c r="Q31" s="157">
        <v>90</v>
      </c>
      <c r="R31" s="157">
        <v>87</v>
      </c>
      <c r="S31" s="157">
        <v>91</v>
      </c>
      <c r="T31" s="157">
        <v>99</v>
      </c>
      <c r="U31" s="157">
        <v>104</v>
      </c>
      <c r="V31" s="157">
        <v>98</v>
      </c>
      <c r="W31" s="157">
        <v>90</v>
      </c>
      <c r="X31" s="157">
        <v>79</v>
      </c>
      <c r="Y31" s="157">
        <v>83</v>
      </c>
      <c r="Z31" s="157">
        <v>98</v>
      </c>
      <c r="AA31" s="157">
        <v>108</v>
      </c>
      <c r="AB31" s="157">
        <v>110</v>
      </c>
      <c r="AC31" s="157">
        <v>646</v>
      </c>
      <c r="AD31" s="157">
        <v>712</v>
      </c>
      <c r="AE31" s="157">
        <v>694</v>
      </c>
      <c r="AF31" s="157">
        <v>654</v>
      </c>
      <c r="AG31" s="157">
        <v>596</v>
      </c>
      <c r="AH31" s="157">
        <v>461</v>
      </c>
      <c r="AI31" s="157">
        <v>406</v>
      </c>
      <c r="AJ31" s="157">
        <v>336</v>
      </c>
      <c r="AK31" s="157">
        <v>253</v>
      </c>
      <c r="AL31" s="157">
        <v>261</v>
      </c>
      <c r="AM31" s="157">
        <v>204</v>
      </c>
      <c r="AN31" s="157">
        <v>131</v>
      </c>
      <c r="AO31" s="16">
        <v>125</v>
      </c>
      <c r="AP31" s="154">
        <v>2</v>
      </c>
      <c r="AQ31" s="157">
        <v>34</v>
      </c>
      <c r="AR31" s="260">
        <v>43</v>
      </c>
      <c r="AS31" s="292"/>
    </row>
    <row r="32" spans="1:45" x14ac:dyDescent="0.25">
      <c r="A32" s="1">
        <v>20</v>
      </c>
      <c r="B32" s="24" t="s">
        <v>26</v>
      </c>
      <c r="C32" s="22" t="s">
        <v>31</v>
      </c>
      <c r="D32" s="22" t="s">
        <v>62</v>
      </c>
      <c r="E32" s="22" t="s">
        <v>63</v>
      </c>
      <c r="F32" s="23" t="s">
        <v>37</v>
      </c>
      <c r="G32" s="154">
        <f t="shared" si="4"/>
        <v>15782</v>
      </c>
      <c r="H32" s="16">
        <f t="shared" si="6"/>
        <v>1906</v>
      </c>
      <c r="I32" s="154">
        <v>294</v>
      </c>
      <c r="J32" s="157">
        <v>295</v>
      </c>
      <c r="K32" s="157">
        <v>328</v>
      </c>
      <c r="L32" s="157">
        <v>333</v>
      </c>
      <c r="M32" s="157">
        <v>328</v>
      </c>
      <c r="N32" s="157">
        <v>328</v>
      </c>
      <c r="O32" s="157">
        <v>182</v>
      </c>
      <c r="P32" s="157">
        <v>180</v>
      </c>
      <c r="Q32" s="157">
        <v>183</v>
      </c>
      <c r="R32" s="157">
        <v>178</v>
      </c>
      <c r="S32" s="157">
        <v>185</v>
      </c>
      <c r="T32" s="157">
        <v>203</v>
      </c>
      <c r="U32" s="157">
        <v>212</v>
      </c>
      <c r="V32" s="157">
        <v>199</v>
      </c>
      <c r="W32" s="157">
        <v>183</v>
      </c>
      <c r="X32" s="157">
        <v>161</v>
      </c>
      <c r="Y32" s="157">
        <v>170</v>
      </c>
      <c r="Z32" s="157">
        <v>199</v>
      </c>
      <c r="AA32" s="157">
        <v>220</v>
      </c>
      <c r="AB32" s="157">
        <v>226</v>
      </c>
      <c r="AC32" s="157">
        <v>1320</v>
      </c>
      <c r="AD32" s="157">
        <v>1455</v>
      </c>
      <c r="AE32" s="157">
        <v>1417</v>
      </c>
      <c r="AF32" s="157">
        <v>1336</v>
      </c>
      <c r="AG32" s="157">
        <v>1218</v>
      </c>
      <c r="AH32" s="157">
        <v>942</v>
      </c>
      <c r="AI32" s="157">
        <v>829</v>
      </c>
      <c r="AJ32" s="157">
        <v>686</v>
      </c>
      <c r="AK32" s="157">
        <v>518</v>
      </c>
      <c r="AL32" s="157">
        <v>533</v>
      </c>
      <c r="AM32" s="157">
        <v>417</v>
      </c>
      <c r="AN32" s="157">
        <v>269</v>
      </c>
      <c r="AO32" s="16">
        <v>255</v>
      </c>
      <c r="AP32" s="154">
        <v>8</v>
      </c>
      <c r="AQ32" s="157">
        <v>132</v>
      </c>
      <c r="AR32" s="260">
        <v>162</v>
      </c>
      <c r="AS32" s="292"/>
    </row>
    <row r="33" spans="1:45" x14ac:dyDescent="0.25">
      <c r="A33" s="1">
        <v>21</v>
      </c>
      <c r="B33" s="24" t="s">
        <v>26</v>
      </c>
      <c r="C33" s="22" t="s">
        <v>31</v>
      </c>
      <c r="D33" s="22" t="s">
        <v>64</v>
      </c>
      <c r="E33" s="22" t="s">
        <v>65</v>
      </c>
      <c r="F33" s="23" t="s">
        <v>34</v>
      </c>
      <c r="G33" s="154">
        <f t="shared" si="4"/>
        <v>14436</v>
      </c>
      <c r="H33" s="16">
        <f t="shared" si="6"/>
        <v>1719</v>
      </c>
      <c r="I33" s="154">
        <v>242</v>
      </c>
      <c r="J33" s="157">
        <v>271</v>
      </c>
      <c r="K33" s="157">
        <v>300</v>
      </c>
      <c r="L33" s="157">
        <v>305</v>
      </c>
      <c r="M33" s="157">
        <v>300</v>
      </c>
      <c r="N33" s="157">
        <v>301</v>
      </c>
      <c r="O33" s="157">
        <v>167</v>
      </c>
      <c r="P33" s="157">
        <v>165</v>
      </c>
      <c r="Q33" s="157">
        <v>168</v>
      </c>
      <c r="R33" s="157">
        <v>163</v>
      </c>
      <c r="S33" s="157">
        <v>171</v>
      </c>
      <c r="T33" s="157">
        <v>186</v>
      </c>
      <c r="U33" s="157">
        <v>194</v>
      </c>
      <c r="V33" s="157">
        <v>182</v>
      </c>
      <c r="W33" s="157">
        <v>167</v>
      </c>
      <c r="X33" s="157">
        <v>148</v>
      </c>
      <c r="Y33" s="157">
        <v>156</v>
      </c>
      <c r="Z33" s="157">
        <v>182</v>
      </c>
      <c r="AA33" s="157">
        <v>202</v>
      </c>
      <c r="AB33" s="157">
        <v>207</v>
      </c>
      <c r="AC33" s="157">
        <v>1210</v>
      </c>
      <c r="AD33" s="157">
        <v>1333</v>
      </c>
      <c r="AE33" s="157">
        <v>1299</v>
      </c>
      <c r="AF33" s="157">
        <v>1224</v>
      </c>
      <c r="AG33" s="157">
        <v>1116</v>
      </c>
      <c r="AH33" s="157">
        <v>864</v>
      </c>
      <c r="AI33" s="157">
        <v>760</v>
      </c>
      <c r="AJ33" s="157">
        <v>629</v>
      </c>
      <c r="AK33" s="157">
        <v>474</v>
      </c>
      <c r="AL33" s="157">
        <v>489</v>
      </c>
      <c r="AM33" s="157">
        <v>381</v>
      </c>
      <c r="AN33" s="157">
        <v>246</v>
      </c>
      <c r="AO33" s="16">
        <v>234</v>
      </c>
      <c r="AP33" s="154">
        <v>7</v>
      </c>
      <c r="AQ33" s="157">
        <v>108</v>
      </c>
      <c r="AR33" s="260">
        <v>134</v>
      </c>
      <c r="AS33" s="292"/>
    </row>
    <row r="34" spans="1:45" x14ac:dyDescent="0.25">
      <c r="A34" s="1">
        <v>22</v>
      </c>
      <c r="B34" s="24" t="s">
        <v>26</v>
      </c>
      <c r="C34" s="22" t="s">
        <v>31</v>
      </c>
      <c r="D34" s="22" t="s">
        <v>66</v>
      </c>
      <c r="E34" s="22" t="s">
        <v>67</v>
      </c>
      <c r="F34" s="23" t="s">
        <v>37</v>
      </c>
      <c r="G34" s="154">
        <f t="shared" si="4"/>
        <v>9124</v>
      </c>
      <c r="H34" s="16">
        <f t="shared" si="6"/>
        <v>1105</v>
      </c>
      <c r="I34" s="154">
        <v>174</v>
      </c>
      <c r="J34" s="157">
        <v>170</v>
      </c>
      <c r="K34" s="157">
        <v>190</v>
      </c>
      <c r="L34" s="157">
        <v>192</v>
      </c>
      <c r="M34" s="157">
        <v>189</v>
      </c>
      <c r="N34" s="157">
        <v>190</v>
      </c>
      <c r="O34" s="157">
        <v>105</v>
      </c>
      <c r="P34" s="157">
        <v>104</v>
      </c>
      <c r="Q34" s="157">
        <v>106</v>
      </c>
      <c r="R34" s="157">
        <v>103</v>
      </c>
      <c r="S34" s="157">
        <v>108</v>
      </c>
      <c r="T34" s="157">
        <v>117</v>
      </c>
      <c r="U34" s="157">
        <v>122</v>
      </c>
      <c r="V34" s="157">
        <v>115</v>
      </c>
      <c r="W34" s="157">
        <v>106</v>
      </c>
      <c r="X34" s="157">
        <v>93</v>
      </c>
      <c r="Y34" s="157">
        <v>98</v>
      </c>
      <c r="Z34" s="157">
        <v>115</v>
      </c>
      <c r="AA34" s="157">
        <v>127</v>
      </c>
      <c r="AB34" s="157">
        <v>130</v>
      </c>
      <c r="AC34" s="157">
        <v>763</v>
      </c>
      <c r="AD34" s="157">
        <v>841</v>
      </c>
      <c r="AE34" s="157">
        <v>819</v>
      </c>
      <c r="AF34" s="157">
        <v>772</v>
      </c>
      <c r="AG34" s="157">
        <v>704</v>
      </c>
      <c r="AH34" s="157">
        <v>545</v>
      </c>
      <c r="AI34" s="157">
        <v>479</v>
      </c>
      <c r="AJ34" s="157">
        <v>396</v>
      </c>
      <c r="AK34" s="157">
        <v>299</v>
      </c>
      <c r="AL34" s="157">
        <v>309</v>
      </c>
      <c r="AM34" s="157">
        <v>240</v>
      </c>
      <c r="AN34" s="157">
        <v>155</v>
      </c>
      <c r="AO34" s="16">
        <v>148</v>
      </c>
      <c r="AP34" s="154">
        <v>5</v>
      </c>
      <c r="AQ34" s="157">
        <v>78</v>
      </c>
      <c r="AR34" s="260">
        <v>96</v>
      </c>
      <c r="AS34" s="292"/>
    </row>
    <row r="35" spans="1:45" x14ac:dyDescent="0.25">
      <c r="A35" s="1">
        <v>23</v>
      </c>
      <c r="B35" s="24" t="s">
        <v>26</v>
      </c>
      <c r="C35" s="22" t="s">
        <v>31</v>
      </c>
      <c r="D35" s="22" t="s">
        <v>68</v>
      </c>
      <c r="E35" s="22" t="s">
        <v>69</v>
      </c>
      <c r="F35" s="23" t="s">
        <v>34</v>
      </c>
      <c r="G35" s="154">
        <f t="shared" si="4"/>
        <v>4997</v>
      </c>
      <c r="H35" s="16">
        <f t="shared" si="6"/>
        <v>591</v>
      </c>
      <c r="I35" s="154">
        <v>79</v>
      </c>
      <c r="J35" s="157">
        <v>94</v>
      </c>
      <c r="K35" s="157">
        <v>104</v>
      </c>
      <c r="L35" s="157">
        <v>106</v>
      </c>
      <c r="M35" s="157">
        <v>104</v>
      </c>
      <c r="N35" s="157">
        <v>104</v>
      </c>
      <c r="O35" s="157">
        <v>58</v>
      </c>
      <c r="P35" s="157">
        <v>57</v>
      </c>
      <c r="Q35" s="157">
        <v>58</v>
      </c>
      <c r="R35" s="157">
        <v>56</v>
      </c>
      <c r="S35" s="157">
        <v>59</v>
      </c>
      <c r="T35" s="157">
        <v>65</v>
      </c>
      <c r="U35" s="157">
        <v>67</v>
      </c>
      <c r="V35" s="157">
        <v>63</v>
      </c>
      <c r="W35" s="157">
        <v>58</v>
      </c>
      <c r="X35" s="157">
        <v>51</v>
      </c>
      <c r="Y35" s="157">
        <v>54</v>
      </c>
      <c r="Z35" s="157">
        <v>63</v>
      </c>
      <c r="AA35" s="157">
        <v>70</v>
      </c>
      <c r="AB35" s="157">
        <v>72</v>
      </c>
      <c r="AC35" s="157">
        <v>419</v>
      </c>
      <c r="AD35" s="157">
        <v>462</v>
      </c>
      <c r="AE35" s="157">
        <v>450</v>
      </c>
      <c r="AF35" s="157">
        <v>424</v>
      </c>
      <c r="AG35" s="157">
        <v>387</v>
      </c>
      <c r="AH35" s="157">
        <v>299</v>
      </c>
      <c r="AI35" s="157">
        <v>263</v>
      </c>
      <c r="AJ35" s="157">
        <v>218</v>
      </c>
      <c r="AK35" s="157">
        <v>165</v>
      </c>
      <c r="AL35" s="157">
        <v>170</v>
      </c>
      <c r="AM35" s="157">
        <v>132</v>
      </c>
      <c r="AN35" s="157">
        <v>85</v>
      </c>
      <c r="AO35" s="16">
        <v>81</v>
      </c>
      <c r="AP35" s="154">
        <v>2</v>
      </c>
      <c r="AQ35" s="157">
        <v>35</v>
      </c>
      <c r="AR35" s="260">
        <v>44</v>
      </c>
      <c r="AS35" s="292"/>
    </row>
    <row r="36" spans="1:45" x14ac:dyDescent="0.25">
      <c r="A36" s="1">
        <v>24</v>
      </c>
      <c r="B36" s="24" t="s">
        <v>26</v>
      </c>
      <c r="C36" s="22" t="s">
        <v>31</v>
      </c>
      <c r="D36" s="22" t="s">
        <v>70</v>
      </c>
      <c r="E36" s="22" t="s">
        <v>71</v>
      </c>
      <c r="F36" s="23" t="s">
        <v>72</v>
      </c>
      <c r="G36" s="154">
        <f t="shared" si="4"/>
        <v>15192</v>
      </c>
      <c r="H36" s="16">
        <f t="shared" si="6"/>
        <v>1796</v>
      </c>
      <c r="I36" s="154">
        <v>240</v>
      </c>
      <c r="J36" s="157">
        <v>285</v>
      </c>
      <c r="K36" s="157">
        <v>316</v>
      </c>
      <c r="L36" s="157">
        <v>321</v>
      </c>
      <c r="M36" s="157">
        <v>317</v>
      </c>
      <c r="N36" s="157">
        <v>317</v>
      </c>
      <c r="O36" s="157">
        <v>176</v>
      </c>
      <c r="P36" s="157">
        <v>174</v>
      </c>
      <c r="Q36" s="157">
        <v>177</v>
      </c>
      <c r="R36" s="157">
        <v>171</v>
      </c>
      <c r="S36" s="157">
        <v>180</v>
      </c>
      <c r="T36" s="157">
        <v>196</v>
      </c>
      <c r="U36" s="157">
        <v>204</v>
      </c>
      <c r="V36" s="157">
        <v>192</v>
      </c>
      <c r="W36" s="157">
        <v>176</v>
      </c>
      <c r="X36" s="157">
        <v>156</v>
      </c>
      <c r="Y36" s="157">
        <v>164</v>
      </c>
      <c r="Z36" s="157">
        <v>193</v>
      </c>
      <c r="AA36" s="157">
        <v>213</v>
      </c>
      <c r="AB36" s="157">
        <v>218</v>
      </c>
      <c r="AC36" s="157">
        <v>1274</v>
      </c>
      <c r="AD36" s="157">
        <v>1404</v>
      </c>
      <c r="AE36" s="157">
        <v>1368</v>
      </c>
      <c r="AF36" s="157">
        <v>1289</v>
      </c>
      <c r="AG36" s="157">
        <v>1176</v>
      </c>
      <c r="AH36" s="157">
        <v>910</v>
      </c>
      <c r="AI36" s="157">
        <v>800</v>
      </c>
      <c r="AJ36" s="157">
        <v>662</v>
      </c>
      <c r="AK36" s="157">
        <v>500</v>
      </c>
      <c r="AL36" s="157">
        <v>515</v>
      </c>
      <c r="AM36" s="157">
        <v>402</v>
      </c>
      <c r="AN36" s="157">
        <v>260</v>
      </c>
      <c r="AO36" s="16">
        <v>246</v>
      </c>
      <c r="AP36" s="154">
        <v>7</v>
      </c>
      <c r="AQ36" s="157">
        <v>108</v>
      </c>
      <c r="AR36" s="260">
        <v>133</v>
      </c>
      <c r="AS36" s="292"/>
    </row>
    <row r="37" spans="1:45" ht="15.75" thickBot="1" x14ac:dyDescent="0.3">
      <c r="A37" s="42">
        <v>25</v>
      </c>
      <c r="B37" s="25" t="s">
        <v>26</v>
      </c>
      <c r="C37" s="26" t="s">
        <v>31</v>
      </c>
      <c r="D37" s="35" t="s">
        <v>223</v>
      </c>
      <c r="E37" s="173" t="s">
        <v>73</v>
      </c>
      <c r="F37" s="23" t="s">
        <v>34</v>
      </c>
      <c r="G37" s="13"/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4"/>
      <c r="AP37" s="13"/>
      <c r="AQ37" s="15"/>
      <c r="AR37" s="14"/>
      <c r="AS37" s="290"/>
    </row>
    <row r="38" spans="1:45" ht="15.75" thickBot="1" x14ac:dyDescent="0.3">
      <c r="A38" s="40"/>
      <c r="B38" s="166"/>
      <c r="C38" s="167"/>
      <c r="D38" s="167"/>
      <c r="E38" s="167" t="s">
        <v>289</v>
      </c>
      <c r="F38" s="168"/>
      <c r="G38" s="169">
        <f>SUM(G39:G49)</f>
        <v>181629</v>
      </c>
      <c r="H38" s="163">
        <f t="shared" ref="H38" si="7">SUM(H39:H49)</f>
        <v>19472</v>
      </c>
      <c r="I38" s="149">
        <f>+SUM(I39:I49)</f>
        <v>2546</v>
      </c>
      <c r="J38" s="151">
        <f t="shared" ref="J38:AS38" si="8">+SUM(J39:J49)</f>
        <v>3230</v>
      </c>
      <c r="K38" s="151">
        <f t="shared" si="8"/>
        <v>3272</v>
      </c>
      <c r="L38" s="151">
        <f t="shared" si="8"/>
        <v>3526</v>
      </c>
      <c r="M38" s="151">
        <f t="shared" si="8"/>
        <v>3427</v>
      </c>
      <c r="N38" s="151">
        <f t="shared" si="8"/>
        <v>3471</v>
      </c>
      <c r="O38" s="151">
        <f t="shared" si="8"/>
        <v>2357</v>
      </c>
      <c r="P38" s="151">
        <f t="shared" si="8"/>
        <v>2493</v>
      </c>
      <c r="Q38" s="151">
        <f t="shared" si="8"/>
        <v>2494</v>
      </c>
      <c r="R38" s="151">
        <f t="shared" si="8"/>
        <v>2479</v>
      </c>
      <c r="S38" s="151">
        <f t="shared" si="8"/>
        <v>2660</v>
      </c>
      <c r="T38" s="151">
        <f t="shared" si="8"/>
        <v>2691</v>
      </c>
      <c r="U38" s="151">
        <f t="shared" si="8"/>
        <v>2680</v>
      </c>
      <c r="V38" s="151">
        <f t="shared" si="8"/>
        <v>2635</v>
      </c>
      <c r="W38" s="151">
        <f t="shared" si="8"/>
        <v>2571</v>
      </c>
      <c r="X38" s="151">
        <f t="shared" si="8"/>
        <v>2269</v>
      </c>
      <c r="Y38" s="151">
        <f t="shared" si="8"/>
        <v>2251</v>
      </c>
      <c r="Z38" s="151">
        <f t="shared" si="8"/>
        <v>2517</v>
      </c>
      <c r="AA38" s="151">
        <f t="shared" si="8"/>
        <v>2740</v>
      </c>
      <c r="AB38" s="151">
        <f t="shared" si="8"/>
        <v>2610</v>
      </c>
      <c r="AC38" s="151">
        <f t="shared" si="8"/>
        <v>14809</v>
      </c>
      <c r="AD38" s="151">
        <f t="shared" si="8"/>
        <v>16513</v>
      </c>
      <c r="AE38" s="151">
        <f t="shared" si="8"/>
        <v>16362</v>
      </c>
      <c r="AF38" s="151">
        <f t="shared" si="8"/>
        <v>15050</v>
      </c>
      <c r="AG38" s="151">
        <f t="shared" si="8"/>
        <v>13293</v>
      </c>
      <c r="AH38" s="151">
        <f t="shared" si="8"/>
        <v>11344</v>
      </c>
      <c r="AI38" s="151">
        <f t="shared" si="8"/>
        <v>10403</v>
      </c>
      <c r="AJ38" s="151">
        <f t="shared" si="8"/>
        <v>8512</v>
      </c>
      <c r="AK38" s="151">
        <f t="shared" si="8"/>
        <v>6185</v>
      </c>
      <c r="AL38" s="151">
        <f t="shared" si="8"/>
        <v>5292</v>
      </c>
      <c r="AM38" s="151">
        <f t="shared" si="8"/>
        <v>3884</v>
      </c>
      <c r="AN38" s="151">
        <f t="shared" si="8"/>
        <v>2432</v>
      </c>
      <c r="AO38" s="305">
        <f t="shared" si="8"/>
        <v>2631</v>
      </c>
      <c r="AP38" s="149">
        <f t="shared" si="8"/>
        <v>71</v>
      </c>
      <c r="AQ38" s="151">
        <f t="shared" si="8"/>
        <v>1133</v>
      </c>
      <c r="AR38" s="163">
        <f t="shared" si="8"/>
        <v>1413</v>
      </c>
      <c r="AS38" s="170">
        <f t="shared" si="8"/>
        <v>0</v>
      </c>
    </row>
    <row r="39" spans="1:45" x14ac:dyDescent="0.25">
      <c r="A39" s="43">
        <v>26</v>
      </c>
      <c r="B39" s="18" t="s">
        <v>14</v>
      </c>
      <c r="C39" s="19" t="s">
        <v>13</v>
      </c>
      <c r="D39" s="19" t="s">
        <v>29</v>
      </c>
      <c r="E39" s="19" t="s">
        <v>30</v>
      </c>
      <c r="F39" s="20" t="s">
        <v>17</v>
      </c>
      <c r="G39" s="153">
        <f>SUM(I39:AO39)</f>
        <v>46137</v>
      </c>
      <c r="H39" s="16">
        <f t="shared" ref="H39:H48" si="9">SUM(I39:N39)</f>
        <v>4944</v>
      </c>
      <c r="I39" s="153">
        <v>644</v>
      </c>
      <c r="J39" s="158">
        <v>821</v>
      </c>
      <c r="K39" s="158">
        <v>831</v>
      </c>
      <c r="L39" s="158">
        <v>898</v>
      </c>
      <c r="M39" s="158">
        <v>868</v>
      </c>
      <c r="N39" s="158">
        <v>882</v>
      </c>
      <c r="O39" s="158">
        <v>599</v>
      </c>
      <c r="P39" s="158">
        <v>632</v>
      </c>
      <c r="Q39" s="158">
        <v>633</v>
      </c>
      <c r="R39" s="158">
        <v>629</v>
      </c>
      <c r="S39" s="158">
        <v>673</v>
      </c>
      <c r="T39" s="158">
        <v>682</v>
      </c>
      <c r="U39" s="158">
        <v>679</v>
      </c>
      <c r="V39" s="158">
        <v>671</v>
      </c>
      <c r="W39" s="158">
        <v>651</v>
      </c>
      <c r="X39" s="158">
        <v>577</v>
      </c>
      <c r="Y39" s="158">
        <v>571</v>
      </c>
      <c r="Z39" s="158">
        <v>641</v>
      </c>
      <c r="AA39" s="158">
        <v>696</v>
      </c>
      <c r="AB39" s="158">
        <v>664</v>
      </c>
      <c r="AC39" s="158">
        <v>3762</v>
      </c>
      <c r="AD39" s="158">
        <v>4196</v>
      </c>
      <c r="AE39" s="158">
        <v>4158</v>
      </c>
      <c r="AF39" s="158">
        <v>3826</v>
      </c>
      <c r="AG39" s="158">
        <v>3376</v>
      </c>
      <c r="AH39" s="158">
        <v>2882</v>
      </c>
      <c r="AI39" s="158">
        <v>2643</v>
      </c>
      <c r="AJ39" s="158">
        <v>2160</v>
      </c>
      <c r="AK39" s="158">
        <v>1571</v>
      </c>
      <c r="AL39" s="158">
        <v>1346</v>
      </c>
      <c r="AM39" s="158">
        <v>987</v>
      </c>
      <c r="AN39" s="158">
        <v>618</v>
      </c>
      <c r="AO39" s="16">
        <v>670</v>
      </c>
      <c r="AP39" s="153">
        <v>15</v>
      </c>
      <c r="AQ39" s="158">
        <v>288</v>
      </c>
      <c r="AR39" s="261">
        <v>359</v>
      </c>
      <c r="AS39" s="291"/>
    </row>
    <row r="40" spans="1:45" x14ac:dyDescent="0.25">
      <c r="A40" s="1">
        <v>27</v>
      </c>
      <c r="B40" s="21" t="s">
        <v>14</v>
      </c>
      <c r="C40" s="22" t="s">
        <v>74</v>
      </c>
      <c r="D40" s="22" t="s">
        <v>77</v>
      </c>
      <c r="E40" s="22" t="s">
        <v>78</v>
      </c>
      <c r="F40" s="23" t="s">
        <v>34</v>
      </c>
      <c r="G40" s="154">
        <f t="shared" ref="G40:G58" si="10">SUM(I40:AO40)</f>
        <v>12082</v>
      </c>
      <c r="H40" s="16">
        <f t="shared" si="9"/>
        <v>1316</v>
      </c>
      <c r="I40" s="154">
        <v>193</v>
      </c>
      <c r="J40" s="155">
        <v>214</v>
      </c>
      <c r="K40" s="155">
        <v>217</v>
      </c>
      <c r="L40" s="155">
        <v>234</v>
      </c>
      <c r="M40" s="155">
        <v>228</v>
      </c>
      <c r="N40" s="155">
        <v>230</v>
      </c>
      <c r="O40" s="155">
        <v>156</v>
      </c>
      <c r="P40" s="155">
        <v>166</v>
      </c>
      <c r="Q40" s="155">
        <v>166</v>
      </c>
      <c r="R40" s="155">
        <v>165</v>
      </c>
      <c r="S40" s="155">
        <v>177</v>
      </c>
      <c r="T40" s="155">
        <v>179</v>
      </c>
      <c r="U40" s="155">
        <v>178</v>
      </c>
      <c r="V40" s="155">
        <v>175</v>
      </c>
      <c r="W40" s="155">
        <v>171</v>
      </c>
      <c r="X40" s="155">
        <v>151</v>
      </c>
      <c r="Y40" s="155">
        <v>149</v>
      </c>
      <c r="Z40" s="155">
        <v>167</v>
      </c>
      <c r="AA40" s="155">
        <v>182</v>
      </c>
      <c r="AB40" s="155">
        <v>173</v>
      </c>
      <c r="AC40" s="155">
        <v>983</v>
      </c>
      <c r="AD40" s="155">
        <v>1096</v>
      </c>
      <c r="AE40" s="155">
        <v>1086</v>
      </c>
      <c r="AF40" s="155">
        <v>999</v>
      </c>
      <c r="AG40" s="155">
        <v>883</v>
      </c>
      <c r="AH40" s="155">
        <v>753</v>
      </c>
      <c r="AI40" s="155">
        <v>691</v>
      </c>
      <c r="AJ40" s="155">
        <v>565</v>
      </c>
      <c r="AK40" s="155">
        <v>411</v>
      </c>
      <c r="AL40" s="155">
        <v>351</v>
      </c>
      <c r="AM40" s="155">
        <v>258</v>
      </c>
      <c r="AN40" s="155">
        <v>161</v>
      </c>
      <c r="AO40" s="16">
        <v>174</v>
      </c>
      <c r="AP40" s="154">
        <v>6</v>
      </c>
      <c r="AQ40" s="155">
        <v>86</v>
      </c>
      <c r="AR40" s="16">
        <v>107</v>
      </c>
      <c r="AS40" s="292"/>
    </row>
    <row r="41" spans="1:45" x14ac:dyDescent="0.25">
      <c r="A41" s="1">
        <v>28</v>
      </c>
      <c r="B41" s="21" t="s">
        <v>14</v>
      </c>
      <c r="C41" s="22" t="s">
        <v>74</v>
      </c>
      <c r="D41" s="22" t="s">
        <v>79</v>
      </c>
      <c r="E41" s="22" t="s">
        <v>80</v>
      </c>
      <c r="F41" s="23" t="s">
        <v>37</v>
      </c>
      <c r="G41" s="154">
        <f t="shared" si="10"/>
        <v>21664</v>
      </c>
      <c r="H41" s="16">
        <f t="shared" si="9"/>
        <v>2297</v>
      </c>
      <c r="I41" s="154">
        <v>275</v>
      </c>
      <c r="J41" s="155">
        <v>386</v>
      </c>
      <c r="K41" s="155">
        <v>391</v>
      </c>
      <c r="L41" s="155">
        <v>421</v>
      </c>
      <c r="M41" s="155">
        <v>410</v>
      </c>
      <c r="N41" s="155">
        <v>414</v>
      </c>
      <c r="O41" s="155">
        <v>282</v>
      </c>
      <c r="P41" s="155">
        <v>298</v>
      </c>
      <c r="Q41" s="155">
        <v>298</v>
      </c>
      <c r="R41" s="155">
        <v>296</v>
      </c>
      <c r="S41" s="155">
        <v>318</v>
      </c>
      <c r="T41" s="155">
        <v>322</v>
      </c>
      <c r="U41" s="155">
        <v>320</v>
      </c>
      <c r="V41" s="155">
        <v>314</v>
      </c>
      <c r="W41" s="155">
        <v>307</v>
      </c>
      <c r="X41" s="155">
        <v>271</v>
      </c>
      <c r="Y41" s="155">
        <v>269</v>
      </c>
      <c r="Z41" s="155">
        <v>301</v>
      </c>
      <c r="AA41" s="155">
        <v>327</v>
      </c>
      <c r="AB41" s="155">
        <v>311</v>
      </c>
      <c r="AC41" s="155">
        <v>1769</v>
      </c>
      <c r="AD41" s="155">
        <v>1972</v>
      </c>
      <c r="AE41" s="155">
        <v>1954</v>
      </c>
      <c r="AF41" s="155">
        <v>1797</v>
      </c>
      <c r="AG41" s="155">
        <v>1588</v>
      </c>
      <c r="AH41" s="155">
        <v>1355</v>
      </c>
      <c r="AI41" s="155">
        <v>1242</v>
      </c>
      <c r="AJ41" s="155">
        <v>1017</v>
      </c>
      <c r="AK41" s="155">
        <v>739</v>
      </c>
      <c r="AL41" s="155">
        <v>632</v>
      </c>
      <c r="AM41" s="155">
        <v>464</v>
      </c>
      <c r="AN41" s="155">
        <v>290</v>
      </c>
      <c r="AO41" s="16">
        <v>314</v>
      </c>
      <c r="AP41" s="154">
        <v>8</v>
      </c>
      <c r="AQ41" s="155">
        <v>122</v>
      </c>
      <c r="AR41" s="16">
        <v>152</v>
      </c>
      <c r="AS41" s="292"/>
    </row>
    <row r="42" spans="1:45" x14ac:dyDescent="0.25">
      <c r="A42" s="1">
        <v>29</v>
      </c>
      <c r="B42" s="21" t="s">
        <v>14</v>
      </c>
      <c r="C42" s="22" t="s">
        <v>74</v>
      </c>
      <c r="D42" s="22" t="s">
        <v>81</v>
      </c>
      <c r="E42" s="22" t="s">
        <v>82</v>
      </c>
      <c r="F42" s="23" t="s">
        <v>37</v>
      </c>
      <c r="G42" s="154">
        <f t="shared" si="10"/>
        <v>17022</v>
      </c>
      <c r="H42" s="16">
        <f t="shared" si="9"/>
        <v>1805</v>
      </c>
      <c r="I42" s="154">
        <v>216</v>
      </c>
      <c r="J42" s="155">
        <v>303</v>
      </c>
      <c r="K42" s="155">
        <v>307</v>
      </c>
      <c r="L42" s="155">
        <v>331</v>
      </c>
      <c r="M42" s="155">
        <v>322</v>
      </c>
      <c r="N42" s="155">
        <v>326</v>
      </c>
      <c r="O42" s="155">
        <v>221</v>
      </c>
      <c r="P42" s="155">
        <v>234</v>
      </c>
      <c r="Q42" s="155">
        <v>234</v>
      </c>
      <c r="R42" s="155">
        <v>233</v>
      </c>
      <c r="S42" s="155">
        <v>250</v>
      </c>
      <c r="T42" s="155">
        <v>253</v>
      </c>
      <c r="U42" s="155">
        <v>252</v>
      </c>
      <c r="V42" s="155">
        <v>247</v>
      </c>
      <c r="W42" s="155">
        <v>241</v>
      </c>
      <c r="X42" s="155">
        <v>213</v>
      </c>
      <c r="Y42" s="155">
        <v>211</v>
      </c>
      <c r="Z42" s="155">
        <v>236</v>
      </c>
      <c r="AA42" s="155">
        <v>257</v>
      </c>
      <c r="AB42" s="155">
        <v>245</v>
      </c>
      <c r="AC42" s="155">
        <v>1390</v>
      </c>
      <c r="AD42" s="155">
        <v>1550</v>
      </c>
      <c r="AE42" s="155">
        <v>1535</v>
      </c>
      <c r="AF42" s="155">
        <v>1412</v>
      </c>
      <c r="AG42" s="155">
        <v>1247</v>
      </c>
      <c r="AH42" s="155">
        <v>1065</v>
      </c>
      <c r="AI42" s="155">
        <v>976</v>
      </c>
      <c r="AJ42" s="155">
        <v>799</v>
      </c>
      <c r="AK42" s="155">
        <v>581</v>
      </c>
      <c r="AL42" s="155">
        <v>496</v>
      </c>
      <c r="AM42" s="155">
        <v>364</v>
      </c>
      <c r="AN42" s="155">
        <v>228</v>
      </c>
      <c r="AO42" s="16">
        <v>247</v>
      </c>
      <c r="AP42" s="154">
        <v>6</v>
      </c>
      <c r="AQ42" s="155">
        <v>96</v>
      </c>
      <c r="AR42" s="16">
        <v>120</v>
      </c>
      <c r="AS42" s="292"/>
    </row>
    <row r="43" spans="1:45" x14ac:dyDescent="0.25">
      <c r="A43" s="1">
        <v>30</v>
      </c>
      <c r="B43" s="21" t="s">
        <v>14</v>
      </c>
      <c r="C43" s="22" t="s">
        <v>74</v>
      </c>
      <c r="D43" s="22" t="s">
        <v>83</v>
      </c>
      <c r="E43" s="22" t="s">
        <v>84</v>
      </c>
      <c r="F43" s="23" t="s">
        <v>37</v>
      </c>
      <c r="G43" s="154">
        <f t="shared" si="10"/>
        <v>27957</v>
      </c>
      <c r="H43" s="16">
        <f t="shared" si="9"/>
        <v>2991</v>
      </c>
      <c r="I43" s="154">
        <v>383</v>
      </c>
      <c r="J43" s="155">
        <v>498</v>
      </c>
      <c r="K43" s="155">
        <v>504</v>
      </c>
      <c r="L43" s="155">
        <v>543</v>
      </c>
      <c r="M43" s="155">
        <v>528</v>
      </c>
      <c r="N43" s="155">
        <v>535</v>
      </c>
      <c r="O43" s="155">
        <v>363</v>
      </c>
      <c r="P43" s="155">
        <v>383</v>
      </c>
      <c r="Q43" s="155">
        <v>384</v>
      </c>
      <c r="R43" s="155">
        <v>382</v>
      </c>
      <c r="S43" s="155">
        <v>410</v>
      </c>
      <c r="T43" s="155">
        <v>415</v>
      </c>
      <c r="U43" s="155">
        <v>413</v>
      </c>
      <c r="V43" s="155">
        <v>405</v>
      </c>
      <c r="W43" s="155">
        <v>396</v>
      </c>
      <c r="X43" s="155">
        <v>349</v>
      </c>
      <c r="Y43" s="155">
        <v>347</v>
      </c>
      <c r="Z43" s="155">
        <v>387</v>
      </c>
      <c r="AA43" s="155">
        <v>422</v>
      </c>
      <c r="AB43" s="155">
        <v>402</v>
      </c>
      <c r="AC43" s="155">
        <v>2280</v>
      </c>
      <c r="AD43" s="155">
        <v>2542</v>
      </c>
      <c r="AE43" s="155">
        <v>2519</v>
      </c>
      <c r="AF43" s="155">
        <v>2317</v>
      </c>
      <c r="AG43" s="155">
        <v>2047</v>
      </c>
      <c r="AH43" s="155">
        <v>1747</v>
      </c>
      <c r="AI43" s="155">
        <v>1601</v>
      </c>
      <c r="AJ43" s="155">
        <v>1311</v>
      </c>
      <c r="AK43" s="155">
        <v>952</v>
      </c>
      <c r="AL43" s="155">
        <v>815</v>
      </c>
      <c r="AM43" s="155">
        <v>598</v>
      </c>
      <c r="AN43" s="155">
        <v>374</v>
      </c>
      <c r="AO43" s="16">
        <v>405</v>
      </c>
      <c r="AP43" s="154">
        <v>11</v>
      </c>
      <c r="AQ43" s="155">
        <v>170</v>
      </c>
      <c r="AR43" s="16">
        <v>212</v>
      </c>
      <c r="AS43" s="292"/>
    </row>
    <row r="44" spans="1:45" x14ac:dyDescent="0.25">
      <c r="A44" s="1">
        <v>31</v>
      </c>
      <c r="B44" s="21" t="s">
        <v>14</v>
      </c>
      <c r="C44" s="22" t="s">
        <v>74</v>
      </c>
      <c r="D44" s="22" t="s">
        <v>85</v>
      </c>
      <c r="E44" s="22" t="s">
        <v>86</v>
      </c>
      <c r="F44" s="23" t="s">
        <v>37</v>
      </c>
      <c r="G44" s="154">
        <f t="shared" si="10"/>
        <v>18662</v>
      </c>
      <c r="H44" s="16">
        <f t="shared" si="9"/>
        <v>2019</v>
      </c>
      <c r="I44" s="154">
        <v>281</v>
      </c>
      <c r="J44" s="155">
        <v>331</v>
      </c>
      <c r="K44" s="155">
        <v>336</v>
      </c>
      <c r="L44" s="155">
        <v>362</v>
      </c>
      <c r="M44" s="155">
        <v>352</v>
      </c>
      <c r="N44" s="155">
        <v>357</v>
      </c>
      <c r="O44" s="155">
        <v>242</v>
      </c>
      <c r="P44" s="155">
        <v>256</v>
      </c>
      <c r="Q44" s="155">
        <v>256</v>
      </c>
      <c r="R44" s="155">
        <v>255</v>
      </c>
      <c r="S44" s="155">
        <v>273</v>
      </c>
      <c r="T44" s="155">
        <v>276</v>
      </c>
      <c r="U44" s="155">
        <v>275</v>
      </c>
      <c r="V44" s="155">
        <v>270</v>
      </c>
      <c r="W44" s="155">
        <v>264</v>
      </c>
      <c r="X44" s="155">
        <v>233</v>
      </c>
      <c r="Y44" s="155">
        <v>231</v>
      </c>
      <c r="Z44" s="155">
        <v>258</v>
      </c>
      <c r="AA44" s="155">
        <v>281</v>
      </c>
      <c r="AB44" s="155">
        <v>268</v>
      </c>
      <c r="AC44" s="155">
        <v>1520</v>
      </c>
      <c r="AD44" s="155">
        <v>1695</v>
      </c>
      <c r="AE44" s="155">
        <v>1679</v>
      </c>
      <c r="AF44" s="155">
        <v>1544</v>
      </c>
      <c r="AG44" s="155">
        <v>1365</v>
      </c>
      <c r="AH44" s="155">
        <v>1164</v>
      </c>
      <c r="AI44" s="155">
        <v>1068</v>
      </c>
      <c r="AJ44" s="155">
        <v>874</v>
      </c>
      <c r="AK44" s="155">
        <v>635</v>
      </c>
      <c r="AL44" s="155">
        <v>543</v>
      </c>
      <c r="AM44" s="155">
        <v>398</v>
      </c>
      <c r="AN44" s="155">
        <v>250</v>
      </c>
      <c r="AO44" s="16">
        <v>270</v>
      </c>
      <c r="AP44" s="154">
        <v>8</v>
      </c>
      <c r="AQ44" s="155">
        <v>125</v>
      </c>
      <c r="AR44" s="16">
        <v>156</v>
      </c>
      <c r="AS44" s="292"/>
    </row>
    <row r="45" spans="1:45" x14ac:dyDescent="0.25">
      <c r="A45" s="1">
        <v>32</v>
      </c>
      <c r="B45" s="21" t="s">
        <v>14</v>
      </c>
      <c r="C45" s="22" t="s">
        <v>74</v>
      </c>
      <c r="D45" s="22" t="s">
        <v>87</v>
      </c>
      <c r="E45" s="22" t="s">
        <v>88</v>
      </c>
      <c r="F45" s="23" t="s">
        <v>34</v>
      </c>
      <c r="G45" s="154">
        <f t="shared" si="10"/>
        <v>10081</v>
      </c>
      <c r="H45" s="16">
        <f t="shared" si="9"/>
        <v>1124</v>
      </c>
      <c r="I45" s="154">
        <v>188</v>
      </c>
      <c r="J45" s="155">
        <v>179</v>
      </c>
      <c r="K45" s="155">
        <v>181</v>
      </c>
      <c r="L45" s="155">
        <v>195</v>
      </c>
      <c r="M45" s="155">
        <v>189</v>
      </c>
      <c r="N45" s="155">
        <v>192</v>
      </c>
      <c r="O45" s="155">
        <v>130</v>
      </c>
      <c r="P45" s="155">
        <v>138</v>
      </c>
      <c r="Q45" s="155">
        <v>138</v>
      </c>
      <c r="R45" s="155">
        <v>137</v>
      </c>
      <c r="S45" s="155">
        <v>147</v>
      </c>
      <c r="T45" s="155">
        <v>149</v>
      </c>
      <c r="U45" s="155">
        <v>148</v>
      </c>
      <c r="V45" s="155">
        <v>146</v>
      </c>
      <c r="W45" s="155">
        <v>142</v>
      </c>
      <c r="X45" s="155">
        <v>125</v>
      </c>
      <c r="Y45" s="155">
        <v>124</v>
      </c>
      <c r="Z45" s="155">
        <v>139</v>
      </c>
      <c r="AA45" s="155">
        <v>151</v>
      </c>
      <c r="AB45" s="155">
        <v>144</v>
      </c>
      <c r="AC45" s="155">
        <v>818</v>
      </c>
      <c r="AD45" s="155">
        <v>912</v>
      </c>
      <c r="AE45" s="155">
        <v>904</v>
      </c>
      <c r="AF45" s="155">
        <v>831</v>
      </c>
      <c r="AG45" s="155">
        <v>734</v>
      </c>
      <c r="AH45" s="155">
        <v>627</v>
      </c>
      <c r="AI45" s="155">
        <v>575</v>
      </c>
      <c r="AJ45" s="155">
        <v>470</v>
      </c>
      <c r="AK45" s="155">
        <v>342</v>
      </c>
      <c r="AL45" s="155">
        <v>292</v>
      </c>
      <c r="AM45" s="155">
        <v>215</v>
      </c>
      <c r="AN45" s="155">
        <v>134</v>
      </c>
      <c r="AO45" s="16">
        <v>145</v>
      </c>
      <c r="AP45" s="154">
        <v>6</v>
      </c>
      <c r="AQ45" s="155">
        <v>84</v>
      </c>
      <c r="AR45" s="16">
        <v>104</v>
      </c>
      <c r="AS45" s="292"/>
    </row>
    <row r="46" spans="1:45" x14ac:dyDescent="0.25">
      <c r="A46" s="1">
        <v>33</v>
      </c>
      <c r="B46" s="21" t="s">
        <v>14</v>
      </c>
      <c r="C46" s="22" t="s">
        <v>74</v>
      </c>
      <c r="D46" s="22" t="s">
        <v>89</v>
      </c>
      <c r="E46" s="22" t="s">
        <v>90</v>
      </c>
      <c r="F46" s="23" t="s">
        <v>37</v>
      </c>
      <c r="G46" s="154">
        <f t="shared" si="10"/>
        <v>14489</v>
      </c>
      <c r="H46" s="16">
        <f t="shared" si="9"/>
        <v>1530</v>
      </c>
      <c r="I46" s="154">
        <v>183</v>
      </c>
      <c r="J46" s="155">
        <v>257</v>
      </c>
      <c r="K46" s="155">
        <v>260</v>
      </c>
      <c r="L46" s="155">
        <v>280</v>
      </c>
      <c r="M46" s="155">
        <v>274</v>
      </c>
      <c r="N46" s="155">
        <v>276</v>
      </c>
      <c r="O46" s="155">
        <v>188</v>
      </c>
      <c r="P46" s="155">
        <v>200</v>
      </c>
      <c r="Q46" s="155">
        <v>199</v>
      </c>
      <c r="R46" s="155">
        <v>198</v>
      </c>
      <c r="S46" s="155">
        <v>213</v>
      </c>
      <c r="T46" s="155">
        <v>214</v>
      </c>
      <c r="U46" s="155">
        <v>215</v>
      </c>
      <c r="V46" s="155">
        <v>211</v>
      </c>
      <c r="W46" s="155">
        <v>207</v>
      </c>
      <c r="X46" s="155">
        <v>181</v>
      </c>
      <c r="Y46" s="155">
        <v>181</v>
      </c>
      <c r="Z46" s="155">
        <v>200</v>
      </c>
      <c r="AA46" s="155">
        <v>220</v>
      </c>
      <c r="AB46" s="155">
        <v>209</v>
      </c>
      <c r="AC46" s="155">
        <v>1183</v>
      </c>
      <c r="AD46" s="155">
        <v>1318</v>
      </c>
      <c r="AE46" s="155">
        <v>1307</v>
      </c>
      <c r="AF46" s="155">
        <v>1203</v>
      </c>
      <c r="AG46" s="155">
        <v>1062</v>
      </c>
      <c r="AH46" s="155">
        <v>905</v>
      </c>
      <c r="AI46" s="155">
        <v>832</v>
      </c>
      <c r="AJ46" s="155">
        <v>681</v>
      </c>
      <c r="AK46" s="155">
        <v>493</v>
      </c>
      <c r="AL46" s="155">
        <v>423</v>
      </c>
      <c r="AM46" s="155">
        <v>311</v>
      </c>
      <c r="AN46" s="155">
        <v>195</v>
      </c>
      <c r="AO46" s="16">
        <v>210</v>
      </c>
      <c r="AP46" s="154">
        <v>5</v>
      </c>
      <c r="AQ46" s="155">
        <v>81</v>
      </c>
      <c r="AR46" s="16">
        <v>101</v>
      </c>
      <c r="AS46" s="292"/>
    </row>
    <row r="47" spans="1:45" x14ac:dyDescent="0.25">
      <c r="A47" s="1">
        <v>34</v>
      </c>
      <c r="B47" s="21" t="s">
        <v>14</v>
      </c>
      <c r="C47" s="22" t="s">
        <v>74</v>
      </c>
      <c r="D47" s="22" t="s">
        <v>91</v>
      </c>
      <c r="E47" s="22" t="s">
        <v>92</v>
      </c>
      <c r="F47" s="23" t="s">
        <v>34</v>
      </c>
      <c r="G47" s="154">
        <f t="shared" si="10"/>
        <v>10578</v>
      </c>
      <c r="H47" s="16">
        <f t="shared" si="9"/>
        <v>1137</v>
      </c>
      <c r="I47" s="154">
        <v>151</v>
      </c>
      <c r="J47" s="155">
        <v>188</v>
      </c>
      <c r="K47" s="155">
        <v>191</v>
      </c>
      <c r="L47" s="155">
        <v>205</v>
      </c>
      <c r="M47" s="155">
        <v>200</v>
      </c>
      <c r="N47" s="155">
        <v>202</v>
      </c>
      <c r="O47" s="155">
        <v>137</v>
      </c>
      <c r="P47" s="155">
        <v>145</v>
      </c>
      <c r="Q47" s="155">
        <v>145</v>
      </c>
      <c r="R47" s="155">
        <v>144</v>
      </c>
      <c r="S47" s="155">
        <v>155</v>
      </c>
      <c r="T47" s="155">
        <v>157</v>
      </c>
      <c r="U47" s="155">
        <v>156</v>
      </c>
      <c r="V47" s="155">
        <v>153</v>
      </c>
      <c r="W47" s="155">
        <v>150</v>
      </c>
      <c r="X47" s="155">
        <v>132</v>
      </c>
      <c r="Y47" s="155">
        <v>131</v>
      </c>
      <c r="Z47" s="155">
        <v>147</v>
      </c>
      <c r="AA47" s="155">
        <v>159</v>
      </c>
      <c r="AB47" s="155">
        <v>152</v>
      </c>
      <c r="AC47" s="155">
        <v>862</v>
      </c>
      <c r="AD47" s="155">
        <v>962</v>
      </c>
      <c r="AE47" s="155">
        <v>953</v>
      </c>
      <c r="AF47" s="155">
        <v>876</v>
      </c>
      <c r="AG47" s="155">
        <v>774</v>
      </c>
      <c r="AH47" s="155">
        <v>661</v>
      </c>
      <c r="AI47" s="155">
        <v>605</v>
      </c>
      <c r="AJ47" s="155">
        <v>496</v>
      </c>
      <c r="AK47" s="155">
        <v>360</v>
      </c>
      <c r="AL47" s="155">
        <v>308</v>
      </c>
      <c r="AM47" s="155">
        <v>226</v>
      </c>
      <c r="AN47" s="155">
        <v>142</v>
      </c>
      <c r="AO47" s="16">
        <v>153</v>
      </c>
      <c r="AP47" s="154">
        <v>5</v>
      </c>
      <c r="AQ47" s="155">
        <v>67</v>
      </c>
      <c r="AR47" s="16">
        <v>84</v>
      </c>
      <c r="AS47" s="292"/>
    </row>
    <row r="48" spans="1:45" x14ac:dyDescent="0.25">
      <c r="A48" s="1">
        <v>35</v>
      </c>
      <c r="B48" s="21" t="s">
        <v>14</v>
      </c>
      <c r="C48" s="22" t="s">
        <v>74</v>
      </c>
      <c r="D48" s="22" t="s">
        <v>75</v>
      </c>
      <c r="E48" s="22" t="s">
        <v>76</v>
      </c>
      <c r="F48" s="23" t="s">
        <v>34</v>
      </c>
      <c r="G48" s="154">
        <f>SUM(I48:AO48)</f>
        <v>2957</v>
      </c>
      <c r="H48" s="16">
        <f t="shared" si="9"/>
        <v>309</v>
      </c>
      <c r="I48" s="154">
        <v>32</v>
      </c>
      <c r="J48" s="155">
        <v>53</v>
      </c>
      <c r="K48" s="155">
        <v>54</v>
      </c>
      <c r="L48" s="155">
        <v>57</v>
      </c>
      <c r="M48" s="155">
        <v>56</v>
      </c>
      <c r="N48" s="155">
        <v>57</v>
      </c>
      <c r="O48" s="155">
        <v>39</v>
      </c>
      <c r="P48" s="155">
        <v>41</v>
      </c>
      <c r="Q48" s="155">
        <v>41</v>
      </c>
      <c r="R48" s="155">
        <v>40</v>
      </c>
      <c r="S48" s="155">
        <v>44</v>
      </c>
      <c r="T48" s="155">
        <v>44</v>
      </c>
      <c r="U48" s="155">
        <v>44</v>
      </c>
      <c r="V48" s="155">
        <v>43</v>
      </c>
      <c r="W48" s="155">
        <v>42</v>
      </c>
      <c r="X48" s="155">
        <v>37</v>
      </c>
      <c r="Y48" s="155">
        <v>37</v>
      </c>
      <c r="Z48" s="155">
        <v>41</v>
      </c>
      <c r="AA48" s="155">
        <v>45</v>
      </c>
      <c r="AB48" s="155">
        <v>42</v>
      </c>
      <c r="AC48" s="155">
        <v>242</v>
      </c>
      <c r="AD48" s="155">
        <v>270</v>
      </c>
      <c r="AE48" s="155">
        <v>267</v>
      </c>
      <c r="AF48" s="155">
        <v>245</v>
      </c>
      <c r="AG48" s="155">
        <v>217</v>
      </c>
      <c r="AH48" s="155">
        <v>185</v>
      </c>
      <c r="AI48" s="155">
        <v>170</v>
      </c>
      <c r="AJ48" s="155">
        <v>139</v>
      </c>
      <c r="AK48" s="155">
        <v>101</v>
      </c>
      <c r="AL48" s="155">
        <v>86</v>
      </c>
      <c r="AM48" s="155">
        <v>63</v>
      </c>
      <c r="AN48" s="155">
        <v>40</v>
      </c>
      <c r="AO48" s="16">
        <v>43</v>
      </c>
      <c r="AP48" s="154">
        <v>1</v>
      </c>
      <c r="AQ48" s="155">
        <v>14</v>
      </c>
      <c r="AR48" s="16">
        <v>18</v>
      </c>
      <c r="AS48" s="292"/>
    </row>
    <row r="49" spans="1:45" ht="15.75" thickBot="1" x14ac:dyDescent="0.3">
      <c r="A49" s="42">
        <v>36</v>
      </c>
      <c r="B49" s="28" t="s">
        <v>14</v>
      </c>
      <c r="C49" s="26" t="s">
        <v>74</v>
      </c>
      <c r="D49" s="35" t="s">
        <v>224</v>
      </c>
      <c r="E49" s="174" t="s">
        <v>111</v>
      </c>
      <c r="F49" s="23" t="s">
        <v>34</v>
      </c>
      <c r="G49" s="13"/>
      <c r="H49" s="14"/>
      <c r="I49" s="15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4"/>
      <c r="AP49" s="297"/>
      <c r="AQ49" s="161"/>
      <c r="AR49" s="262"/>
      <c r="AS49" s="293"/>
    </row>
    <row r="50" spans="1:45" ht="15.75" thickBot="1" x14ac:dyDescent="0.3">
      <c r="A50" s="40"/>
      <c r="B50" s="166"/>
      <c r="C50" s="167"/>
      <c r="D50" s="167"/>
      <c r="E50" s="167" t="s">
        <v>291</v>
      </c>
      <c r="F50" s="168"/>
      <c r="G50" s="169">
        <f>SUM(G51:G59)</f>
        <v>132351</v>
      </c>
      <c r="H50" s="163">
        <f t="shared" ref="H50" si="11">SUM(H51:H59)</f>
        <v>14573</v>
      </c>
      <c r="I50" s="149">
        <f>+SUM(I51:I59)</f>
        <v>2269</v>
      </c>
      <c r="J50" s="151">
        <f t="shared" ref="J50:AS50" si="12">+SUM(J51:J59)</f>
        <v>2348</v>
      </c>
      <c r="K50" s="151">
        <f t="shared" si="12"/>
        <v>2380</v>
      </c>
      <c r="L50" s="151">
        <f t="shared" si="12"/>
        <v>2562</v>
      </c>
      <c r="M50" s="151">
        <f t="shared" si="12"/>
        <v>2491</v>
      </c>
      <c r="N50" s="151">
        <f t="shared" si="12"/>
        <v>2523</v>
      </c>
      <c r="O50" s="151">
        <f t="shared" si="12"/>
        <v>1713</v>
      </c>
      <c r="P50" s="151">
        <f t="shared" si="12"/>
        <v>1809</v>
      </c>
      <c r="Q50" s="151">
        <f t="shared" si="12"/>
        <v>1812</v>
      </c>
      <c r="R50" s="151">
        <f t="shared" si="12"/>
        <v>1801</v>
      </c>
      <c r="S50" s="151">
        <f t="shared" si="12"/>
        <v>1933</v>
      </c>
      <c r="T50" s="151">
        <f t="shared" si="12"/>
        <v>1958</v>
      </c>
      <c r="U50" s="151">
        <f t="shared" si="12"/>
        <v>1949</v>
      </c>
      <c r="V50" s="151">
        <f t="shared" si="12"/>
        <v>1910</v>
      </c>
      <c r="W50" s="151">
        <f t="shared" si="12"/>
        <v>1868</v>
      </c>
      <c r="X50" s="151">
        <f t="shared" si="12"/>
        <v>1650</v>
      </c>
      <c r="Y50" s="151">
        <f t="shared" si="12"/>
        <v>1636</v>
      </c>
      <c r="Z50" s="151">
        <f t="shared" si="12"/>
        <v>1828</v>
      </c>
      <c r="AA50" s="151">
        <f t="shared" si="12"/>
        <v>1988</v>
      </c>
      <c r="AB50" s="151">
        <f t="shared" si="12"/>
        <v>1893</v>
      </c>
      <c r="AC50" s="151">
        <f t="shared" si="12"/>
        <v>10755</v>
      </c>
      <c r="AD50" s="151">
        <f t="shared" si="12"/>
        <v>11994</v>
      </c>
      <c r="AE50" s="151">
        <f t="shared" si="12"/>
        <v>11884</v>
      </c>
      <c r="AF50" s="151">
        <f t="shared" si="12"/>
        <v>10930</v>
      </c>
      <c r="AG50" s="151">
        <f t="shared" si="12"/>
        <v>9656</v>
      </c>
      <c r="AH50" s="151">
        <f t="shared" si="12"/>
        <v>8240</v>
      </c>
      <c r="AI50" s="151">
        <f t="shared" si="12"/>
        <v>7554</v>
      </c>
      <c r="AJ50" s="151">
        <f t="shared" si="12"/>
        <v>6185</v>
      </c>
      <c r="AK50" s="151">
        <f t="shared" si="12"/>
        <v>4492</v>
      </c>
      <c r="AL50" s="151">
        <f t="shared" si="12"/>
        <v>3842</v>
      </c>
      <c r="AM50" s="151">
        <f t="shared" si="12"/>
        <v>2820</v>
      </c>
      <c r="AN50" s="151">
        <f t="shared" si="12"/>
        <v>1766</v>
      </c>
      <c r="AO50" s="305">
        <f t="shared" si="12"/>
        <v>1912</v>
      </c>
      <c r="AP50" s="149">
        <f t="shared" si="12"/>
        <v>67</v>
      </c>
      <c r="AQ50" s="151">
        <f t="shared" si="12"/>
        <v>1010</v>
      </c>
      <c r="AR50" s="163">
        <f t="shared" si="12"/>
        <v>1259</v>
      </c>
      <c r="AS50" s="170">
        <f t="shared" si="12"/>
        <v>0</v>
      </c>
    </row>
    <row r="51" spans="1:45" x14ac:dyDescent="0.25">
      <c r="A51" s="1">
        <v>37</v>
      </c>
      <c r="B51" s="36" t="s">
        <v>14</v>
      </c>
      <c r="C51" s="37" t="s">
        <v>74</v>
      </c>
      <c r="D51" s="37" t="s">
        <v>93</v>
      </c>
      <c r="E51" s="37" t="s">
        <v>94</v>
      </c>
      <c r="F51" s="38" t="s">
        <v>37</v>
      </c>
      <c r="G51" s="153">
        <f t="shared" si="10"/>
        <v>38058</v>
      </c>
      <c r="H51" s="16">
        <f t="shared" ref="H51:H59" si="13">SUM(I51:N51)</f>
        <v>4161</v>
      </c>
      <c r="I51" s="153">
        <v>622</v>
      </c>
      <c r="J51" s="156">
        <v>675</v>
      </c>
      <c r="K51" s="156">
        <v>684</v>
      </c>
      <c r="L51" s="156">
        <v>737</v>
      </c>
      <c r="M51" s="156">
        <v>717</v>
      </c>
      <c r="N51" s="156">
        <v>726</v>
      </c>
      <c r="O51" s="156">
        <v>493</v>
      </c>
      <c r="P51" s="156">
        <v>521</v>
      </c>
      <c r="Q51" s="156">
        <v>521</v>
      </c>
      <c r="R51" s="156">
        <v>518</v>
      </c>
      <c r="S51" s="156">
        <v>556</v>
      </c>
      <c r="T51" s="156">
        <v>563</v>
      </c>
      <c r="U51" s="156">
        <v>561</v>
      </c>
      <c r="V51" s="156">
        <v>550</v>
      </c>
      <c r="W51" s="156">
        <v>538</v>
      </c>
      <c r="X51" s="156">
        <v>475</v>
      </c>
      <c r="Y51" s="156">
        <v>471</v>
      </c>
      <c r="Z51" s="156">
        <v>526</v>
      </c>
      <c r="AA51" s="156">
        <v>573</v>
      </c>
      <c r="AB51" s="156">
        <v>545</v>
      </c>
      <c r="AC51" s="156">
        <v>3095</v>
      </c>
      <c r="AD51" s="156">
        <v>3452</v>
      </c>
      <c r="AE51" s="156">
        <v>3420</v>
      </c>
      <c r="AF51" s="156">
        <v>3146</v>
      </c>
      <c r="AG51" s="156">
        <v>2779</v>
      </c>
      <c r="AH51" s="156">
        <v>2371</v>
      </c>
      <c r="AI51" s="156">
        <v>2174</v>
      </c>
      <c r="AJ51" s="156">
        <v>1780</v>
      </c>
      <c r="AK51" s="156">
        <v>1293</v>
      </c>
      <c r="AL51" s="156">
        <v>1106</v>
      </c>
      <c r="AM51" s="156">
        <v>812</v>
      </c>
      <c r="AN51" s="156">
        <v>508</v>
      </c>
      <c r="AO51" s="16">
        <v>550</v>
      </c>
      <c r="AP51" s="153">
        <v>18</v>
      </c>
      <c r="AQ51" s="156">
        <v>277</v>
      </c>
      <c r="AR51" s="259">
        <v>346</v>
      </c>
      <c r="AS51" s="291"/>
    </row>
    <row r="52" spans="1:45" x14ac:dyDescent="0.25">
      <c r="A52" s="1">
        <v>38</v>
      </c>
      <c r="B52" s="21" t="s">
        <v>14</v>
      </c>
      <c r="C52" s="22" t="s">
        <v>74</v>
      </c>
      <c r="D52" s="22" t="s">
        <v>95</v>
      </c>
      <c r="E52" s="22" t="s">
        <v>96</v>
      </c>
      <c r="F52" s="23" t="s">
        <v>37</v>
      </c>
      <c r="G52" s="154">
        <f t="shared" si="10"/>
        <v>23619</v>
      </c>
      <c r="H52" s="16">
        <f t="shared" si="13"/>
        <v>2571</v>
      </c>
      <c r="I52" s="154">
        <v>373</v>
      </c>
      <c r="J52" s="157">
        <v>419</v>
      </c>
      <c r="K52" s="157">
        <v>425</v>
      </c>
      <c r="L52" s="157">
        <v>458</v>
      </c>
      <c r="M52" s="157">
        <v>445</v>
      </c>
      <c r="N52" s="157">
        <v>451</v>
      </c>
      <c r="O52" s="157">
        <v>306</v>
      </c>
      <c r="P52" s="157">
        <v>324</v>
      </c>
      <c r="Q52" s="157">
        <v>324</v>
      </c>
      <c r="R52" s="157">
        <v>322</v>
      </c>
      <c r="S52" s="157">
        <v>345</v>
      </c>
      <c r="T52" s="157">
        <v>350</v>
      </c>
      <c r="U52" s="157">
        <v>348</v>
      </c>
      <c r="V52" s="157">
        <v>341</v>
      </c>
      <c r="W52" s="157">
        <v>334</v>
      </c>
      <c r="X52" s="157">
        <v>295</v>
      </c>
      <c r="Y52" s="157">
        <v>292</v>
      </c>
      <c r="Z52" s="157">
        <v>327</v>
      </c>
      <c r="AA52" s="157">
        <v>356</v>
      </c>
      <c r="AB52" s="157">
        <v>338</v>
      </c>
      <c r="AC52" s="157">
        <v>1922</v>
      </c>
      <c r="AD52" s="157">
        <v>2143</v>
      </c>
      <c r="AE52" s="157">
        <v>2124</v>
      </c>
      <c r="AF52" s="157">
        <v>1953</v>
      </c>
      <c r="AG52" s="157">
        <v>1725</v>
      </c>
      <c r="AH52" s="157">
        <v>1472</v>
      </c>
      <c r="AI52" s="157">
        <v>1350</v>
      </c>
      <c r="AJ52" s="157">
        <v>1105</v>
      </c>
      <c r="AK52" s="157">
        <v>803</v>
      </c>
      <c r="AL52" s="157">
        <v>687</v>
      </c>
      <c r="AM52" s="157">
        <v>504</v>
      </c>
      <c r="AN52" s="157">
        <v>316</v>
      </c>
      <c r="AO52" s="16">
        <v>342</v>
      </c>
      <c r="AP52" s="154">
        <v>11</v>
      </c>
      <c r="AQ52" s="157">
        <v>166</v>
      </c>
      <c r="AR52" s="260">
        <v>207</v>
      </c>
      <c r="AS52" s="292"/>
    </row>
    <row r="53" spans="1:45" x14ac:dyDescent="0.25">
      <c r="A53" s="1">
        <v>39</v>
      </c>
      <c r="B53" s="21" t="s">
        <v>14</v>
      </c>
      <c r="C53" s="22" t="s">
        <v>74</v>
      </c>
      <c r="D53" s="22" t="s">
        <v>97</v>
      </c>
      <c r="E53" s="22" t="s">
        <v>98</v>
      </c>
      <c r="F53" s="23" t="s">
        <v>34</v>
      </c>
      <c r="G53" s="154">
        <f t="shared" si="10"/>
        <v>10625</v>
      </c>
      <c r="H53" s="16">
        <f t="shared" si="13"/>
        <v>1184</v>
      </c>
      <c r="I53" s="154">
        <v>198</v>
      </c>
      <c r="J53" s="157">
        <v>188</v>
      </c>
      <c r="K53" s="157">
        <v>191</v>
      </c>
      <c r="L53" s="157">
        <v>205</v>
      </c>
      <c r="M53" s="157">
        <v>200</v>
      </c>
      <c r="N53" s="157">
        <v>202</v>
      </c>
      <c r="O53" s="157">
        <v>137</v>
      </c>
      <c r="P53" s="157">
        <v>145</v>
      </c>
      <c r="Q53" s="157">
        <v>145</v>
      </c>
      <c r="R53" s="157">
        <v>144</v>
      </c>
      <c r="S53" s="157">
        <v>155</v>
      </c>
      <c r="T53" s="157">
        <v>157</v>
      </c>
      <c r="U53" s="157">
        <v>156</v>
      </c>
      <c r="V53" s="157">
        <v>153</v>
      </c>
      <c r="W53" s="157">
        <v>150</v>
      </c>
      <c r="X53" s="157">
        <v>132</v>
      </c>
      <c r="Y53" s="157">
        <v>131</v>
      </c>
      <c r="Z53" s="157">
        <v>147</v>
      </c>
      <c r="AA53" s="157">
        <v>159</v>
      </c>
      <c r="AB53" s="157">
        <v>152</v>
      </c>
      <c r="AC53" s="157">
        <v>862</v>
      </c>
      <c r="AD53" s="157">
        <v>962</v>
      </c>
      <c r="AE53" s="157">
        <v>953</v>
      </c>
      <c r="AF53" s="157">
        <v>876</v>
      </c>
      <c r="AG53" s="157">
        <v>774</v>
      </c>
      <c r="AH53" s="157">
        <v>661</v>
      </c>
      <c r="AI53" s="157">
        <v>605</v>
      </c>
      <c r="AJ53" s="157">
        <v>496</v>
      </c>
      <c r="AK53" s="157">
        <v>360</v>
      </c>
      <c r="AL53" s="157">
        <v>308</v>
      </c>
      <c r="AM53" s="157">
        <v>226</v>
      </c>
      <c r="AN53" s="157">
        <v>142</v>
      </c>
      <c r="AO53" s="16">
        <v>153</v>
      </c>
      <c r="AP53" s="154">
        <v>6</v>
      </c>
      <c r="AQ53" s="157">
        <v>88</v>
      </c>
      <c r="AR53" s="260">
        <v>110</v>
      </c>
      <c r="AS53" s="292"/>
    </row>
    <row r="54" spans="1:45" x14ac:dyDescent="0.25">
      <c r="A54" s="1">
        <v>40</v>
      </c>
      <c r="B54" s="21" t="s">
        <v>14</v>
      </c>
      <c r="C54" s="22" t="s">
        <v>74</v>
      </c>
      <c r="D54" s="22" t="s">
        <v>99</v>
      </c>
      <c r="E54" s="22" t="s">
        <v>100</v>
      </c>
      <c r="F54" s="23" t="s">
        <v>37</v>
      </c>
      <c r="G54" s="154">
        <f t="shared" si="10"/>
        <v>16928</v>
      </c>
      <c r="H54" s="16">
        <f t="shared" si="13"/>
        <v>1886</v>
      </c>
      <c r="I54" s="154">
        <v>315</v>
      </c>
      <c r="J54" s="157">
        <v>300</v>
      </c>
      <c r="K54" s="157">
        <v>304</v>
      </c>
      <c r="L54" s="157">
        <v>327</v>
      </c>
      <c r="M54" s="157">
        <v>318</v>
      </c>
      <c r="N54" s="157">
        <v>322</v>
      </c>
      <c r="O54" s="157">
        <v>219</v>
      </c>
      <c r="P54" s="157">
        <v>231</v>
      </c>
      <c r="Q54" s="157">
        <v>231</v>
      </c>
      <c r="R54" s="157">
        <v>230</v>
      </c>
      <c r="S54" s="157">
        <v>247</v>
      </c>
      <c r="T54" s="157">
        <v>250</v>
      </c>
      <c r="U54" s="157">
        <v>249</v>
      </c>
      <c r="V54" s="157">
        <v>244</v>
      </c>
      <c r="W54" s="157">
        <v>238</v>
      </c>
      <c r="X54" s="157">
        <v>210</v>
      </c>
      <c r="Y54" s="157">
        <v>209</v>
      </c>
      <c r="Z54" s="157">
        <v>234</v>
      </c>
      <c r="AA54" s="157">
        <v>254</v>
      </c>
      <c r="AB54" s="157">
        <v>242</v>
      </c>
      <c r="AC54" s="157">
        <v>1374</v>
      </c>
      <c r="AD54" s="157">
        <v>1532</v>
      </c>
      <c r="AE54" s="157">
        <v>1518</v>
      </c>
      <c r="AF54" s="157">
        <v>1396</v>
      </c>
      <c r="AG54" s="157">
        <v>1233</v>
      </c>
      <c r="AH54" s="157">
        <v>1052</v>
      </c>
      <c r="AI54" s="157">
        <v>965</v>
      </c>
      <c r="AJ54" s="157">
        <v>790</v>
      </c>
      <c r="AK54" s="157">
        <v>574</v>
      </c>
      <c r="AL54" s="157">
        <v>491</v>
      </c>
      <c r="AM54" s="157">
        <v>360</v>
      </c>
      <c r="AN54" s="157">
        <v>225</v>
      </c>
      <c r="AO54" s="16">
        <v>244</v>
      </c>
      <c r="AP54" s="154">
        <v>9</v>
      </c>
      <c r="AQ54" s="157">
        <v>140</v>
      </c>
      <c r="AR54" s="260">
        <v>175</v>
      </c>
      <c r="AS54" s="292"/>
    </row>
    <row r="55" spans="1:45" x14ac:dyDescent="0.25">
      <c r="A55" s="1">
        <v>41</v>
      </c>
      <c r="B55" s="21" t="s">
        <v>14</v>
      </c>
      <c r="C55" s="22" t="s">
        <v>74</v>
      </c>
      <c r="D55" s="22" t="s">
        <v>103</v>
      </c>
      <c r="E55" s="22" t="s">
        <v>104</v>
      </c>
      <c r="F55" s="23" t="s">
        <v>37</v>
      </c>
      <c r="G55" s="154">
        <f t="shared" si="10"/>
        <v>8518</v>
      </c>
      <c r="H55" s="16">
        <f t="shared" si="13"/>
        <v>961</v>
      </c>
      <c r="I55" s="154">
        <v>170</v>
      </c>
      <c r="J55" s="157">
        <v>151</v>
      </c>
      <c r="K55" s="157">
        <v>153</v>
      </c>
      <c r="L55" s="157">
        <v>165</v>
      </c>
      <c r="M55" s="157">
        <v>160</v>
      </c>
      <c r="N55" s="157">
        <v>162</v>
      </c>
      <c r="O55" s="157">
        <v>110</v>
      </c>
      <c r="P55" s="157">
        <v>116</v>
      </c>
      <c r="Q55" s="157">
        <v>117</v>
      </c>
      <c r="R55" s="157">
        <v>116</v>
      </c>
      <c r="S55" s="157">
        <v>124</v>
      </c>
      <c r="T55" s="157">
        <v>126</v>
      </c>
      <c r="U55" s="157">
        <v>125</v>
      </c>
      <c r="V55" s="157">
        <v>123</v>
      </c>
      <c r="W55" s="157">
        <v>120</v>
      </c>
      <c r="X55" s="157">
        <v>106</v>
      </c>
      <c r="Y55" s="157">
        <v>105</v>
      </c>
      <c r="Z55" s="157">
        <v>117</v>
      </c>
      <c r="AA55" s="157">
        <v>127</v>
      </c>
      <c r="AB55" s="157">
        <v>121</v>
      </c>
      <c r="AC55" s="157">
        <v>690</v>
      </c>
      <c r="AD55" s="157">
        <v>769</v>
      </c>
      <c r="AE55" s="157">
        <v>762</v>
      </c>
      <c r="AF55" s="157">
        <v>701</v>
      </c>
      <c r="AG55" s="157">
        <v>620</v>
      </c>
      <c r="AH55" s="157">
        <v>529</v>
      </c>
      <c r="AI55" s="157">
        <v>485</v>
      </c>
      <c r="AJ55" s="157">
        <v>397</v>
      </c>
      <c r="AK55" s="157">
        <v>288</v>
      </c>
      <c r="AL55" s="157">
        <v>246</v>
      </c>
      <c r="AM55" s="157">
        <v>181</v>
      </c>
      <c r="AN55" s="157">
        <v>113</v>
      </c>
      <c r="AO55" s="16">
        <v>123</v>
      </c>
      <c r="AP55" s="154">
        <v>5</v>
      </c>
      <c r="AQ55" s="157">
        <v>76</v>
      </c>
      <c r="AR55" s="260">
        <v>94</v>
      </c>
      <c r="AS55" s="292"/>
    </row>
    <row r="56" spans="1:45" x14ac:dyDescent="0.25">
      <c r="A56" s="1">
        <v>42</v>
      </c>
      <c r="B56" s="21" t="s">
        <v>14</v>
      </c>
      <c r="C56" s="22" t="s">
        <v>74</v>
      </c>
      <c r="D56" s="22" t="s">
        <v>105</v>
      </c>
      <c r="E56" s="22" t="s">
        <v>106</v>
      </c>
      <c r="F56" s="23" t="s">
        <v>37</v>
      </c>
      <c r="G56" s="154">
        <f t="shared" si="10"/>
        <v>8483</v>
      </c>
      <c r="H56" s="16">
        <f t="shared" si="13"/>
        <v>926</v>
      </c>
      <c r="I56" s="154">
        <v>135</v>
      </c>
      <c r="J56" s="157">
        <v>151</v>
      </c>
      <c r="K56" s="157">
        <v>153</v>
      </c>
      <c r="L56" s="157">
        <v>165</v>
      </c>
      <c r="M56" s="157">
        <v>160</v>
      </c>
      <c r="N56" s="157">
        <v>162</v>
      </c>
      <c r="O56" s="157">
        <v>110</v>
      </c>
      <c r="P56" s="157">
        <v>116</v>
      </c>
      <c r="Q56" s="157">
        <v>117</v>
      </c>
      <c r="R56" s="157">
        <v>116</v>
      </c>
      <c r="S56" s="157">
        <v>124</v>
      </c>
      <c r="T56" s="157">
        <v>126</v>
      </c>
      <c r="U56" s="157">
        <v>125</v>
      </c>
      <c r="V56" s="157">
        <v>123</v>
      </c>
      <c r="W56" s="157">
        <v>120</v>
      </c>
      <c r="X56" s="157">
        <v>106</v>
      </c>
      <c r="Y56" s="157">
        <v>105</v>
      </c>
      <c r="Z56" s="157">
        <v>117</v>
      </c>
      <c r="AA56" s="157">
        <v>127</v>
      </c>
      <c r="AB56" s="157">
        <v>121</v>
      </c>
      <c r="AC56" s="157">
        <v>690</v>
      </c>
      <c r="AD56" s="157">
        <v>769</v>
      </c>
      <c r="AE56" s="157">
        <v>762</v>
      </c>
      <c r="AF56" s="157">
        <v>701</v>
      </c>
      <c r="AG56" s="157">
        <v>620</v>
      </c>
      <c r="AH56" s="157">
        <v>529</v>
      </c>
      <c r="AI56" s="157">
        <v>485</v>
      </c>
      <c r="AJ56" s="157">
        <v>397</v>
      </c>
      <c r="AK56" s="157">
        <v>288</v>
      </c>
      <c r="AL56" s="157">
        <v>246</v>
      </c>
      <c r="AM56" s="157">
        <v>181</v>
      </c>
      <c r="AN56" s="157">
        <v>113</v>
      </c>
      <c r="AO56" s="16">
        <v>123</v>
      </c>
      <c r="AP56" s="154">
        <v>4</v>
      </c>
      <c r="AQ56" s="157">
        <v>60</v>
      </c>
      <c r="AR56" s="260">
        <v>75</v>
      </c>
      <c r="AS56" s="292"/>
    </row>
    <row r="57" spans="1:45" x14ac:dyDescent="0.25">
      <c r="A57" s="1">
        <v>43</v>
      </c>
      <c r="B57" s="21" t="s">
        <v>14</v>
      </c>
      <c r="C57" s="22" t="s">
        <v>74</v>
      </c>
      <c r="D57" s="22" t="s">
        <v>107</v>
      </c>
      <c r="E57" s="22" t="s">
        <v>108</v>
      </c>
      <c r="F57" s="23" t="s">
        <v>37</v>
      </c>
      <c r="G57" s="154">
        <f t="shared" si="10"/>
        <v>4862</v>
      </c>
      <c r="H57" s="16">
        <f t="shared" si="13"/>
        <v>535</v>
      </c>
      <c r="I57" s="154">
        <v>84</v>
      </c>
      <c r="J57" s="157">
        <v>86</v>
      </c>
      <c r="K57" s="157">
        <v>87</v>
      </c>
      <c r="L57" s="157">
        <v>94</v>
      </c>
      <c r="M57" s="157">
        <v>91</v>
      </c>
      <c r="N57" s="157">
        <v>93</v>
      </c>
      <c r="O57" s="157">
        <v>63</v>
      </c>
      <c r="P57" s="157">
        <v>66</v>
      </c>
      <c r="Q57" s="157">
        <v>67</v>
      </c>
      <c r="R57" s="157">
        <v>66</v>
      </c>
      <c r="S57" s="157">
        <v>71</v>
      </c>
      <c r="T57" s="157">
        <v>72</v>
      </c>
      <c r="U57" s="157">
        <v>72</v>
      </c>
      <c r="V57" s="157">
        <v>70</v>
      </c>
      <c r="W57" s="157">
        <v>68</v>
      </c>
      <c r="X57" s="157">
        <v>61</v>
      </c>
      <c r="Y57" s="157">
        <v>60</v>
      </c>
      <c r="Z57" s="157">
        <v>67</v>
      </c>
      <c r="AA57" s="157">
        <v>73</v>
      </c>
      <c r="AB57" s="157">
        <v>70</v>
      </c>
      <c r="AC57" s="157">
        <v>395</v>
      </c>
      <c r="AD57" s="157">
        <v>441</v>
      </c>
      <c r="AE57" s="157">
        <v>437</v>
      </c>
      <c r="AF57" s="157">
        <v>402</v>
      </c>
      <c r="AG57" s="157">
        <v>355</v>
      </c>
      <c r="AH57" s="157">
        <v>303</v>
      </c>
      <c r="AI57" s="157">
        <v>277</v>
      </c>
      <c r="AJ57" s="157">
        <v>227</v>
      </c>
      <c r="AK57" s="157">
        <v>165</v>
      </c>
      <c r="AL57" s="157">
        <v>141</v>
      </c>
      <c r="AM57" s="157">
        <v>103</v>
      </c>
      <c r="AN57" s="157">
        <v>65</v>
      </c>
      <c r="AO57" s="16">
        <v>70</v>
      </c>
      <c r="AP57" s="154">
        <v>3</v>
      </c>
      <c r="AQ57" s="157">
        <v>37</v>
      </c>
      <c r="AR57" s="260">
        <v>46</v>
      </c>
      <c r="AS57" s="292"/>
    </row>
    <row r="58" spans="1:45" x14ac:dyDescent="0.25">
      <c r="A58" s="1">
        <v>44</v>
      </c>
      <c r="B58" s="21" t="s">
        <v>14</v>
      </c>
      <c r="C58" s="22" t="s">
        <v>74</v>
      </c>
      <c r="D58" s="22" t="s">
        <v>109</v>
      </c>
      <c r="E58" s="22" t="s">
        <v>110</v>
      </c>
      <c r="F58" s="23" t="s">
        <v>72</v>
      </c>
      <c r="G58" s="154">
        <f t="shared" si="10"/>
        <v>13367</v>
      </c>
      <c r="H58" s="16">
        <f t="shared" si="13"/>
        <v>1507</v>
      </c>
      <c r="I58" s="154">
        <v>267</v>
      </c>
      <c r="J58" s="157">
        <v>237</v>
      </c>
      <c r="K58" s="157">
        <v>240</v>
      </c>
      <c r="L58" s="157">
        <v>258</v>
      </c>
      <c r="M58" s="157">
        <v>251</v>
      </c>
      <c r="N58" s="157">
        <v>254</v>
      </c>
      <c r="O58" s="157">
        <v>172</v>
      </c>
      <c r="P58" s="157">
        <v>182</v>
      </c>
      <c r="Q58" s="157">
        <v>182</v>
      </c>
      <c r="R58" s="157">
        <v>181</v>
      </c>
      <c r="S58" s="157">
        <v>195</v>
      </c>
      <c r="T58" s="157">
        <v>197</v>
      </c>
      <c r="U58" s="157">
        <v>196</v>
      </c>
      <c r="V58" s="157">
        <v>192</v>
      </c>
      <c r="W58" s="157">
        <v>188</v>
      </c>
      <c r="X58" s="157">
        <v>166</v>
      </c>
      <c r="Y58" s="157">
        <v>165</v>
      </c>
      <c r="Z58" s="157">
        <v>184</v>
      </c>
      <c r="AA58" s="157">
        <v>200</v>
      </c>
      <c r="AB58" s="157">
        <v>191</v>
      </c>
      <c r="AC58" s="157">
        <v>1083</v>
      </c>
      <c r="AD58" s="157">
        <v>1208</v>
      </c>
      <c r="AE58" s="157">
        <v>1197</v>
      </c>
      <c r="AF58" s="157">
        <v>1101</v>
      </c>
      <c r="AG58" s="157">
        <v>972</v>
      </c>
      <c r="AH58" s="157">
        <v>830</v>
      </c>
      <c r="AI58" s="157">
        <v>761</v>
      </c>
      <c r="AJ58" s="157">
        <v>623</v>
      </c>
      <c r="AK58" s="157">
        <v>452</v>
      </c>
      <c r="AL58" s="157">
        <v>387</v>
      </c>
      <c r="AM58" s="157">
        <v>284</v>
      </c>
      <c r="AN58" s="157">
        <v>178</v>
      </c>
      <c r="AO58" s="16">
        <v>193</v>
      </c>
      <c r="AP58" s="154">
        <v>8</v>
      </c>
      <c r="AQ58" s="157">
        <v>119</v>
      </c>
      <c r="AR58" s="260">
        <v>148</v>
      </c>
      <c r="AS58" s="292"/>
    </row>
    <row r="59" spans="1:45" ht="15.75" thickBot="1" x14ac:dyDescent="0.3">
      <c r="A59" s="1">
        <v>45</v>
      </c>
      <c r="B59" s="21" t="s">
        <v>14</v>
      </c>
      <c r="C59" s="22" t="s">
        <v>74</v>
      </c>
      <c r="D59" s="22" t="s">
        <v>101</v>
      </c>
      <c r="E59" s="22" t="s">
        <v>102</v>
      </c>
      <c r="F59" s="23" t="s">
        <v>34</v>
      </c>
      <c r="G59" s="159">
        <f>SUM(I59:AO59)</f>
        <v>7891</v>
      </c>
      <c r="H59" s="16">
        <f t="shared" si="13"/>
        <v>842</v>
      </c>
      <c r="I59" s="159">
        <v>105</v>
      </c>
      <c r="J59" s="160">
        <v>141</v>
      </c>
      <c r="K59" s="160">
        <v>143</v>
      </c>
      <c r="L59" s="160">
        <v>153</v>
      </c>
      <c r="M59" s="160">
        <v>149</v>
      </c>
      <c r="N59" s="160">
        <v>151</v>
      </c>
      <c r="O59" s="160">
        <v>103</v>
      </c>
      <c r="P59" s="160">
        <v>108</v>
      </c>
      <c r="Q59" s="160">
        <v>108</v>
      </c>
      <c r="R59" s="160">
        <v>108</v>
      </c>
      <c r="S59" s="160">
        <v>116</v>
      </c>
      <c r="T59" s="160">
        <v>117</v>
      </c>
      <c r="U59" s="160">
        <v>117</v>
      </c>
      <c r="V59" s="160">
        <v>114</v>
      </c>
      <c r="W59" s="160">
        <v>112</v>
      </c>
      <c r="X59" s="160">
        <v>99</v>
      </c>
      <c r="Y59" s="160">
        <v>98</v>
      </c>
      <c r="Z59" s="160">
        <v>109</v>
      </c>
      <c r="AA59" s="160">
        <v>119</v>
      </c>
      <c r="AB59" s="160">
        <v>113</v>
      </c>
      <c r="AC59" s="160">
        <v>644</v>
      </c>
      <c r="AD59" s="160">
        <v>718</v>
      </c>
      <c r="AE59" s="160">
        <v>711</v>
      </c>
      <c r="AF59" s="160">
        <v>654</v>
      </c>
      <c r="AG59" s="160">
        <v>578</v>
      </c>
      <c r="AH59" s="160">
        <v>493</v>
      </c>
      <c r="AI59" s="160">
        <v>452</v>
      </c>
      <c r="AJ59" s="160">
        <v>370</v>
      </c>
      <c r="AK59" s="160">
        <v>269</v>
      </c>
      <c r="AL59" s="160">
        <v>230</v>
      </c>
      <c r="AM59" s="160">
        <v>169</v>
      </c>
      <c r="AN59" s="160">
        <v>106</v>
      </c>
      <c r="AO59" s="16">
        <v>114</v>
      </c>
      <c r="AP59" s="159">
        <v>3</v>
      </c>
      <c r="AQ59" s="160">
        <v>47</v>
      </c>
      <c r="AR59" s="263">
        <v>58</v>
      </c>
      <c r="AS59" s="294"/>
    </row>
    <row r="60" spans="1:45" ht="15.75" thickBot="1" x14ac:dyDescent="0.3">
      <c r="A60" s="40"/>
      <c r="B60" s="166"/>
      <c r="C60" s="167"/>
      <c r="D60" s="167"/>
      <c r="E60" s="167" t="s">
        <v>292</v>
      </c>
      <c r="F60" s="168"/>
      <c r="G60" s="169">
        <f>SUM(G61:G70)</f>
        <v>97271</v>
      </c>
      <c r="H60" s="163">
        <f t="shared" ref="H60" si="14">SUM(H61:H70)</f>
        <v>8580</v>
      </c>
      <c r="I60" s="149">
        <f>+SUM(I61:I70)</f>
        <v>1185</v>
      </c>
      <c r="J60" s="151">
        <f t="shared" ref="J60:AS60" si="15">+SUM(J61:J70)</f>
        <v>1370</v>
      </c>
      <c r="K60" s="151">
        <f t="shared" si="15"/>
        <v>1435</v>
      </c>
      <c r="L60" s="151">
        <f t="shared" si="15"/>
        <v>1443</v>
      </c>
      <c r="M60" s="151">
        <f t="shared" si="15"/>
        <v>1624</v>
      </c>
      <c r="N60" s="151">
        <f t="shared" si="15"/>
        <v>1523</v>
      </c>
      <c r="O60" s="151">
        <f t="shared" si="15"/>
        <v>951</v>
      </c>
      <c r="P60" s="151">
        <f t="shared" si="15"/>
        <v>1025</v>
      </c>
      <c r="Q60" s="151">
        <f t="shared" si="15"/>
        <v>1022</v>
      </c>
      <c r="R60" s="151">
        <f t="shared" si="15"/>
        <v>1128</v>
      </c>
      <c r="S60" s="151">
        <f t="shared" si="15"/>
        <v>1133</v>
      </c>
      <c r="T60" s="151">
        <f t="shared" si="15"/>
        <v>1085</v>
      </c>
      <c r="U60" s="151">
        <f t="shared" si="15"/>
        <v>1214</v>
      </c>
      <c r="V60" s="151">
        <f t="shared" si="15"/>
        <v>1227</v>
      </c>
      <c r="W60" s="151">
        <f t="shared" si="15"/>
        <v>1124</v>
      </c>
      <c r="X60" s="151">
        <f t="shared" si="15"/>
        <v>1082</v>
      </c>
      <c r="Y60" s="151">
        <f t="shared" si="15"/>
        <v>1090</v>
      </c>
      <c r="Z60" s="151">
        <f t="shared" si="15"/>
        <v>1279</v>
      </c>
      <c r="AA60" s="151">
        <f t="shared" si="15"/>
        <v>1244</v>
      </c>
      <c r="AB60" s="151">
        <f t="shared" si="15"/>
        <v>1219</v>
      </c>
      <c r="AC60" s="151">
        <f t="shared" si="15"/>
        <v>6521</v>
      </c>
      <c r="AD60" s="151">
        <f t="shared" si="15"/>
        <v>6746</v>
      </c>
      <c r="AE60" s="151">
        <f t="shared" si="15"/>
        <v>6570</v>
      </c>
      <c r="AF60" s="151">
        <f t="shared" si="15"/>
        <v>6867</v>
      </c>
      <c r="AG60" s="151">
        <f t="shared" si="15"/>
        <v>7199</v>
      </c>
      <c r="AH60" s="151">
        <f t="shared" si="15"/>
        <v>7018</v>
      </c>
      <c r="AI60" s="151">
        <f t="shared" si="15"/>
        <v>6733</v>
      </c>
      <c r="AJ60" s="151">
        <f t="shared" si="15"/>
        <v>6023</v>
      </c>
      <c r="AK60" s="151">
        <f t="shared" si="15"/>
        <v>5026</v>
      </c>
      <c r="AL60" s="151">
        <f t="shared" si="15"/>
        <v>4775</v>
      </c>
      <c r="AM60" s="151">
        <f t="shared" si="15"/>
        <v>4006</v>
      </c>
      <c r="AN60" s="151">
        <f t="shared" si="15"/>
        <v>2456</v>
      </c>
      <c r="AO60" s="305">
        <f t="shared" si="15"/>
        <v>2928</v>
      </c>
      <c r="AP60" s="149">
        <f t="shared" si="15"/>
        <v>34</v>
      </c>
      <c r="AQ60" s="151">
        <f t="shared" si="15"/>
        <v>525</v>
      </c>
      <c r="AR60" s="163">
        <f t="shared" si="15"/>
        <v>660</v>
      </c>
      <c r="AS60" s="170">
        <f t="shared" si="15"/>
        <v>0</v>
      </c>
    </row>
    <row r="61" spans="1:45" x14ac:dyDescent="0.25">
      <c r="A61" s="30">
        <v>46</v>
      </c>
      <c r="B61" s="18" t="s">
        <v>113</v>
      </c>
      <c r="C61" s="19" t="s">
        <v>112</v>
      </c>
      <c r="D61" s="19" t="s">
        <v>114</v>
      </c>
      <c r="E61" s="19" t="s">
        <v>115</v>
      </c>
      <c r="F61" s="20" t="s">
        <v>37</v>
      </c>
      <c r="G61" s="153">
        <f t="shared" ref="G61:G65" si="16">SUM(I61:AO61)</f>
        <v>25003</v>
      </c>
      <c r="H61" s="16">
        <f t="shared" ref="H61:H65" si="17">SUM(I61:N61)</f>
        <v>2164</v>
      </c>
      <c r="I61" s="153">
        <v>346</v>
      </c>
      <c r="J61" s="156">
        <v>331</v>
      </c>
      <c r="K61" s="156">
        <v>348</v>
      </c>
      <c r="L61" s="156">
        <v>353</v>
      </c>
      <c r="M61" s="156">
        <v>406</v>
      </c>
      <c r="N61" s="156">
        <v>380</v>
      </c>
      <c r="O61" s="156">
        <v>217</v>
      </c>
      <c r="P61" s="156">
        <v>237</v>
      </c>
      <c r="Q61" s="156">
        <v>232</v>
      </c>
      <c r="R61" s="156">
        <v>261</v>
      </c>
      <c r="S61" s="156">
        <v>261</v>
      </c>
      <c r="T61" s="156">
        <v>258</v>
      </c>
      <c r="U61" s="156">
        <v>289</v>
      </c>
      <c r="V61" s="156">
        <v>296</v>
      </c>
      <c r="W61" s="156">
        <v>277</v>
      </c>
      <c r="X61" s="156">
        <v>273</v>
      </c>
      <c r="Y61" s="156">
        <v>270</v>
      </c>
      <c r="Z61" s="156">
        <v>322</v>
      </c>
      <c r="AA61" s="156">
        <v>313</v>
      </c>
      <c r="AB61" s="156">
        <v>307</v>
      </c>
      <c r="AC61" s="156">
        <v>1640</v>
      </c>
      <c r="AD61" s="156">
        <v>1642</v>
      </c>
      <c r="AE61" s="156">
        <v>1559</v>
      </c>
      <c r="AF61" s="156">
        <v>1647</v>
      </c>
      <c r="AG61" s="156">
        <v>1839</v>
      </c>
      <c r="AH61" s="156">
        <v>1832</v>
      </c>
      <c r="AI61" s="156">
        <v>1804</v>
      </c>
      <c r="AJ61" s="156">
        <v>1634</v>
      </c>
      <c r="AK61" s="156">
        <v>1407</v>
      </c>
      <c r="AL61" s="156">
        <v>1352</v>
      </c>
      <c r="AM61" s="156">
        <v>1137</v>
      </c>
      <c r="AN61" s="156">
        <v>691</v>
      </c>
      <c r="AO61" s="16">
        <v>842</v>
      </c>
      <c r="AP61" s="153">
        <v>11</v>
      </c>
      <c r="AQ61" s="156">
        <v>156</v>
      </c>
      <c r="AR61" s="259">
        <v>190</v>
      </c>
      <c r="AS61" s="291"/>
    </row>
    <row r="62" spans="1:45" x14ac:dyDescent="0.25">
      <c r="A62" s="1">
        <v>47</v>
      </c>
      <c r="B62" s="21" t="s">
        <v>113</v>
      </c>
      <c r="C62" s="22" t="s">
        <v>112</v>
      </c>
      <c r="D62" s="22" t="s">
        <v>116</v>
      </c>
      <c r="E62" s="22" t="s">
        <v>117</v>
      </c>
      <c r="F62" s="23" t="s">
        <v>37</v>
      </c>
      <c r="G62" s="154">
        <f t="shared" si="16"/>
        <v>18415</v>
      </c>
      <c r="H62" s="16">
        <f t="shared" si="17"/>
        <v>1680</v>
      </c>
      <c r="I62" s="154">
        <v>247</v>
      </c>
      <c r="J62" s="157">
        <v>262</v>
      </c>
      <c r="K62" s="157">
        <v>273</v>
      </c>
      <c r="L62" s="157">
        <v>278</v>
      </c>
      <c r="M62" s="157">
        <v>320</v>
      </c>
      <c r="N62" s="157">
        <v>300</v>
      </c>
      <c r="O62" s="157">
        <v>160</v>
      </c>
      <c r="P62" s="157">
        <v>173</v>
      </c>
      <c r="Q62" s="157">
        <v>170</v>
      </c>
      <c r="R62" s="157">
        <v>190</v>
      </c>
      <c r="S62" s="157">
        <v>192</v>
      </c>
      <c r="T62" s="157">
        <v>190</v>
      </c>
      <c r="U62" s="157">
        <v>212</v>
      </c>
      <c r="V62" s="157">
        <v>217</v>
      </c>
      <c r="W62" s="157">
        <v>202</v>
      </c>
      <c r="X62" s="157">
        <v>199</v>
      </c>
      <c r="Y62" s="157">
        <v>197</v>
      </c>
      <c r="Z62" s="157">
        <v>236</v>
      </c>
      <c r="AA62" s="157">
        <v>229</v>
      </c>
      <c r="AB62" s="157">
        <v>226</v>
      </c>
      <c r="AC62" s="157">
        <v>1202</v>
      </c>
      <c r="AD62" s="157">
        <v>1203</v>
      </c>
      <c r="AE62" s="157">
        <v>1143</v>
      </c>
      <c r="AF62" s="157">
        <v>1206</v>
      </c>
      <c r="AG62" s="157">
        <v>1349</v>
      </c>
      <c r="AH62" s="157">
        <v>1343</v>
      </c>
      <c r="AI62" s="157">
        <v>1323</v>
      </c>
      <c r="AJ62" s="157">
        <v>1197</v>
      </c>
      <c r="AK62" s="157">
        <v>1031</v>
      </c>
      <c r="AL62" s="157">
        <v>990</v>
      </c>
      <c r="AM62" s="157">
        <v>832</v>
      </c>
      <c r="AN62" s="157">
        <v>506</v>
      </c>
      <c r="AO62" s="16">
        <v>617</v>
      </c>
      <c r="AP62" s="154">
        <v>7</v>
      </c>
      <c r="AQ62" s="157">
        <v>111</v>
      </c>
      <c r="AR62" s="260">
        <v>136</v>
      </c>
      <c r="AS62" s="292"/>
    </row>
    <row r="63" spans="1:45" x14ac:dyDescent="0.25">
      <c r="A63" s="1">
        <v>48</v>
      </c>
      <c r="B63" s="21" t="s">
        <v>113</v>
      </c>
      <c r="C63" s="22" t="s">
        <v>112</v>
      </c>
      <c r="D63" s="22" t="s">
        <v>118</v>
      </c>
      <c r="E63" s="22" t="s">
        <v>119</v>
      </c>
      <c r="F63" s="23" t="s">
        <v>34</v>
      </c>
      <c r="G63" s="154">
        <f t="shared" si="16"/>
        <v>6251</v>
      </c>
      <c r="H63" s="16">
        <f t="shared" si="17"/>
        <v>535</v>
      </c>
      <c r="I63" s="154">
        <v>45</v>
      </c>
      <c r="J63" s="157">
        <v>90</v>
      </c>
      <c r="K63" s="157">
        <v>93</v>
      </c>
      <c r="L63" s="157">
        <v>95</v>
      </c>
      <c r="M63" s="157">
        <v>109</v>
      </c>
      <c r="N63" s="157">
        <v>103</v>
      </c>
      <c r="O63" s="157">
        <v>55</v>
      </c>
      <c r="P63" s="157">
        <v>59</v>
      </c>
      <c r="Q63" s="157">
        <v>58</v>
      </c>
      <c r="R63" s="157">
        <v>65</v>
      </c>
      <c r="S63" s="157">
        <v>65</v>
      </c>
      <c r="T63" s="157">
        <v>65</v>
      </c>
      <c r="U63" s="157">
        <v>72</v>
      </c>
      <c r="V63" s="157">
        <v>74</v>
      </c>
      <c r="W63" s="157">
        <v>69</v>
      </c>
      <c r="X63" s="157">
        <v>68</v>
      </c>
      <c r="Y63" s="157">
        <v>68</v>
      </c>
      <c r="Z63" s="157">
        <v>80</v>
      </c>
      <c r="AA63" s="157">
        <v>78</v>
      </c>
      <c r="AB63" s="157">
        <v>77</v>
      </c>
      <c r="AC63" s="157">
        <v>411</v>
      </c>
      <c r="AD63" s="157">
        <v>411</v>
      </c>
      <c r="AE63" s="157">
        <v>390</v>
      </c>
      <c r="AF63" s="157">
        <v>412</v>
      </c>
      <c r="AG63" s="157">
        <v>461</v>
      </c>
      <c r="AH63" s="157">
        <v>459</v>
      </c>
      <c r="AI63" s="157">
        <v>452</v>
      </c>
      <c r="AJ63" s="157">
        <v>409</v>
      </c>
      <c r="AK63" s="157">
        <v>352</v>
      </c>
      <c r="AL63" s="157">
        <v>338</v>
      </c>
      <c r="AM63" s="157">
        <v>284</v>
      </c>
      <c r="AN63" s="157">
        <v>173</v>
      </c>
      <c r="AO63" s="16">
        <v>211</v>
      </c>
      <c r="AP63" s="154">
        <v>1</v>
      </c>
      <c r="AQ63" s="157">
        <v>21</v>
      </c>
      <c r="AR63" s="260">
        <v>25</v>
      </c>
      <c r="AS63" s="292"/>
    </row>
    <row r="64" spans="1:45" x14ac:dyDescent="0.25">
      <c r="A64" s="1">
        <v>49</v>
      </c>
      <c r="B64" s="21" t="s">
        <v>113</v>
      </c>
      <c r="C64" s="22" t="s">
        <v>112</v>
      </c>
      <c r="D64" s="22" t="s">
        <v>120</v>
      </c>
      <c r="E64" s="22" t="s">
        <v>121</v>
      </c>
      <c r="F64" s="23" t="s">
        <v>34</v>
      </c>
      <c r="G64" s="154">
        <f t="shared" si="16"/>
        <v>14771</v>
      </c>
      <c r="H64" s="16">
        <f t="shared" si="17"/>
        <v>1198</v>
      </c>
      <c r="I64" s="154">
        <v>172</v>
      </c>
      <c r="J64" s="157">
        <v>188</v>
      </c>
      <c r="K64" s="157">
        <v>195</v>
      </c>
      <c r="L64" s="157">
        <v>199</v>
      </c>
      <c r="M64" s="157">
        <v>229</v>
      </c>
      <c r="N64" s="157">
        <v>215</v>
      </c>
      <c r="O64" s="157">
        <v>130</v>
      </c>
      <c r="P64" s="157">
        <v>140</v>
      </c>
      <c r="Q64" s="157">
        <v>137</v>
      </c>
      <c r="R64" s="157">
        <v>154</v>
      </c>
      <c r="S64" s="157">
        <v>156</v>
      </c>
      <c r="T64" s="157">
        <v>154</v>
      </c>
      <c r="U64" s="157">
        <v>172</v>
      </c>
      <c r="V64" s="157">
        <v>176</v>
      </c>
      <c r="W64" s="157">
        <v>164</v>
      </c>
      <c r="X64" s="157">
        <v>162</v>
      </c>
      <c r="Y64" s="157">
        <v>160</v>
      </c>
      <c r="Z64" s="157">
        <v>191</v>
      </c>
      <c r="AA64" s="157">
        <v>186</v>
      </c>
      <c r="AB64" s="157">
        <v>183</v>
      </c>
      <c r="AC64" s="157">
        <v>975</v>
      </c>
      <c r="AD64" s="157">
        <v>975</v>
      </c>
      <c r="AE64" s="157">
        <v>927</v>
      </c>
      <c r="AF64" s="157">
        <v>978</v>
      </c>
      <c r="AG64" s="157">
        <v>1094</v>
      </c>
      <c r="AH64" s="157">
        <v>1089</v>
      </c>
      <c r="AI64" s="157">
        <v>1073</v>
      </c>
      <c r="AJ64" s="157">
        <v>971</v>
      </c>
      <c r="AK64" s="157">
        <v>837</v>
      </c>
      <c r="AL64" s="157">
        <v>803</v>
      </c>
      <c r="AM64" s="157">
        <v>675</v>
      </c>
      <c r="AN64" s="157">
        <v>410</v>
      </c>
      <c r="AO64" s="16">
        <v>501</v>
      </c>
      <c r="AP64" s="154">
        <v>5</v>
      </c>
      <c r="AQ64" s="157">
        <v>77</v>
      </c>
      <c r="AR64" s="260">
        <v>94</v>
      </c>
      <c r="AS64" s="292"/>
    </row>
    <row r="65" spans="1:45" x14ac:dyDescent="0.25">
      <c r="A65" s="1">
        <v>50</v>
      </c>
      <c r="B65" s="21" t="s">
        <v>113</v>
      </c>
      <c r="C65" s="22" t="s">
        <v>112</v>
      </c>
      <c r="D65" s="22" t="s">
        <v>122</v>
      </c>
      <c r="E65" s="22" t="s">
        <v>123</v>
      </c>
      <c r="F65" s="23" t="s">
        <v>37</v>
      </c>
      <c r="G65" s="154">
        <f t="shared" si="16"/>
        <v>15017</v>
      </c>
      <c r="H65" s="16">
        <f t="shared" si="17"/>
        <v>1316</v>
      </c>
      <c r="I65" s="154">
        <v>142</v>
      </c>
      <c r="J65" s="157">
        <v>215</v>
      </c>
      <c r="K65" s="157">
        <v>224</v>
      </c>
      <c r="L65" s="157">
        <v>228</v>
      </c>
      <c r="M65" s="157">
        <v>262</v>
      </c>
      <c r="N65" s="157">
        <v>245</v>
      </c>
      <c r="O65" s="157">
        <v>131</v>
      </c>
      <c r="P65" s="157">
        <v>142</v>
      </c>
      <c r="Q65" s="157">
        <v>139</v>
      </c>
      <c r="R65" s="157">
        <v>156</v>
      </c>
      <c r="S65" s="157">
        <v>157</v>
      </c>
      <c r="T65" s="157">
        <v>155</v>
      </c>
      <c r="U65" s="157">
        <v>173</v>
      </c>
      <c r="V65" s="157">
        <v>178</v>
      </c>
      <c r="W65" s="157">
        <v>166</v>
      </c>
      <c r="X65" s="157">
        <v>163</v>
      </c>
      <c r="Y65" s="157">
        <v>162</v>
      </c>
      <c r="Z65" s="157">
        <v>193</v>
      </c>
      <c r="AA65" s="157">
        <v>187</v>
      </c>
      <c r="AB65" s="157">
        <v>185</v>
      </c>
      <c r="AC65" s="157">
        <v>984</v>
      </c>
      <c r="AD65" s="157">
        <v>985</v>
      </c>
      <c r="AE65" s="157">
        <v>935</v>
      </c>
      <c r="AF65" s="157">
        <v>988</v>
      </c>
      <c r="AG65" s="157">
        <v>1104</v>
      </c>
      <c r="AH65" s="157">
        <v>1100</v>
      </c>
      <c r="AI65" s="157">
        <v>1083</v>
      </c>
      <c r="AJ65" s="157">
        <v>981</v>
      </c>
      <c r="AK65" s="157">
        <v>844</v>
      </c>
      <c r="AL65" s="157">
        <v>810</v>
      </c>
      <c r="AM65" s="157">
        <v>681</v>
      </c>
      <c r="AN65" s="157">
        <v>414</v>
      </c>
      <c r="AO65" s="16">
        <v>505</v>
      </c>
      <c r="AP65" s="154">
        <v>4</v>
      </c>
      <c r="AQ65" s="157">
        <v>64</v>
      </c>
      <c r="AR65" s="260">
        <v>78</v>
      </c>
      <c r="AS65" s="292"/>
    </row>
    <row r="66" spans="1:45" x14ac:dyDescent="0.25">
      <c r="A66" s="1">
        <v>51</v>
      </c>
      <c r="B66" s="21" t="s">
        <v>113</v>
      </c>
      <c r="C66" s="22" t="s">
        <v>112</v>
      </c>
      <c r="D66" s="35" t="s">
        <v>225</v>
      </c>
      <c r="E66" s="172" t="s">
        <v>124</v>
      </c>
      <c r="F66" s="23" t="s">
        <v>34</v>
      </c>
      <c r="G66" s="13"/>
      <c r="H66" s="14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4"/>
      <c r="AP66" s="13"/>
      <c r="AQ66" s="15"/>
      <c r="AR66" s="14"/>
      <c r="AS66" s="290"/>
    </row>
    <row r="67" spans="1:45" x14ac:dyDescent="0.25">
      <c r="A67" s="1">
        <v>52</v>
      </c>
      <c r="B67" s="21" t="s">
        <v>125</v>
      </c>
      <c r="C67" s="22" t="s">
        <v>112</v>
      </c>
      <c r="D67" s="22" t="s">
        <v>126</v>
      </c>
      <c r="E67" s="22" t="s">
        <v>127</v>
      </c>
      <c r="F67" s="23" t="s">
        <v>72</v>
      </c>
      <c r="G67" s="154">
        <f t="shared" ref="G67:G69" si="18">SUM(I67:AO67)</f>
        <v>12541</v>
      </c>
      <c r="H67" s="16">
        <f t="shared" ref="H67:H69" si="19">SUM(I67:N67)</f>
        <v>1200</v>
      </c>
      <c r="I67" s="154">
        <v>179</v>
      </c>
      <c r="J67" s="157">
        <v>199</v>
      </c>
      <c r="K67" s="157">
        <v>212</v>
      </c>
      <c r="L67" s="157">
        <v>203</v>
      </c>
      <c r="M67" s="157">
        <v>210</v>
      </c>
      <c r="N67" s="157">
        <v>197</v>
      </c>
      <c r="O67" s="157">
        <v>182</v>
      </c>
      <c r="P67" s="157">
        <v>193</v>
      </c>
      <c r="Q67" s="157">
        <v>201</v>
      </c>
      <c r="R67" s="157">
        <v>212</v>
      </c>
      <c r="S67" s="157">
        <v>212</v>
      </c>
      <c r="T67" s="157">
        <v>185</v>
      </c>
      <c r="U67" s="157">
        <v>208</v>
      </c>
      <c r="V67" s="157">
        <v>201</v>
      </c>
      <c r="W67" s="157">
        <v>173</v>
      </c>
      <c r="X67" s="157">
        <v>153</v>
      </c>
      <c r="Y67" s="157">
        <v>164</v>
      </c>
      <c r="Z67" s="157">
        <v>181</v>
      </c>
      <c r="AA67" s="157">
        <v>176</v>
      </c>
      <c r="AB67" s="157">
        <v>170</v>
      </c>
      <c r="AC67" s="157">
        <v>920</v>
      </c>
      <c r="AD67" s="157">
        <v>1076</v>
      </c>
      <c r="AE67" s="157">
        <v>1136</v>
      </c>
      <c r="AF67" s="157">
        <v>1150</v>
      </c>
      <c r="AG67" s="157">
        <v>951</v>
      </c>
      <c r="AH67" s="157">
        <v>841</v>
      </c>
      <c r="AI67" s="157">
        <v>702</v>
      </c>
      <c r="AJ67" s="157">
        <v>584</v>
      </c>
      <c r="AK67" s="157">
        <v>390</v>
      </c>
      <c r="AL67" s="157">
        <v>339</v>
      </c>
      <c r="AM67" s="157">
        <v>280</v>
      </c>
      <c r="AN67" s="157">
        <v>184</v>
      </c>
      <c r="AO67" s="16">
        <v>177</v>
      </c>
      <c r="AP67" s="154">
        <v>4</v>
      </c>
      <c r="AQ67" s="157">
        <v>74</v>
      </c>
      <c r="AR67" s="260">
        <v>105</v>
      </c>
      <c r="AS67" s="292"/>
    </row>
    <row r="68" spans="1:45" x14ac:dyDescent="0.25">
      <c r="A68" s="1">
        <v>53</v>
      </c>
      <c r="B68" s="21" t="s">
        <v>125</v>
      </c>
      <c r="C68" s="22" t="s">
        <v>112</v>
      </c>
      <c r="D68" s="22" t="s">
        <v>128</v>
      </c>
      <c r="E68" s="22" t="s">
        <v>129</v>
      </c>
      <c r="F68" s="23" t="s">
        <v>34</v>
      </c>
      <c r="G68" s="154">
        <f t="shared" si="18"/>
        <v>3046</v>
      </c>
      <c r="H68" s="16">
        <f t="shared" si="19"/>
        <v>278</v>
      </c>
      <c r="I68" s="154">
        <v>28</v>
      </c>
      <c r="J68" s="157">
        <v>49</v>
      </c>
      <c r="K68" s="157">
        <v>52</v>
      </c>
      <c r="L68" s="157">
        <v>50</v>
      </c>
      <c r="M68" s="157">
        <v>51</v>
      </c>
      <c r="N68" s="157">
        <v>48</v>
      </c>
      <c r="O68" s="157">
        <v>44</v>
      </c>
      <c r="P68" s="157">
        <v>47</v>
      </c>
      <c r="Q68" s="157">
        <v>49</v>
      </c>
      <c r="R68" s="157">
        <v>52</v>
      </c>
      <c r="S68" s="157">
        <v>52</v>
      </c>
      <c r="T68" s="157">
        <v>45</v>
      </c>
      <c r="U68" s="157">
        <v>51</v>
      </c>
      <c r="V68" s="157">
        <v>49</v>
      </c>
      <c r="W68" s="157">
        <v>42</v>
      </c>
      <c r="X68" s="157">
        <v>37</v>
      </c>
      <c r="Y68" s="157">
        <v>40</v>
      </c>
      <c r="Z68" s="157">
        <v>44</v>
      </c>
      <c r="AA68" s="157">
        <v>43</v>
      </c>
      <c r="AB68" s="157">
        <v>41</v>
      </c>
      <c r="AC68" s="157">
        <v>225</v>
      </c>
      <c r="AD68" s="157">
        <v>263</v>
      </c>
      <c r="AE68" s="157">
        <f>277+1</f>
        <v>278</v>
      </c>
      <c r="AF68" s="157">
        <v>281</v>
      </c>
      <c r="AG68" s="157">
        <v>232</v>
      </c>
      <c r="AH68" s="157">
        <v>205</v>
      </c>
      <c r="AI68" s="157">
        <v>171</v>
      </c>
      <c r="AJ68" s="157">
        <v>143</v>
      </c>
      <c r="AK68" s="157">
        <v>95</v>
      </c>
      <c r="AL68" s="157">
        <v>83</v>
      </c>
      <c r="AM68" s="157">
        <v>68</v>
      </c>
      <c r="AN68" s="157">
        <v>45</v>
      </c>
      <c r="AO68" s="16">
        <v>43</v>
      </c>
      <c r="AP68" s="154">
        <v>1</v>
      </c>
      <c r="AQ68" s="157">
        <v>11</v>
      </c>
      <c r="AR68" s="260">
        <v>16</v>
      </c>
      <c r="AS68" s="292"/>
    </row>
    <row r="69" spans="1:45" x14ac:dyDescent="0.25">
      <c r="A69" s="1">
        <v>54</v>
      </c>
      <c r="B69" s="21" t="s">
        <v>125</v>
      </c>
      <c r="C69" s="22" t="s">
        <v>112</v>
      </c>
      <c r="D69" s="22" t="s">
        <v>130</v>
      </c>
      <c r="E69" s="22" t="s">
        <v>131</v>
      </c>
      <c r="F69" s="23" t="s">
        <v>34</v>
      </c>
      <c r="G69" s="154">
        <f t="shared" si="18"/>
        <v>2227</v>
      </c>
      <c r="H69" s="16">
        <f t="shared" si="19"/>
        <v>209</v>
      </c>
      <c r="I69" s="154">
        <v>26</v>
      </c>
      <c r="J69" s="157">
        <v>36</v>
      </c>
      <c r="K69" s="157">
        <v>38</v>
      </c>
      <c r="L69" s="157">
        <v>37</v>
      </c>
      <c r="M69" s="157">
        <v>37</v>
      </c>
      <c r="N69" s="157">
        <v>35</v>
      </c>
      <c r="O69" s="157">
        <v>32</v>
      </c>
      <c r="P69" s="157">
        <v>34</v>
      </c>
      <c r="Q69" s="157">
        <v>36</v>
      </c>
      <c r="R69" s="157">
        <v>38</v>
      </c>
      <c r="S69" s="157">
        <v>38</v>
      </c>
      <c r="T69" s="157">
        <v>33</v>
      </c>
      <c r="U69" s="157">
        <v>37</v>
      </c>
      <c r="V69" s="157">
        <v>36</v>
      </c>
      <c r="W69" s="157">
        <v>31</v>
      </c>
      <c r="X69" s="157">
        <v>27</v>
      </c>
      <c r="Y69" s="157">
        <v>29</v>
      </c>
      <c r="Z69" s="157">
        <v>32</v>
      </c>
      <c r="AA69" s="157">
        <v>32</v>
      </c>
      <c r="AB69" s="157">
        <v>30</v>
      </c>
      <c r="AC69" s="157">
        <v>164</v>
      </c>
      <c r="AD69" s="157">
        <v>191</v>
      </c>
      <c r="AE69" s="157">
        <v>202</v>
      </c>
      <c r="AF69" s="157">
        <v>205</v>
      </c>
      <c r="AG69" s="157">
        <v>169</v>
      </c>
      <c r="AH69" s="157">
        <v>149</v>
      </c>
      <c r="AI69" s="157">
        <v>125</v>
      </c>
      <c r="AJ69" s="157">
        <v>104</v>
      </c>
      <c r="AK69" s="157">
        <v>70</v>
      </c>
      <c r="AL69" s="157">
        <v>60</v>
      </c>
      <c r="AM69" s="157">
        <v>49</v>
      </c>
      <c r="AN69" s="157">
        <v>33</v>
      </c>
      <c r="AO69" s="16">
        <v>32</v>
      </c>
      <c r="AP69" s="154">
        <v>1</v>
      </c>
      <c r="AQ69" s="157">
        <v>11</v>
      </c>
      <c r="AR69" s="260">
        <v>16</v>
      </c>
      <c r="AS69" s="292"/>
    </row>
    <row r="70" spans="1:45" ht="15.75" thickBot="1" x14ac:dyDescent="0.3">
      <c r="A70" s="44">
        <v>55</v>
      </c>
      <c r="B70" s="28" t="s">
        <v>125</v>
      </c>
      <c r="C70" s="22" t="s">
        <v>112</v>
      </c>
      <c r="D70" s="171"/>
      <c r="E70" s="173" t="s">
        <v>132</v>
      </c>
      <c r="F70" s="23" t="s">
        <v>34</v>
      </c>
      <c r="G70" s="13"/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4"/>
      <c r="AP70" s="13"/>
      <c r="AQ70" s="15"/>
      <c r="AR70" s="14"/>
      <c r="AS70" s="290"/>
    </row>
    <row r="71" spans="1:45" ht="15.75" thickBot="1" x14ac:dyDescent="0.3">
      <c r="A71" s="40"/>
      <c r="B71" s="166"/>
      <c r="C71" s="167"/>
      <c r="D71" s="167"/>
      <c r="E71" s="167" t="s">
        <v>293</v>
      </c>
      <c r="F71" s="168"/>
      <c r="G71" s="169">
        <f>SUM(G72:G92)</f>
        <v>62254</v>
      </c>
      <c r="H71" s="163">
        <f t="shared" ref="H71" si="20">SUM(H72:H92)</f>
        <v>5551</v>
      </c>
      <c r="I71" s="149">
        <f>+SUM(I72:I92)</f>
        <v>746</v>
      </c>
      <c r="J71" s="151">
        <f t="shared" ref="J71:AS71" si="21">+SUM(J72:J92)</f>
        <v>876</v>
      </c>
      <c r="K71" s="151">
        <f t="shared" si="21"/>
        <v>900</v>
      </c>
      <c r="L71" s="151">
        <f t="shared" si="21"/>
        <v>995</v>
      </c>
      <c r="M71" s="151">
        <f t="shared" si="21"/>
        <v>1011</v>
      </c>
      <c r="N71" s="151">
        <f t="shared" si="21"/>
        <v>1023</v>
      </c>
      <c r="O71" s="151">
        <f t="shared" si="21"/>
        <v>807</v>
      </c>
      <c r="P71" s="151">
        <f t="shared" si="21"/>
        <v>865</v>
      </c>
      <c r="Q71" s="151">
        <f t="shared" si="21"/>
        <v>861</v>
      </c>
      <c r="R71" s="151">
        <f t="shared" si="21"/>
        <v>861</v>
      </c>
      <c r="S71" s="151">
        <f t="shared" si="21"/>
        <v>881</v>
      </c>
      <c r="T71" s="151">
        <f t="shared" si="21"/>
        <v>945</v>
      </c>
      <c r="U71" s="151">
        <f t="shared" si="21"/>
        <v>966</v>
      </c>
      <c r="V71" s="151">
        <f t="shared" si="21"/>
        <v>902</v>
      </c>
      <c r="W71" s="151">
        <f t="shared" si="21"/>
        <v>863</v>
      </c>
      <c r="X71" s="151">
        <f t="shared" si="21"/>
        <v>810</v>
      </c>
      <c r="Y71" s="151">
        <f t="shared" si="21"/>
        <v>765</v>
      </c>
      <c r="Z71" s="151">
        <f t="shared" si="21"/>
        <v>799</v>
      </c>
      <c r="AA71" s="151">
        <f t="shared" si="21"/>
        <v>831</v>
      </c>
      <c r="AB71" s="151">
        <f t="shared" si="21"/>
        <v>815</v>
      </c>
      <c r="AC71" s="151">
        <f t="shared" si="21"/>
        <v>4615</v>
      </c>
      <c r="AD71" s="151">
        <f t="shared" si="21"/>
        <v>4926</v>
      </c>
      <c r="AE71" s="151">
        <f t="shared" si="21"/>
        <v>5043</v>
      </c>
      <c r="AF71" s="151">
        <f t="shared" si="21"/>
        <v>5049</v>
      </c>
      <c r="AG71" s="151">
        <f t="shared" si="21"/>
        <v>4932</v>
      </c>
      <c r="AH71" s="151">
        <f t="shared" si="21"/>
        <v>4173</v>
      </c>
      <c r="AI71" s="151">
        <f t="shared" si="21"/>
        <v>3841</v>
      </c>
      <c r="AJ71" s="151">
        <f t="shared" si="21"/>
        <v>3267</v>
      </c>
      <c r="AK71" s="151">
        <f t="shared" si="21"/>
        <v>2422</v>
      </c>
      <c r="AL71" s="151">
        <f t="shared" si="21"/>
        <v>2143</v>
      </c>
      <c r="AM71" s="151">
        <f t="shared" si="21"/>
        <v>1723</v>
      </c>
      <c r="AN71" s="151">
        <f t="shared" si="21"/>
        <v>1142</v>
      </c>
      <c r="AO71" s="305">
        <f t="shared" si="21"/>
        <v>1456</v>
      </c>
      <c r="AP71" s="149">
        <f t="shared" si="21"/>
        <v>27</v>
      </c>
      <c r="AQ71" s="151">
        <f t="shared" si="21"/>
        <v>346</v>
      </c>
      <c r="AR71" s="163">
        <f t="shared" si="21"/>
        <v>398</v>
      </c>
      <c r="AS71" s="170">
        <f t="shared" si="21"/>
        <v>0</v>
      </c>
    </row>
    <row r="72" spans="1:45" x14ac:dyDescent="0.25">
      <c r="A72" s="43">
        <v>56</v>
      </c>
      <c r="B72" s="36" t="s">
        <v>134</v>
      </c>
      <c r="C72" s="37" t="s">
        <v>133</v>
      </c>
      <c r="D72" s="37" t="s">
        <v>135</v>
      </c>
      <c r="E72" s="37" t="s">
        <v>136</v>
      </c>
      <c r="F72" s="38" t="s">
        <v>37</v>
      </c>
      <c r="G72" s="153">
        <f t="shared" ref="G72:G100" si="22">SUM(I72:AO72)</f>
        <v>4426</v>
      </c>
      <c r="H72" s="16">
        <f t="shared" ref="H72:H91" si="23">SUM(I72:N72)</f>
        <v>409</v>
      </c>
      <c r="I72" s="153">
        <v>55</v>
      </c>
      <c r="J72" s="156">
        <v>59</v>
      </c>
      <c r="K72" s="156">
        <v>68</v>
      </c>
      <c r="L72" s="156">
        <v>75</v>
      </c>
      <c r="M72" s="156">
        <v>75</v>
      </c>
      <c r="N72" s="156">
        <v>77</v>
      </c>
      <c r="O72" s="156">
        <v>49</v>
      </c>
      <c r="P72" s="156">
        <v>51</v>
      </c>
      <c r="Q72" s="156">
        <v>52</v>
      </c>
      <c r="R72" s="156">
        <v>53</v>
      </c>
      <c r="S72" s="156">
        <v>54</v>
      </c>
      <c r="T72" s="156">
        <v>65</v>
      </c>
      <c r="U72" s="156">
        <v>59</v>
      </c>
      <c r="V72" s="156">
        <v>60</v>
      </c>
      <c r="W72" s="156">
        <v>57</v>
      </c>
      <c r="X72" s="156">
        <v>50</v>
      </c>
      <c r="Y72" s="156">
        <v>47</v>
      </c>
      <c r="Z72" s="156">
        <v>51</v>
      </c>
      <c r="AA72" s="156">
        <v>51</v>
      </c>
      <c r="AB72" s="156">
        <v>53</v>
      </c>
      <c r="AC72" s="156">
        <v>286</v>
      </c>
      <c r="AD72" s="156">
        <v>297</v>
      </c>
      <c r="AE72" s="156">
        <v>308</v>
      </c>
      <c r="AF72" s="156">
        <v>335</v>
      </c>
      <c r="AG72" s="156">
        <v>356</v>
      </c>
      <c r="AH72" s="156">
        <v>308</v>
      </c>
      <c r="AI72" s="156">
        <v>292</v>
      </c>
      <c r="AJ72" s="156">
        <v>260</v>
      </c>
      <c r="AK72" s="156">
        <v>198</v>
      </c>
      <c r="AL72" s="156">
        <v>197</v>
      </c>
      <c r="AM72" s="156">
        <v>167</v>
      </c>
      <c r="AN72" s="156">
        <v>108</v>
      </c>
      <c r="AO72" s="16">
        <v>153</v>
      </c>
      <c r="AP72" s="153">
        <v>1</v>
      </c>
      <c r="AQ72" s="156">
        <v>25</v>
      </c>
      <c r="AR72" s="259">
        <v>27</v>
      </c>
      <c r="AS72" s="291"/>
    </row>
    <row r="73" spans="1:45" x14ac:dyDescent="0.25">
      <c r="A73" s="1">
        <v>57</v>
      </c>
      <c r="B73" s="21" t="s">
        <v>134</v>
      </c>
      <c r="C73" s="22" t="s">
        <v>133</v>
      </c>
      <c r="D73" s="22" t="s">
        <v>137</v>
      </c>
      <c r="E73" s="22" t="s">
        <v>138</v>
      </c>
      <c r="F73" s="23" t="s">
        <v>37</v>
      </c>
      <c r="G73" s="154">
        <f t="shared" si="22"/>
        <v>2651</v>
      </c>
      <c r="H73" s="16">
        <f t="shared" si="23"/>
        <v>250</v>
      </c>
      <c r="I73" s="154">
        <v>39</v>
      </c>
      <c r="J73" s="157">
        <v>36</v>
      </c>
      <c r="K73" s="157">
        <v>40</v>
      </c>
      <c r="L73" s="157">
        <v>45</v>
      </c>
      <c r="M73" s="157">
        <v>45</v>
      </c>
      <c r="N73" s="157">
        <v>45</v>
      </c>
      <c r="O73" s="157">
        <v>28</v>
      </c>
      <c r="P73" s="157">
        <v>30</v>
      </c>
      <c r="Q73" s="157">
        <v>31</v>
      </c>
      <c r="R73" s="157">
        <v>31</v>
      </c>
      <c r="S73" s="157">
        <v>33</v>
      </c>
      <c r="T73" s="157">
        <v>39</v>
      </c>
      <c r="U73" s="157">
        <v>35</v>
      </c>
      <c r="V73" s="157">
        <v>36</v>
      </c>
      <c r="W73" s="157">
        <v>34</v>
      </c>
      <c r="X73" s="157">
        <v>30</v>
      </c>
      <c r="Y73" s="157">
        <v>28</v>
      </c>
      <c r="Z73" s="157">
        <v>31</v>
      </c>
      <c r="AA73" s="157">
        <v>31</v>
      </c>
      <c r="AB73" s="157">
        <v>30</v>
      </c>
      <c r="AC73" s="157">
        <v>171</v>
      </c>
      <c r="AD73" s="157">
        <v>177</v>
      </c>
      <c r="AE73" s="157">
        <v>184</v>
      </c>
      <c r="AF73" s="157">
        <v>201</v>
      </c>
      <c r="AG73" s="157">
        <v>213</v>
      </c>
      <c r="AH73" s="157">
        <v>185</v>
      </c>
      <c r="AI73" s="157">
        <v>175</v>
      </c>
      <c r="AJ73" s="157">
        <v>156</v>
      </c>
      <c r="AK73" s="157">
        <v>119</v>
      </c>
      <c r="AL73" s="157">
        <v>118</v>
      </c>
      <c r="AM73" s="157">
        <v>99</v>
      </c>
      <c r="AN73" s="157">
        <v>64</v>
      </c>
      <c r="AO73" s="16">
        <v>92</v>
      </c>
      <c r="AP73" s="154">
        <v>1</v>
      </c>
      <c r="AQ73" s="157">
        <v>18</v>
      </c>
      <c r="AR73" s="260">
        <v>21</v>
      </c>
      <c r="AS73" s="292"/>
    </row>
    <row r="74" spans="1:45" x14ac:dyDescent="0.25">
      <c r="A74" s="1">
        <v>58</v>
      </c>
      <c r="B74" s="21" t="s">
        <v>134</v>
      </c>
      <c r="C74" s="22" t="s">
        <v>133</v>
      </c>
      <c r="D74" s="22" t="s">
        <v>139</v>
      </c>
      <c r="E74" s="22" t="s">
        <v>140</v>
      </c>
      <c r="F74" s="23" t="s">
        <v>37</v>
      </c>
      <c r="G74" s="154">
        <f t="shared" si="22"/>
        <v>4451</v>
      </c>
      <c r="H74" s="16">
        <f t="shared" si="23"/>
        <v>408</v>
      </c>
      <c r="I74" s="154">
        <v>52</v>
      </c>
      <c r="J74" s="157">
        <v>60</v>
      </c>
      <c r="K74" s="157">
        <v>68</v>
      </c>
      <c r="L74" s="157">
        <v>76</v>
      </c>
      <c r="M74" s="157">
        <v>75</v>
      </c>
      <c r="N74" s="157">
        <v>77</v>
      </c>
      <c r="O74" s="157">
        <v>48</v>
      </c>
      <c r="P74" s="157">
        <v>51</v>
      </c>
      <c r="Q74" s="157">
        <v>53</v>
      </c>
      <c r="R74" s="157">
        <v>52</v>
      </c>
      <c r="S74" s="157">
        <v>55</v>
      </c>
      <c r="T74" s="157">
        <v>65</v>
      </c>
      <c r="U74" s="157">
        <v>59</v>
      </c>
      <c r="V74" s="157">
        <v>60</v>
      </c>
      <c r="W74" s="157">
        <v>58</v>
      </c>
      <c r="X74" s="157">
        <v>51</v>
      </c>
      <c r="Y74" s="157">
        <v>48</v>
      </c>
      <c r="Z74" s="157">
        <v>51</v>
      </c>
      <c r="AA74" s="157">
        <v>52</v>
      </c>
      <c r="AB74" s="157">
        <v>51</v>
      </c>
      <c r="AC74" s="157">
        <v>288</v>
      </c>
      <c r="AD74" s="157">
        <v>299</v>
      </c>
      <c r="AE74" s="157">
        <v>309</v>
      </c>
      <c r="AF74" s="157">
        <v>338</v>
      </c>
      <c r="AG74" s="157">
        <v>358</v>
      </c>
      <c r="AH74" s="157">
        <v>312</v>
      </c>
      <c r="AI74" s="157">
        <v>295</v>
      </c>
      <c r="AJ74" s="157">
        <v>262</v>
      </c>
      <c r="AK74" s="157">
        <v>200</v>
      </c>
      <c r="AL74" s="157">
        <v>198</v>
      </c>
      <c r="AM74" s="157">
        <v>168</v>
      </c>
      <c r="AN74" s="157">
        <v>108</v>
      </c>
      <c r="AO74" s="16">
        <v>154</v>
      </c>
      <c r="AP74" s="154">
        <v>1</v>
      </c>
      <c r="AQ74" s="157">
        <v>25</v>
      </c>
      <c r="AR74" s="260">
        <v>28</v>
      </c>
      <c r="AS74" s="292"/>
    </row>
    <row r="75" spans="1:45" x14ac:dyDescent="0.25">
      <c r="A75" s="1">
        <v>59</v>
      </c>
      <c r="B75" s="21" t="s">
        <v>134</v>
      </c>
      <c r="C75" s="22" t="s">
        <v>133</v>
      </c>
      <c r="D75" s="22" t="s">
        <v>141</v>
      </c>
      <c r="E75" s="22" t="s">
        <v>142</v>
      </c>
      <c r="F75" s="23" t="s">
        <v>72</v>
      </c>
      <c r="G75" s="154">
        <f t="shared" si="22"/>
        <v>4396</v>
      </c>
      <c r="H75" s="16">
        <f t="shared" si="23"/>
        <v>427</v>
      </c>
      <c r="I75" s="154">
        <v>78</v>
      </c>
      <c r="J75" s="157">
        <v>59</v>
      </c>
      <c r="K75" s="157">
        <v>67</v>
      </c>
      <c r="L75" s="157">
        <v>74</v>
      </c>
      <c r="M75" s="157">
        <v>74</v>
      </c>
      <c r="N75" s="157">
        <v>75</v>
      </c>
      <c r="O75" s="157">
        <v>47</v>
      </c>
      <c r="P75" s="157">
        <v>50</v>
      </c>
      <c r="Q75" s="157">
        <v>52</v>
      </c>
      <c r="R75" s="157">
        <v>50</v>
      </c>
      <c r="S75" s="157">
        <v>54</v>
      </c>
      <c r="T75" s="157">
        <v>63</v>
      </c>
      <c r="U75" s="157">
        <v>58</v>
      </c>
      <c r="V75" s="157">
        <v>58</v>
      </c>
      <c r="W75" s="157">
        <v>57</v>
      </c>
      <c r="X75" s="157">
        <v>49</v>
      </c>
      <c r="Y75" s="157">
        <v>47</v>
      </c>
      <c r="Z75" s="157">
        <v>50</v>
      </c>
      <c r="AA75" s="157">
        <v>50</v>
      </c>
      <c r="AB75" s="157">
        <v>50</v>
      </c>
      <c r="AC75" s="157">
        <v>283</v>
      </c>
      <c r="AD75" s="157">
        <v>294</v>
      </c>
      <c r="AE75" s="157">
        <v>303</v>
      </c>
      <c r="AF75" s="157">
        <v>334</v>
      </c>
      <c r="AG75" s="157">
        <v>353</v>
      </c>
      <c r="AH75" s="157">
        <v>306</v>
      </c>
      <c r="AI75" s="157">
        <v>290</v>
      </c>
      <c r="AJ75" s="157">
        <v>257</v>
      </c>
      <c r="AK75" s="157">
        <v>197</v>
      </c>
      <c r="AL75" s="157">
        <v>195</v>
      </c>
      <c r="AM75" s="157">
        <v>165</v>
      </c>
      <c r="AN75" s="157">
        <v>106</v>
      </c>
      <c r="AO75" s="16">
        <v>151</v>
      </c>
      <c r="AP75" s="154">
        <v>2</v>
      </c>
      <c r="AQ75" s="157">
        <v>37</v>
      </c>
      <c r="AR75" s="260">
        <v>41</v>
      </c>
      <c r="AS75" s="292"/>
    </row>
    <row r="76" spans="1:45" x14ac:dyDescent="0.25">
      <c r="A76" s="1">
        <v>60</v>
      </c>
      <c r="B76" s="21" t="s">
        <v>134</v>
      </c>
      <c r="C76" s="22" t="s">
        <v>133</v>
      </c>
      <c r="D76" s="22" t="s">
        <v>143</v>
      </c>
      <c r="E76" s="22" t="s">
        <v>144</v>
      </c>
      <c r="F76" s="23" t="s">
        <v>34</v>
      </c>
      <c r="G76" s="154">
        <f t="shared" si="22"/>
        <v>869</v>
      </c>
      <c r="H76" s="16">
        <f t="shared" si="23"/>
        <v>81</v>
      </c>
      <c r="I76" s="154">
        <v>11</v>
      </c>
      <c r="J76" s="157">
        <v>12</v>
      </c>
      <c r="K76" s="157">
        <v>13</v>
      </c>
      <c r="L76" s="157">
        <v>15</v>
      </c>
      <c r="M76" s="157">
        <v>15</v>
      </c>
      <c r="N76" s="157">
        <v>15</v>
      </c>
      <c r="O76" s="157">
        <v>9</v>
      </c>
      <c r="P76" s="157">
        <v>10</v>
      </c>
      <c r="Q76" s="157">
        <v>10</v>
      </c>
      <c r="R76" s="157">
        <v>10</v>
      </c>
      <c r="S76" s="157">
        <v>11</v>
      </c>
      <c r="T76" s="157">
        <v>13</v>
      </c>
      <c r="U76" s="157">
        <v>11</v>
      </c>
      <c r="V76" s="157">
        <v>12</v>
      </c>
      <c r="W76" s="157">
        <v>11</v>
      </c>
      <c r="X76" s="157">
        <v>10</v>
      </c>
      <c r="Y76" s="157">
        <v>9</v>
      </c>
      <c r="Z76" s="157">
        <v>10</v>
      </c>
      <c r="AA76" s="157">
        <v>10</v>
      </c>
      <c r="AB76" s="157">
        <v>10</v>
      </c>
      <c r="AC76" s="157">
        <v>56</v>
      </c>
      <c r="AD76" s="157">
        <v>58</v>
      </c>
      <c r="AE76" s="157">
        <v>60</v>
      </c>
      <c r="AF76" s="157">
        <v>66</v>
      </c>
      <c r="AG76" s="157">
        <v>70</v>
      </c>
      <c r="AH76" s="157">
        <v>61</v>
      </c>
      <c r="AI76" s="157">
        <v>58</v>
      </c>
      <c r="AJ76" s="157">
        <v>51</v>
      </c>
      <c r="AK76" s="157">
        <v>39</v>
      </c>
      <c r="AL76" s="157">
        <v>39</v>
      </c>
      <c r="AM76" s="157">
        <v>33</v>
      </c>
      <c r="AN76" s="157">
        <v>21</v>
      </c>
      <c r="AO76" s="16">
        <v>30</v>
      </c>
      <c r="AP76" s="154">
        <v>1</v>
      </c>
      <c r="AQ76" s="157">
        <v>6</v>
      </c>
      <c r="AR76" s="260">
        <v>6</v>
      </c>
      <c r="AS76" s="292"/>
    </row>
    <row r="77" spans="1:45" x14ac:dyDescent="0.25">
      <c r="A77" s="1">
        <v>61</v>
      </c>
      <c r="B77" s="21" t="s">
        <v>134</v>
      </c>
      <c r="C77" s="22" t="s">
        <v>133</v>
      </c>
      <c r="D77" s="22" t="s">
        <v>145</v>
      </c>
      <c r="E77" s="22" t="s">
        <v>146</v>
      </c>
      <c r="F77" s="23" t="s">
        <v>34</v>
      </c>
      <c r="G77" s="154">
        <f t="shared" si="22"/>
        <v>3664</v>
      </c>
      <c r="H77" s="16">
        <f t="shared" si="23"/>
        <v>337</v>
      </c>
      <c r="I77" s="154">
        <v>44</v>
      </c>
      <c r="J77" s="157">
        <v>50</v>
      </c>
      <c r="K77" s="157">
        <v>56</v>
      </c>
      <c r="L77" s="157">
        <v>62</v>
      </c>
      <c r="M77" s="157">
        <v>62</v>
      </c>
      <c r="N77" s="157">
        <v>63</v>
      </c>
      <c r="O77" s="157">
        <v>40</v>
      </c>
      <c r="P77" s="157">
        <v>42</v>
      </c>
      <c r="Q77" s="157">
        <v>44</v>
      </c>
      <c r="R77" s="157">
        <v>43</v>
      </c>
      <c r="S77" s="157">
        <v>45</v>
      </c>
      <c r="T77" s="157">
        <v>53</v>
      </c>
      <c r="U77" s="157">
        <v>49</v>
      </c>
      <c r="V77" s="157">
        <v>49</v>
      </c>
      <c r="W77" s="157">
        <v>48</v>
      </c>
      <c r="X77" s="157">
        <v>42</v>
      </c>
      <c r="Y77" s="157">
        <v>39</v>
      </c>
      <c r="Z77" s="157">
        <v>42</v>
      </c>
      <c r="AA77" s="157">
        <v>43</v>
      </c>
      <c r="AB77" s="157">
        <v>42</v>
      </c>
      <c r="AC77" s="157">
        <v>237</v>
      </c>
      <c r="AD77" s="157">
        <v>246</v>
      </c>
      <c r="AE77" s="157">
        <v>254</v>
      </c>
      <c r="AF77" s="157">
        <v>278</v>
      </c>
      <c r="AG77" s="157">
        <v>295</v>
      </c>
      <c r="AH77" s="157">
        <v>256</v>
      </c>
      <c r="AI77" s="157">
        <v>243</v>
      </c>
      <c r="AJ77" s="157">
        <v>215</v>
      </c>
      <c r="AK77" s="157">
        <v>165</v>
      </c>
      <c r="AL77" s="157">
        <v>163</v>
      </c>
      <c r="AM77" s="157">
        <v>138</v>
      </c>
      <c r="AN77" s="157">
        <v>89</v>
      </c>
      <c r="AO77" s="16">
        <v>127</v>
      </c>
      <c r="AP77" s="154">
        <v>1</v>
      </c>
      <c r="AQ77" s="157">
        <v>21</v>
      </c>
      <c r="AR77" s="260">
        <v>24</v>
      </c>
      <c r="AS77" s="292"/>
    </row>
    <row r="78" spans="1:45" x14ac:dyDescent="0.25">
      <c r="A78" s="1">
        <v>62</v>
      </c>
      <c r="B78" s="21" t="s">
        <v>134</v>
      </c>
      <c r="C78" s="22" t="s">
        <v>133</v>
      </c>
      <c r="D78" s="22" t="s">
        <v>147</v>
      </c>
      <c r="E78" s="22" t="s">
        <v>148</v>
      </c>
      <c r="F78" s="23" t="s">
        <v>34</v>
      </c>
      <c r="G78" s="154">
        <f t="shared" si="22"/>
        <v>1583</v>
      </c>
      <c r="H78" s="16">
        <f t="shared" si="23"/>
        <v>147</v>
      </c>
      <c r="I78" s="154">
        <v>21</v>
      </c>
      <c r="J78" s="157">
        <v>21</v>
      </c>
      <c r="K78" s="157">
        <v>24</v>
      </c>
      <c r="L78" s="157">
        <v>27</v>
      </c>
      <c r="M78" s="157">
        <v>27</v>
      </c>
      <c r="N78" s="157">
        <v>27</v>
      </c>
      <c r="O78" s="157">
        <v>17</v>
      </c>
      <c r="P78" s="157">
        <v>18</v>
      </c>
      <c r="Q78" s="157">
        <v>19</v>
      </c>
      <c r="R78" s="157">
        <v>18</v>
      </c>
      <c r="S78" s="157">
        <v>19</v>
      </c>
      <c r="T78" s="157">
        <v>23</v>
      </c>
      <c r="U78" s="157">
        <v>21</v>
      </c>
      <c r="V78" s="157">
        <v>21</v>
      </c>
      <c r="W78" s="157">
        <v>20</v>
      </c>
      <c r="X78" s="157">
        <v>18</v>
      </c>
      <c r="Y78" s="157">
        <v>17</v>
      </c>
      <c r="Z78" s="157">
        <v>18</v>
      </c>
      <c r="AA78" s="157">
        <v>19</v>
      </c>
      <c r="AB78" s="157">
        <v>18</v>
      </c>
      <c r="AC78" s="157">
        <v>103</v>
      </c>
      <c r="AD78" s="157">
        <v>106</v>
      </c>
      <c r="AE78" s="157">
        <v>110</v>
      </c>
      <c r="AF78" s="157">
        <v>120</v>
      </c>
      <c r="AG78" s="157">
        <v>127</v>
      </c>
      <c r="AH78" s="157">
        <v>111</v>
      </c>
      <c r="AI78" s="157">
        <v>105</v>
      </c>
      <c r="AJ78" s="157">
        <v>93</v>
      </c>
      <c r="AK78" s="157">
        <v>71</v>
      </c>
      <c r="AL78" s="157">
        <v>71</v>
      </c>
      <c r="AM78" s="157">
        <v>60</v>
      </c>
      <c r="AN78" s="157">
        <v>38</v>
      </c>
      <c r="AO78" s="16">
        <v>55</v>
      </c>
      <c r="AP78" s="154">
        <v>1</v>
      </c>
      <c r="AQ78" s="157">
        <v>10</v>
      </c>
      <c r="AR78" s="260">
        <v>11</v>
      </c>
      <c r="AS78" s="292"/>
    </row>
    <row r="79" spans="1:45" x14ac:dyDescent="0.25">
      <c r="A79" s="1">
        <v>63</v>
      </c>
      <c r="B79" s="21" t="s">
        <v>134</v>
      </c>
      <c r="C79" s="22" t="s">
        <v>133</v>
      </c>
      <c r="D79" s="22" t="s">
        <v>149</v>
      </c>
      <c r="E79" s="22" t="s">
        <v>150</v>
      </c>
      <c r="F79" s="23" t="s">
        <v>34</v>
      </c>
      <c r="G79" s="154">
        <f t="shared" si="22"/>
        <v>373</v>
      </c>
      <c r="H79" s="16">
        <f t="shared" si="23"/>
        <v>34</v>
      </c>
      <c r="I79" s="154">
        <v>5</v>
      </c>
      <c r="J79" s="157">
        <v>5</v>
      </c>
      <c r="K79" s="157">
        <v>6</v>
      </c>
      <c r="L79" s="157">
        <v>6</v>
      </c>
      <c r="M79" s="157">
        <v>6</v>
      </c>
      <c r="N79" s="157">
        <v>6</v>
      </c>
      <c r="O79" s="157">
        <v>4</v>
      </c>
      <c r="P79" s="157">
        <v>4</v>
      </c>
      <c r="Q79" s="157">
        <v>4</v>
      </c>
      <c r="R79" s="157">
        <v>4</v>
      </c>
      <c r="S79" s="157">
        <v>5</v>
      </c>
      <c r="T79" s="157">
        <v>5</v>
      </c>
      <c r="U79" s="157">
        <v>5</v>
      </c>
      <c r="V79" s="157">
        <v>5</v>
      </c>
      <c r="W79" s="157">
        <v>5</v>
      </c>
      <c r="X79" s="157">
        <v>4</v>
      </c>
      <c r="Y79" s="157">
        <v>4</v>
      </c>
      <c r="Z79" s="157">
        <v>4</v>
      </c>
      <c r="AA79" s="157">
        <v>4</v>
      </c>
      <c r="AB79" s="157">
        <v>4</v>
      </c>
      <c r="AC79" s="157">
        <v>25</v>
      </c>
      <c r="AD79" s="157">
        <v>25</v>
      </c>
      <c r="AE79" s="157">
        <v>26</v>
      </c>
      <c r="AF79" s="157">
        <v>29</v>
      </c>
      <c r="AG79" s="157">
        <v>30</v>
      </c>
      <c r="AH79" s="157">
        <v>26</v>
      </c>
      <c r="AI79" s="157">
        <v>25</v>
      </c>
      <c r="AJ79" s="157">
        <v>22</v>
      </c>
      <c r="AK79" s="157">
        <v>17</v>
      </c>
      <c r="AL79" s="157">
        <v>17</v>
      </c>
      <c r="AM79" s="157">
        <v>14</v>
      </c>
      <c r="AN79" s="157">
        <v>9</v>
      </c>
      <c r="AO79" s="16">
        <v>13</v>
      </c>
      <c r="AP79" s="154">
        <v>1</v>
      </c>
      <c r="AQ79" s="157">
        <v>2</v>
      </c>
      <c r="AR79" s="260">
        <v>3</v>
      </c>
      <c r="AS79" s="292"/>
    </row>
    <row r="80" spans="1:45" x14ac:dyDescent="0.25">
      <c r="A80" s="1">
        <v>64</v>
      </c>
      <c r="B80" s="21" t="s">
        <v>22</v>
      </c>
      <c r="C80" s="22" t="s">
        <v>133</v>
      </c>
      <c r="D80" s="22" t="s">
        <v>151</v>
      </c>
      <c r="E80" s="22" t="s">
        <v>152</v>
      </c>
      <c r="F80" s="23" t="s">
        <v>34</v>
      </c>
      <c r="G80" s="154">
        <f t="shared" si="22"/>
        <v>849</v>
      </c>
      <c r="H80" s="16">
        <f t="shared" si="23"/>
        <v>74</v>
      </c>
      <c r="I80" s="154">
        <v>10</v>
      </c>
      <c r="J80" s="157">
        <v>12</v>
      </c>
      <c r="K80" s="157">
        <v>12</v>
      </c>
      <c r="L80" s="157">
        <v>13</v>
      </c>
      <c r="M80" s="157">
        <v>13</v>
      </c>
      <c r="N80" s="157">
        <v>14</v>
      </c>
      <c r="O80" s="157">
        <v>12</v>
      </c>
      <c r="P80" s="157">
        <v>13</v>
      </c>
      <c r="Q80" s="157">
        <v>13</v>
      </c>
      <c r="R80" s="157">
        <v>13</v>
      </c>
      <c r="S80" s="157">
        <v>13</v>
      </c>
      <c r="T80" s="157">
        <v>13</v>
      </c>
      <c r="U80" s="157">
        <v>14</v>
      </c>
      <c r="V80" s="157">
        <v>13</v>
      </c>
      <c r="W80" s="157">
        <v>12</v>
      </c>
      <c r="X80" s="157">
        <v>12</v>
      </c>
      <c r="Y80" s="157">
        <v>11</v>
      </c>
      <c r="Z80" s="157">
        <v>11</v>
      </c>
      <c r="AA80" s="157">
        <v>12</v>
      </c>
      <c r="AB80" s="157">
        <v>12</v>
      </c>
      <c r="AC80" s="157">
        <v>68</v>
      </c>
      <c r="AD80" s="157">
        <v>73</v>
      </c>
      <c r="AE80" s="157">
        <v>75</v>
      </c>
      <c r="AF80" s="157">
        <v>71</v>
      </c>
      <c r="AG80" s="157">
        <v>67</v>
      </c>
      <c r="AH80" s="157">
        <v>56</v>
      </c>
      <c r="AI80" s="157">
        <v>50</v>
      </c>
      <c r="AJ80" s="157">
        <v>41</v>
      </c>
      <c r="AK80" s="157">
        <v>30</v>
      </c>
      <c r="AL80" s="157">
        <v>24</v>
      </c>
      <c r="AM80" s="157">
        <v>19</v>
      </c>
      <c r="AN80" s="157">
        <v>13</v>
      </c>
      <c r="AO80" s="16">
        <v>14</v>
      </c>
      <c r="AP80" s="154">
        <v>1</v>
      </c>
      <c r="AQ80" s="157">
        <v>5</v>
      </c>
      <c r="AR80" s="260">
        <v>6</v>
      </c>
      <c r="AS80" s="292"/>
    </row>
    <row r="81" spans="1:45" x14ac:dyDescent="0.25">
      <c r="A81" s="1">
        <v>65</v>
      </c>
      <c r="B81" s="21" t="s">
        <v>22</v>
      </c>
      <c r="C81" s="22" t="s">
        <v>133</v>
      </c>
      <c r="D81" s="22" t="s">
        <v>153</v>
      </c>
      <c r="E81" s="22" t="s">
        <v>154</v>
      </c>
      <c r="F81" s="23" t="s">
        <v>37</v>
      </c>
      <c r="G81" s="154">
        <f t="shared" si="22"/>
        <v>7100</v>
      </c>
      <c r="H81" s="16">
        <f t="shared" si="23"/>
        <v>610</v>
      </c>
      <c r="I81" s="154">
        <v>73</v>
      </c>
      <c r="J81" s="157">
        <v>102</v>
      </c>
      <c r="K81" s="157">
        <v>99</v>
      </c>
      <c r="L81" s="157">
        <v>110</v>
      </c>
      <c r="M81" s="157">
        <v>112</v>
      </c>
      <c r="N81" s="157">
        <v>114</v>
      </c>
      <c r="O81" s="157">
        <v>101</v>
      </c>
      <c r="P81" s="157">
        <v>108</v>
      </c>
      <c r="Q81" s="157">
        <v>106</v>
      </c>
      <c r="R81" s="157">
        <v>107</v>
      </c>
      <c r="S81" s="157">
        <v>108</v>
      </c>
      <c r="T81" s="157">
        <v>111</v>
      </c>
      <c r="U81" s="157">
        <v>119</v>
      </c>
      <c r="V81" s="157">
        <v>108</v>
      </c>
      <c r="W81" s="157">
        <v>102</v>
      </c>
      <c r="X81" s="157">
        <v>99</v>
      </c>
      <c r="Y81" s="157">
        <v>94</v>
      </c>
      <c r="Z81" s="157">
        <v>97</v>
      </c>
      <c r="AA81" s="157">
        <v>102</v>
      </c>
      <c r="AB81" s="157">
        <v>100</v>
      </c>
      <c r="AC81" s="157">
        <v>564</v>
      </c>
      <c r="AD81" s="157">
        <v>611</v>
      </c>
      <c r="AE81" s="157">
        <v>622</v>
      </c>
      <c r="AF81" s="157">
        <v>597</v>
      </c>
      <c r="AG81" s="157">
        <v>558</v>
      </c>
      <c r="AH81" s="157">
        <v>465</v>
      </c>
      <c r="AI81" s="157">
        <v>421</v>
      </c>
      <c r="AJ81" s="157">
        <v>348</v>
      </c>
      <c r="AK81" s="157">
        <v>253</v>
      </c>
      <c r="AL81" s="157">
        <v>204</v>
      </c>
      <c r="AM81" s="157">
        <v>156</v>
      </c>
      <c r="AN81" s="157">
        <v>107</v>
      </c>
      <c r="AO81" s="16">
        <v>122</v>
      </c>
      <c r="AP81" s="154">
        <v>3</v>
      </c>
      <c r="AQ81" s="157">
        <v>34</v>
      </c>
      <c r="AR81" s="260">
        <v>40</v>
      </c>
      <c r="AS81" s="292"/>
    </row>
    <row r="82" spans="1:45" x14ac:dyDescent="0.25">
      <c r="A82" s="1">
        <v>66</v>
      </c>
      <c r="B82" s="21" t="s">
        <v>22</v>
      </c>
      <c r="C82" s="22" t="s">
        <v>133</v>
      </c>
      <c r="D82" s="22" t="s">
        <v>155</v>
      </c>
      <c r="E82" s="22" t="s">
        <v>156</v>
      </c>
      <c r="F82" s="23" t="s">
        <v>37</v>
      </c>
      <c r="G82" s="154">
        <f t="shared" si="22"/>
        <v>4144</v>
      </c>
      <c r="H82" s="16">
        <f t="shared" si="23"/>
        <v>368</v>
      </c>
      <c r="I82" s="154">
        <v>55</v>
      </c>
      <c r="J82" s="157">
        <v>60</v>
      </c>
      <c r="K82" s="157">
        <v>58</v>
      </c>
      <c r="L82" s="157">
        <v>64</v>
      </c>
      <c r="M82" s="157">
        <v>65</v>
      </c>
      <c r="N82" s="157">
        <v>66</v>
      </c>
      <c r="O82" s="157">
        <v>59</v>
      </c>
      <c r="P82" s="157">
        <v>63</v>
      </c>
      <c r="Q82" s="157">
        <v>62</v>
      </c>
      <c r="R82" s="157">
        <v>62</v>
      </c>
      <c r="S82" s="157">
        <v>63</v>
      </c>
      <c r="T82" s="157">
        <v>64</v>
      </c>
      <c r="U82" s="157">
        <v>69</v>
      </c>
      <c r="V82" s="157">
        <v>62</v>
      </c>
      <c r="W82" s="157">
        <v>59</v>
      </c>
      <c r="X82" s="157">
        <v>58</v>
      </c>
      <c r="Y82" s="157">
        <v>55</v>
      </c>
      <c r="Z82" s="157">
        <v>56</v>
      </c>
      <c r="AA82" s="157">
        <v>60</v>
      </c>
      <c r="AB82" s="157">
        <v>58</v>
      </c>
      <c r="AC82" s="157">
        <v>329</v>
      </c>
      <c r="AD82" s="157">
        <v>355</v>
      </c>
      <c r="AE82" s="157">
        <v>362</v>
      </c>
      <c r="AF82" s="157">
        <v>347</v>
      </c>
      <c r="AG82" s="157">
        <v>325</v>
      </c>
      <c r="AH82" s="157">
        <v>271</v>
      </c>
      <c r="AI82" s="157">
        <v>245</v>
      </c>
      <c r="AJ82" s="157">
        <v>202</v>
      </c>
      <c r="AK82" s="157">
        <v>147</v>
      </c>
      <c r="AL82" s="157">
        <v>119</v>
      </c>
      <c r="AM82" s="157">
        <v>91</v>
      </c>
      <c r="AN82" s="157">
        <v>62</v>
      </c>
      <c r="AO82" s="16">
        <v>71</v>
      </c>
      <c r="AP82" s="154">
        <v>2</v>
      </c>
      <c r="AQ82" s="157">
        <v>25</v>
      </c>
      <c r="AR82" s="260">
        <v>30</v>
      </c>
      <c r="AS82" s="292"/>
    </row>
    <row r="83" spans="1:45" x14ac:dyDescent="0.25">
      <c r="A83" s="1">
        <v>67</v>
      </c>
      <c r="B83" s="21" t="s">
        <v>22</v>
      </c>
      <c r="C83" s="22" t="s">
        <v>133</v>
      </c>
      <c r="D83" s="22" t="s">
        <v>157</v>
      </c>
      <c r="E83" s="22" t="s">
        <v>158</v>
      </c>
      <c r="F83" s="23" t="s">
        <v>37</v>
      </c>
      <c r="G83" s="154">
        <f t="shared" si="22"/>
        <v>7955</v>
      </c>
      <c r="H83" s="16">
        <f t="shared" si="23"/>
        <v>693</v>
      </c>
      <c r="I83" s="154">
        <v>86</v>
      </c>
      <c r="J83" s="157">
        <v>115</v>
      </c>
      <c r="K83" s="157">
        <v>114</v>
      </c>
      <c r="L83" s="157">
        <v>122</v>
      </c>
      <c r="M83" s="157">
        <v>129</v>
      </c>
      <c r="N83" s="157">
        <v>127</v>
      </c>
      <c r="O83" s="157">
        <v>111</v>
      </c>
      <c r="P83" s="157">
        <v>122</v>
      </c>
      <c r="Q83" s="157">
        <v>118</v>
      </c>
      <c r="R83" s="157">
        <v>119</v>
      </c>
      <c r="S83" s="157">
        <v>119</v>
      </c>
      <c r="T83" s="157">
        <v>122</v>
      </c>
      <c r="U83" s="157">
        <v>138</v>
      </c>
      <c r="V83" s="157">
        <v>119</v>
      </c>
      <c r="W83" s="157">
        <v>115</v>
      </c>
      <c r="X83" s="157">
        <v>111</v>
      </c>
      <c r="Y83" s="157">
        <v>105</v>
      </c>
      <c r="Z83" s="157">
        <v>109</v>
      </c>
      <c r="AA83" s="157">
        <v>113</v>
      </c>
      <c r="AB83" s="157">
        <v>111</v>
      </c>
      <c r="AC83" s="157">
        <v>631</v>
      </c>
      <c r="AD83" s="157">
        <v>684</v>
      </c>
      <c r="AE83" s="157">
        <v>696</v>
      </c>
      <c r="AF83" s="157">
        <v>668</v>
      </c>
      <c r="AG83" s="157">
        <v>625</v>
      </c>
      <c r="AH83" s="157">
        <v>520</v>
      </c>
      <c r="AI83" s="157">
        <v>472</v>
      </c>
      <c r="AJ83" s="157">
        <v>390</v>
      </c>
      <c r="AK83" s="157">
        <v>283</v>
      </c>
      <c r="AL83" s="157">
        <v>230</v>
      </c>
      <c r="AM83" s="157">
        <v>177</v>
      </c>
      <c r="AN83" s="157">
        <v>119</v>
      </c>
      <c r="AO83" s="16">
        <v>135</v>
      </c>
      <c r="AP83" s="154">
        <v>2</v>
      </c>
      <c r="AQ83" s="157">
        <v>36</v>
      </c>
      <c r="AR83" s="260">
        <v>43</v>
      </c>
      <c r="AS83" s="292"/>
    </row>
    <row r="84" spans="1:45" x14ac:dyDescent="0.25">
      <c r="A84" s="1">
        <v>68</v>
      </c>
      <c r="B84" s="21" t="s">
        <v>22</v>
      </c>
      <c r="C84" s="22" t="s">
        <v>133</v>
      </c>
      <c r="D84" s="22" t="s">
        <v>159</v>
      </c>
      <c r="E84" s="22" t="s">
        <v>160</v>
      </c>
      <c r="F84" s="23" t="s">
        <v>37</v>
      </c>
      <c r="G84" s="154">
        <f t="shared" si="22"/>
        <v>5152</v>
      </c>
      <c r="H84" s="16">
        <f t="shared" si="23"/>
        <v>439</v>
      </c>
      <c r="I84" s="154">
        <v>49</v>
      </c>
      <c r="J84" s="157">
        <v>74</v>
      </c>
      <c r="K84" s="157">
        <v>72</v>
      </c>
      <c r="L84" s="157">
        <v>80</v>
      </c>
      <c r="M84" s="157">
        <v>81</v>
      </c>
      <c r="N84" s="157">
        <v>83</v>
      </c>
      <c r="O84" s="157">
        <v>73</v>
      </c>
      <c r="P84" s="157">
        <v>79</v>
      </c>
      <c r="Q84" s="157">
        <v>77</v>
      </c>
      <c r="R84" s="157">
        <v>78</v>
      </c>
      <c r="S84" s="157">
        <v>79</v>
      </c>
      <c r="T84" s="157">
        <v>81</v>
      </c>
      <c r="U84" s="157">
        <v>86</v>
      </c>
      <c r="V84" s="157">
        <v>78</v>
      </c>
      <c r="W84" s="157">
        <v>74</v>
      </c>
      <c r="X84" s="157">
        <v>72</v>
      </c>
      <c r="Y84" s="157">
        <v>68</v>
      </c>
      <c r="Z84" s="157">
        <v>70</v>
      </c>
      <c r="AA84" s="157">
        <v>74</v>
      </c>
      <c r="AB84" s="157">
        <v>72</v>
      </c>
      <c r="AC84" s="157">
        <v>410</v>
      </c>
      <c r="AD84" s="157">
        <v>443</v>
      </c>
      <c r="AE84" s="157">
        <v>452</v>
      </c>
      <c r="AF84" s="157">
        <v>434</v>
      </c>
      <c r="AG84" s="157">
        <v>405</v>
      </c>
      <c r="AH84" s="157">
        <v>338</v>
      </c>
      <c r="AI84" s="157">
        <v>305</v>
      </c>
      <c r="AJ84" s="157">
        <v>253</v>
      </c>
      <c r="AK84" s="157">
        <v>184</v>
      </c>
      <c r="AL84" s="157">
        <v>148</v>
      </c>
      <c r="AM84" s="157">
        <v>114</v>
      </c>
      <c r="AN84" s="157">
        <v>77</v>
      </c>
      <c r="AO84" s="16">
        <v>89</v>
      </c>
      <c r="AP84" s="154">
        <v>2</v>
      </c>
      <c r="AQ84" s="157">
        <v>23</v>
      </c>
      <c r="AR84" s="260">
        <v>27</v>
      </c>
      <c r="AS84" s="292"/>
    </row>
    <row r="85" spans="1:45" x14ac:dyDescent="0.25">
      <c r="A85" s="1">
        <v>69</v>
      </c>
      <c r="B85" s="21" t="s">
        <v>22</v>
      </c>
      <c r="C85" s="22" t="s">
        <v>133</v>
      </c>
      <c r="D85" s="22" t="s">
        <v>161</v>
      </c>
      <c r="E85" s="22" t="s">
        <v>162</v>
      </c>
      <c r="F85" s="23" t="s">
        <v>37</v>
      </c>
      <c r="G85" s="154">
        <f t="shared" si="22"/>
        <v>2515</v>
      </c>
      <c r="H85" s="16">
        <f t="shared" si="23"/>
        <v>223</v>
      </c>
      <c r="I85" s="154">
        <v>33</v>
      </c>
      <c r="J85" s="157">
        <v>36</v>
      </c>
      <c r="K85" s="157">
        <v>35</v>
      </c>
      <c r="L85" s="157">
        <v>39</v>
      </c>
      <c r="M85" s="157">
        <v>40</v>
      </c>
      <c r="N85" s="157">
        <v>40</v>
      </c>
      <c r="O85" s="157">
        <v>36</v>
      </c>
      <c r="P85" s="157">
        <v>38</v>
      </c>
      <c r="Q85" s="157">
        <v>38</v>
      </c>
      <c r="R85" s="157">
        <v>38</v>
      </c>
      <c r="S85" s="157">
        <v>38</v>
      </c>
      <c r="T85" s="157">
        <v>39</v>
      </c>
      <c r="U85" s="157">
        <v>42</v>
      </c>
      <c r="V85" s="157">
        <v>38</v>
      </c>
      <c r="W85" s="157">
        <v>36</v>
      </c>
      <c r="X85" s="157">
        <v>35</v>
      </c>
      <c r="Y85" s="157">
        <v>33</v>
      </c>
      <c r="Z85" s="157">
        <v>34</v>
      </c>
      <c r="AA85" s="157">
        <v>36</v>
      </c>
      <c r="AB85" s="157">
        <v>35</v>
      </c>
      <c r="AC85" s="157">
        <v>200</v>
      </c>
      <c r="AD85" s="157">
        <v>216</v>
      </c>
      <c r="AE85" s="157">
        <v>220</v>
      </c>
      <c r="AF85" s="157">
        <v>211</v>
      </c>
      <c r="AG85" s="157">
        <v>197</v>
      </c>
      <c r="AH85" s="157">
        <v>164</v>
      </c>
      <c r="AI85" s="157">
        <v>148</v>
      </c>
      <c r="AJ85" s="157">
        <v>123</v>
      </c>
      <c r="AK85" s="157">
        <v>89</v>
      </c>
      <c r="AL85" s="157">
        <v>72</v>
      </c>
      <c r="AM85" s="157">
        <v>55</v>
      </c>
      <c r="AN85" s="157">
        <v>38</v>
      </c>
      <c r="AO85" s="16">
        <v>43</v>
      </c>
      <c r="AP85" s="154">
        <v>1</v>
      </c>
      <c r="AQ85" s="157">
        <v>15</v>
      </c>
      <c r="AR85" s="260">
        <v>18</v>
      </c>
      <c r="AS85" s="292"/>
    </row>
    <row r="86" spans="1:45" x14ac:dyDescent="0.25">
      <c r="A86" s="1">
        <v>70</v>
      </c>
      <c r="B86" s="21" t="s">
        <v>22</v>
      </c>
      <c r="C86" s="22" t="s">
        <v>133</v>
      </c>
      <c r="D86" s="22" t="s">
        <v>163</v>
      </c>
      <c r="E86" s="22" t="s">
        <v>164</v>
      </c>
      <c r="F86" s="23" t="s">
        <v>34</v>
      </c>
      <c r="G86" s="154">
        <f t="shared" si="22"/>
        <v>1452</v>
      </c>
      <c r="H86" s="16">
        <f t="shared" si="23"/>
        <v>126</v>
      </c>
      <c r="I86" s="154">
        <v>17</v>
      </c>
      <c r="J86" s="157">
        <v>21</v>
      </c>
      <c r="K86" s="157">
        <v>20</v>
      </c>
      <c r="L86" s="157">
        <v>22</v>
      </c>
      <c r="M86" s="157">
        <v>23</v>
      </c>
      <c r="N86" s="157">
        <v>23</v>
      </c>
      <c r="O86" s="157">
        <v>21</v>
      </c>
      <c r="P86" s="157">
        <v>22</v>
      </c>
      <c r="Q86" s="157">
        <v>22</v>
      </c>
      <c r="R86" s="157">
        <v>22</v>
      </c>
      <c r="S86" s="157">
        <v>22</v>
      </c>
      <c r="T86" s="157">
        <v>23</v>
      </c>
      <c r="U86" s="157">
        <v>24</v>
      </c>
      <c r="V86" s="157">
        <v>22</v>
      </c>
      <c r="W86" s="157">
        <v>21</v>
      </c>
      <c r="X86" s="157">
        <v>20</v>
      </c>
      <c r="Y86" s="157">
        <v>19</v>
      </c>
      <c r="Z86" s="157">
        <v>20</v>
      </c>
      <c r="AA86" s="157">
        <v>21</v>
      </c>
      <c r="AB86" s="157">
        <v>20</v>
      </c>
      <c r="AC86" s="157">
        <v>115</v>
      </c>
      <c r="AD86" s="157">
        <v>125</v>
      </c>
      <c r="AE86" s="157">
        <v>127</v>
      </c>
      <c r="AF86" s="157">
        <v>122</v>
      </c>
      <c r="AG86" s="157">
        <v>114</v>
      </c>
      <c r="AH86" s="157">
        <v>95</v>
      </c>
      <c r="AI86" s="157">
        <v>86</v>
      </c>
      <c r="AJ86" s="157">
        <v>71</v>
      </c>
      <c r="AK86" s="157">
        <v>51</v>
      </c>
      <c r="AL86" s="157">
        <v>42</v>
      </c>
      <c r="AM86" s="157">
        <v>32</v>
      </c>
      <c r="AN86" s="157">
        <v>22</v>
      </c>
      <c r="AO86" s="16">
        <v>25</v>
      </c>
      <c r="AP86" s="154">
        <v>1</v>
      </c>
      <c r="AQ86" s="157">
        <v>8</v>
      </c>
      <c r="AR86" s="260">
        <v>9</v>
      </c>
      <c r="AS86" s="292"/>
    </row>
    <row r="87" spans="1:45" x14ac:dyDescent="0.25">
      <c r="A87" s="1">
        <v>71</v>
      </c>
      <c r="B87" s="21" t="s">
        <v>22</v>
      </c>
      <c r="C87" s="22" t="s">
        <v>133</v>
      </c>
      <c r="D87" s="22" t="s">
        <v>165</v>
      </c>
      <c r="E87" s="22" t="s">
        <v>166</v>
      </c>
      <c r="F87" s="23" t="s">
        <v>34</v>
      </c>
      <c r="G87" s="154">
        <f t="shared" si="22"/>
        <v>1587</v>
      </c>
      <c r="H87" s="16">
        <f t="shared" si="23"/>
        <v>135</v>
      </c>
      <c r="I87" s="154">
        <v>14</v>
      </c>
      <c r="J87" s="157">
        <v>23</v>
      </c>
      <c r="K87" s="157">
        <v>22</v>
      </c>
      <c r="L87" s="157">
        <v>25</v>
      </c>
      <c r="M87" s="157">
        <v>25</v>
      </c>
      <c r="N87" s="157">
        <v>26</v>
      </c>
      <c r="O87" s="157">
        <v>23</v>
      </c>
      <c r="P87" s="157">
        <v>25</v>
      </c>
      <c r="Q87" s="157">
        <v>24</v>
      </c>
      <c r="R87" s="157">
        <v>24</v>
      </c>
      <c r="S87" s="157">
        <v>24</v>
      </c>
      <c r="T87" s="157">
        <v>25</v>
      </c>
      <c r="U87" s="157">
        <v>26</v>
      </c>
      <c r="V87" s="157">
        <v>24</v>
      </c>
      <c r="W87" s="157">
        <v>23</v>
      </c>
      <c r="X87" s="157">
        <v>22</v>
      </c>
      <c r="Y87" s="157">
        <v>21</v>
      </c>
      <c r="Z87" s="157">
        <v>22</v>
      </c>
      <c r="AA87" s="157">
        <v>23</v>
      </c>
      <c r="AB87" s="157">
        <v>22</v>
      </c>
      <c r="AC87" s="157">
        <v>126</v>
      </c>
      <c r="AD87" s="157">
        <v>136</v>
      </c>
      <c r="AE87" s="157">
        <v>139</v>
      </c>
      <c r="AF87" s="157">
        <v>134</v>
      </c>
      <c r="AG87" s="157">
        <v>125</v>
      </c>
      <c r="AH87" s="157">
        <v>104</v>
      </c>
      <c r="AI87" s="157">
        <v>94</v>
      </c>
      <c r="AJ87" s="157">
        <v>78</v>
      </c>
      <c r="AK87" s="157">
        <v>56</v>
      </c>
      <c r="AL87" s="157">
        <v>46</v>
      </c>
      <c r="AM87" s="157">
        <v>35</v>
      </c>
      <c r="AN87" s="157">
        <v>24</v>
      </c>
      <c r="AO87" s="16">
        <v>27</v>
      </c>
      <c r="AP87" s="154">
        <v>1</v>
      </c>
      <c r="AQ87" s="157">
        <v>7</v>
      </c>
      <c r="AR87" s="260">
        <v>8</v>
      </c>
      <c r="AS87" s="292"/>
    </row>
    <row r="88" spans="1:45" x14ac:dyDescent="0.25">
      <c r="A88" s="1">
        <v>72</v>
      </c>
      <c r="B88" s="21" t="s">
        <v>22</v>
      </c>
      <c r="C88" s="22" t="s">
        <v>133</v>
      </c>
      <c r="D88" s="22" t="s">
        <v>167</v>
      </c>
      <c r="E88" s="22" t="s">
        <v>168</v>
      </c>
      <c r="F88" s="23" t="s">
        <v>34</v>
      </c>
      <c r="G88" s="154">
        <f t="shared" si="22"/>
        <v>1127</v>
      </c>
      <c r="H88" s="16">
        <f t="shared" si="23"/>
        <v>97</v>
      </c>
      <c r="I88" s="154">
        <v>12</v>
      </c>
      <c r="J88" s="157">
        <v>16</v>
      </c>
      <c r="K88" s="157">
        <v>16</v>
      </c>
      <c r="L88" s="157">
        <v>17</v>
      </c>
      <c r="M88" s="157">
        <v>18</v>
      </c>
      <c r="N88" s="157">
        <v>18</v>
      </c>
      <c r="O88" s="157">
        <v>16</v>
      </c>
      <c r="P88" s="157">
        <v>17</v>
      </c>
      <c r="Q88" s="157">
        <v>17</v>
      </c>
      <c r="R88" s="157">
        <v>17</v>
      </c>
      <c r="S88" s="157">
        <v>17</v>
      </c>
      <c r="T88" s="157">
        <v>17</v>
      </c>
      <c r="U88" s="157">
        <v>19</v>
      </c>
      <c r="V88" s="157">
        <v>17</v>
      </c>
      <c r="W88" s="157">
        <v>16</v>
      </c>
      <c r="X88" s="157">
        <v>16</v>
      </c>
      <c r="Y88" s="157">
        <v>15</v>
      </c>
      <c r="Z88" s="157">
        <v>15</v>
      </c>
      <c r="AA88" s="157">
        <v>16</v>
      </c>
      <c r="AB88" s="157">
        <v>16</v>
      </c>
      <c r="AC88" s="157">
        <v>90</v>
      </c>
      <c r="AD88" s="157">
        <v>97</v>
      </c>
      <c r="AE88" s="157">
        <v>99</v>
      </c>
      <c r="AF88" s="157">
        <v>95</v>
      </c>
      <c r="AG88" s="157">
        <v>89</v>
      </c>
      <c r="AH88" s="157">
        <v>74</v>
      </c>
      <c r="AI88" s="157">
        <v>67</v>
      </c>
      <c r="AJ88" s="157">
        <v>55</v>
      </c>
      <c r="AK88" s="157">
        <v>40</v>
      </c>
      <c r="AL88" s="157">
        <v>32</v>
      </c>
      <c r="AM88" s="157">
        <v>25</v>
      </c>
      <c r="AN88" s="157">
        <v>17</v>
      </c>
      <c r="AO88" s="16">
        <v>19</v>
      </c>
      <c r="AP88" s="154">
        <v>1</v>
      </c>
      <c r="AQ88" s="157">
        <v>6</v>
      </c>
      <c r="AR88" s="260">
        <v>7</v>
      </c>
      <c r="AS88" s="292"/>
    </row>
    <row r="89" spans="1:45" x14ac:dyDescent="0.25">
      <c r="A89" s="1">
        <v>73</v>
      </c>
      <c r="B89" s="21" t="s">
        <v>22</v>
      </c>
      <c r="C89" s="22" t="s">
        <v>133</v>
      </c>
      <c r="D89" s="22" t="s">
        <v>169</v>
      </c>
      <c r="E89" s="22" t="s">
        <v>170</v>
      </c>
      <c r="F89" s="23" t="s">
        <v>34</v>
      </c>
      <c r="G89" s="154">
        <f t="shared" si="22"/>
        <v>2825</v>
      </c>
      <c r="H89" s="16">
        <f t="shared" si="23"/>
        <v>242</v>
      </c>
      <c r="I89" s="154">
        <v>28</v>
      </c>
      <c r="J89" s="157">
        <v>41</v>
      </c>
      <c r="K89" s="157">
        <v>39</v>
      </c>
      <c r="L89" s="157">
        <v>44</v>
      </c>
      <c r="M89" s="157">
        <v>45</v>
      </c>
      <c r="N89" s="157">
        <v>45</v>
      </c>
      <c r="O89" s="157">
        <v>40</v>
      </c>
      <c r="P89" s="157">
        <v>43</v>
      </c>
      <c r="Q89" s="157">
        <v>42</v>
      </c>
      <c r="R89" s="157">
        <v>43</v>
      </c>
      <c r="S89" s="157">
        <v>43</v>
      </c>
      <c r="T89" s="157">
        <v>44</v>
      </c>
      <c r="U89" s="157">
        <v>47</v>
      </c>
      <c r="V89" s="157">
        <v>43</v>
      </c>
      <c r="W89" s="157">
        <v>41</v>
      </c>
      <c r="X89" s="157">
        <v>40</v>
      </c>
      <c r="Y89" s="157">
        <v>37</v>
      </c>
      <c r="Z89" s="157">
        <v>39</v>
      </c>
      <c r="AA89" s="157">
        <v>40</v>
      </c>
      <c r="AB89" s="157">
        <v>40</v>
      </c>
      <c r="AC89" s="157">
        <v>225</v>
      </c>
      <c r="AD89" s="157">
        <v>243</v>
      </c>
      <c r="AE89" s="157">
        <v>248</v>
      </c>
      <c r="AF89" s="157">
        <v>238</v>
      </c>
      <c r="AG89" s="157">
        <v>222</v>
      </c>
      <c r="AH89" s="157">
        <v>185</v>
      </c>
      <c r="AI89" s="157">
        <v>167</v>
      </c>
      <c r="AJ89" s="157">
        <v>139</v>
      </c>
      <c r="AK89" s="157">
        <v>100</v>
      </c>
      <c r="AL89" s="157">
        <v>81</v>
      </c>
      <c r="AM89" s="157">
        <v>62</v>
      </c>
      <c r="AN89" s="157">
        <v>43</v>
      </c>
      <c r="AO89" s="16">
        <v>48</v>
      </c>
      <c r="AP89" s="154">
        <v>1</v>
      </c>
      <c r="AQ89" s="157">
        <v>13</v>
      </c>
      <c r="AR89" s="260">
        <v>15</v>
      </c>
      <c r="AS89" s="292"/>
    </row>
    <row r="90" spans="1:45" x14ac:dyDescent="0.25">
      <c r="A90" s="1">
        <v>74</v>
      </c>
      <c r="B90" s="21" t="s">
        <v>22</v>
      </c>
      <c r="C90" s="22" t="s">
        <v>133</v>
      </c>
      <c r="D90" s="22" t="s">
        <v>171</v>
      </c>
      <c r="E90" s="22" t="s">
        <v>172</v>
      </c>
      <c r="F90" s="23" t="s">
        <v>34</v>
      </c>
      <c r="G90" s="154">
        <f t="shared" si="22"/>
        <v>3265</v>
      </c>
      <c r="H90" s="16">
        <f t="shared" si="23"/>
        <v>293</v>
      </c>
      <c r="I90" s="154">
        <v>47</v>
      </c>
      <c r="J90" s="157">
        <v>47</v>
      </c>
      <c r="K90" s="157">
        <v>45</v>
      </c>
      <c r="L90" s="157">
        <v>50</v>
      </c>
      <c r="M90" s="157">
        <v>52</v>
      </c>
      <c r="N90" s="157">
        <v>52</v>
      </c>
      <c r="O90" s="157">
        <v>46</v>
      </c>
      <c r="P90" s="157">
        <v>50</v>
      </c>
      <c r="Q90" s="157">
        <v>49</v>
      </c>
      <c r="R90" s="157">
        <v>49</v>
      </c>
      <c r="S90" s="157">
        <v>50</v>
      </c>
      <c r="T90" s="157">
        <v>51</v>
      </c>
      <c r="U90" s="157">
        <v>54</v>
      </c>
      <c r="V90" s="157">
        <v>49</v>
      </c>
      <c r="W90" s="157">
        <v>47</v>
      </c>
      <c r="X90" s="157">
        <v>45</v>
      </c>
      <c r="Y90" s="157">
        <v>43</v>
      </c>
      <c r="Z90" s="157">
        <v>44</v>
      </c>
      <c r="AA90" s="157">
        <v>47</v>
      </c>
      <c r="AB90" s="157">
        <v>45</v>
      </c>
      <c r="AC90" s="157">
        <v>259</v>
      </c>
      <c r="AD90" s="157">
        <v>280</v>
      </c>
      <c r="AE90" s="157">
        <v>285</v>
      </c>
      <c r="AF90" s="157">
        <v>273</v>
      </c>
      <c r="AG90" s="157">
        <v>256</v>
      </c>
      <c r="AH90" s="157">
        <v>213</v>
      </c>
      <c r="AI90" s="157">
        <v>192</v>
      </c>
      <c r="AJ90" s="157">
        <v>159</v>
      </c>
      <c r="AK90" s="157">
        <v>116</v>
      </c>
      <c r="AL90" s="157">
        <v>93</v>
      </c>
      <c r="AM90" s="157">
        <v>72</v>
      </c>
      <c r="AN90" s="157">
        <v>49</v>
      </c>
      <c r="AO90" s="16">
        <v>56</v>
      </c>
      <c r="AP90" s="154">
        <v>2</v>
      </c>
      <c r="AQ90" s="157">
        <v>22</v>
      </c>
      <c r="AR90" s="260">
        <v>25</v>
      </c>
      <c r="AS90" s="292"/>
    </row>
    <row r="91" spans="1:45" x14ac:dyDescent="0.25">
      <c r="A91" s="1">
        <v>75</v>
      </c>
      <c r="B91" s="21" t="s">
        <v>22</v>
      </c>
      <c r="C91" s="22" t="s">
        <v>133</v>
      </c>
      <c r="D91" s="22" t="s">
        <v>173</v>
      </c>
      <c r="E91" s="22" t="s">
        <v>174</v>
      </c>
      <c r="F91" s="23" t="s">
        <v>34</v>
      </c>
      <c r="G91" s="154">
        <f t="shared" si="22"/>
        <v>1870</v>
      </c>
      <c r="H91" s="16">
        <f t="shared" si="23"/>
        <v>158</v>
      </c>
      <c r="I91" s="154">
        <v>17</v>
      </c>
      <c r="J91" s="157">
        <v>27</v>
      </c>
      <c r="K91" s="157">
        <v>26</v>
      </c>
      <c r="L91" s="157">
        <v>29</v>
      </c>
      <c r="M91" s="157">
        <v>29</v>
      </c>
      <c r="N91" s="157">
        <v>30</v>
      </c>
      <c r="O91" s="157">
        <v>27</v>
      </c>
      <c r="P91" s="157">
        <v>29</v>
      </c>
      <c r="Q91" s="157">
        <v>28</v>
      </c>
      <c r="R91" s="157">
        <v>28</v>
      </c>
      <c r="S91" s="157">
        <v>29</v>
      </c>
      <c r="T91" s="157">
        <v>29</v>
      </c>
      <c r="U91" s="157">
        <v>31</v>
      </c>
      <c r="V91" s="157">
        <v>28</v>
      </c>
      <c r="W91" s="157">
        <v>27</v>
      </c>
      <c r="X91" s="157">
        <v>26</v>
      </c>
      <c r="Y91" s="157">
        <v>25</v>
      </c>
      <c r="Z91" s="157">
        <v>25</v>
      </c>
      <c r="AA91" s="157">
        <v>27</v>
      </c>
      <c r="AB91" s="157">
        <v>26</v>
      </c>
      <c r="AC91" s="157">
        <v>149</v>
      </c>
      <c r="AD91" s="157">
        <v>161</v>
      </c>
      <c r="AE91" s="157">
        <v>164</v>
      </c>
      <c r="AF91" s="157">
        <v>158</v>
      </c>
      <c r="AG91" s="157">
        <v>147</v>
      </c>
      <c r="AH91" s="157">
        <v>123</v>
      </c>
      <c r="AI91" s="157">
        <v>111</v>
      </c>
      <c r="AJ91" s="157">
        <v>92</v>
      </c>
      <c r="AK91" s="157">
        <v>67</v>
      </c>
      <c r="AL91" s="157">
        <v>54</v>
      </c>
      <c r="AM91" s="157">
        <v>41</v>
      </c>
      <c r="AN91" s="157">
        <v>28</v>
      </c>
      <c r="AO91" s="16">
        <v>32</v>
      </c>
      <c r="AP91" s="154">
        <v>1</v>
      </c>
      <c r="AQ91" s="157">
        <v>8</v>
      </c>
      <c r="AR91" s="260">
        <v>9</v>
      </c>
      <c r="AS91" s="292"/>
    </row>
    <row r="92" spans="1:45" ht="15.75" thickBot="1" x14ac:dyDescent="0.3">
      <c r="A92" s="1">
        <v>76</v>
      </c>
      <c r="B92" s="21" t="s">
        <v>22</v>
      </c>
      <c r="C92" s="22" t="s">
        <v>133</v>
      </c>
      <c r="D92" s="22" t="s">
        <v>175</v>
      </c>
      <c r="E92" s="22" t="s">
        <v>176</v>
      </c>
      <c r="F92" s="23" t="s">
        <v>37</v>
      </c>
      <c r="G92" s="13"/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4"/>
      <c r="AP92" s="13"/>
      <c r="AQ92" s="15"/>
      <c r="AR92" s="14"/>
      <c r="AS92" s="290"/>
    </row>
    <row r="93" spans="1:45" ht="15.75" thickBot="1" x14ac:dyDescent="0.3">
      <c r="A93" s="40"/>
      <c r="B93" s="166"/>
      <c r="C93" s="167"/>
      <c r="D93" s="167"/>
      <c r="E93" s="167" t="s">
        <v>294</v>
      </c>
      <c r="F93" s="168"/>
      <c r="G93" s="169">
        <f>SUM(G94:G101)</f>
        <v>86883</v>
      </c>
      <c r="H93" s="163">
        <f t="shared" ref="H93" si="24">SUM(H94:H101)</f>
        <v>7478</v>
      </c>
      <c r="I93" s="149">
        <f>+SUM(I94:I101)</f>
        <v>905</v>
      </c>
      <c r="J93" s="151">
        <f t="shared" ref="J93:AS93" si="25">+SUM(J94:J101)</f>
        <v>1253</v>
      </c>
      <c r="K93" s="151">
        <f t="shared" si="25"/>
        <v>1213</v>
      </c>
      <c r="L93" s="151">
        <f t="shared" si="25"/>
        <v>1341</v>
      </c>
      <c r="M93" s="151">
        <f t="shared" si="25"/>
        <v>1374</v>
      </c>
      <c r="N93" s="151">
        <f t="shared" si="25"/>
        <v>1392</v>
      </c>
      <c r="O93" s="151">
        <f t="shared" si="25"/>
        <v>1235</v>
      </c>
      <c r="P93" s="151">
        <f t="shared" si="25"/>
        <v>1324</v>
      </c>
      <c r="Q93" s="151">
        <f t="shared" si="25"/>
        <v>1302</v>
      </c>
      <c r="R93" s="151">
        <f t="shared" si="25"/>
        <v>1310</v>
      </c>
      <c r="S93" s="151">
        <f t="shared" si="25"/>
        <v>1324</v>
      </c>
      <c r="T93" s="151">
        <f t="shared" si="25"/>
        <v>1354</v>
      </c>
      <c r="U93" s="151">
        <f t="shared" si="25"/>
        <v>1457</v>
      </c>
      <c r="V93" s="151">
        <f t="shared" si="25"/>
        <v>1316</v>
      </c>
      <c r="W93" s="151">
        <f t="shared" si="25"/>
        <v>1251</v>
      </c>
      <c r="X93" s="151">
        <f t="shared" si="25"/>
        <v>1215</v>
      </c>
      <c r="Y93" s="151">
        <f t="shared" si="25"/>
        <v>1147</v>
      </c>
      <c r="Z93" s="151">
        <f t="shared" si="25"/>
        <v>1184</v>
      </c>
      <c r="AA93" s="151">
        <f t="shared" si="25"/>
        <v>1247</v>
      </c>
      <c r="AB93" s="151">
        <f t="shared" si="25"/>
        <v>1220</v>
      </c>
      <c r="AC93" s="151">
        <f t="shared" si="25"/>
        <v>6907</v>
      </c>
      <c r="AD93" s="151">
        <f t="shared" si="25"/>
        <v>7466</v>
      </c>
      <c r="AE93" s="151">
        <f t="shared" si="25"/>
        <v>7612</v>
      </c>
      <c r="AF93" s="151">
        <f t="shared" si="25"/>
        <v>7303</v>
      </c>
      <c r="AG93" s="151">
        <f t="shared" si="25"/>
        <v>6829</v>
      </c>
      <c r="AH93" s="151">
        <f t="shared" si="25"/>
        <v>5696</v>
      </c>
      <c r="AI93" s="151">
        <f t="shared" si="25"/>
        <v>5146</v>
      </c>
      <c r="AJ93" s="151">
        <f t="shared" si="25"/>
        <v>4259</v>
      </c>
      <c r="AK93" s="151">
        <f t="shared" si="25"/>
        <v>3094</v>
      </c>
      <c r="AL93" s="151">
        <f t="shared" si="25"/>
        <v>2496</v>
      </c>
      <c r="AM93" s="151">
        <f t="shared" si="25"/>
        <v>1915</v>
      </c>
      <c r="AN93" s="151">
        <f t="shared" si="25"/>
        <v>1307</v>
      </c>
      <c r="AO93" s="305">
        <f t="shared" si="25"/>
        <v>1489</v>
      </c>
      <c r="AP93" s="149">
        <f t="shared" si="25"/>
        <v>32</v>
      </c>
      <c r="AQ93" s="151">
        <f t="shared" si="25"/>
        <v>413</v>
      </c>
      <c r="AR93" s="163">
        <f t="shared" si="25"/>
        <v>494</v>
      </c>
      <c r="AS93" s="170">
        <f t="shared" si="25"/>
        <v>0</v>
      </c>
    </row>
    <row r="94" spans="1:45" x14ac:dyDescent="0.25">
      <c r="A94" s="1">
        <v>77</v>
      </c>
      <c r="B94" s="36" t="s">
        <v>22</v>
      </c>
      <c r="C94" s="37" t="s">
        <v>133</v>
      </c>
      <c r="D94" s="37" t="s">
        <v>179</v>
      </c>
      <c r="E94" s="37" t="s">
        <v>180</v>
      </c>
      <c r="F94" s="38" t="s">
        <v>37</v>
      </c>
      <c r="G94" s="153">
        <f t="shared" si="22"/>
        <v>20172</v>
      </c>
      <c r="H94" s="16">
        <f t="shared" ref="H94:H101" si="26">SUM(I94:N94)</f>
        <v>1765</v>
      </c>
      <c r="I94" s="153">
        <v>241</v>
      </c>
      <c r="J94" s="156">
        <v>290</v>
      </c>
      <c r="K94" s="156">
        <v>281</v>
      </c>
      <c r="L94" s="156">
        <v>311</v>
      </c>
      <c r="M94" s="156">
        <v>319</v>
      </c>
      <c r="N94" s="156">
        <v>323</v>
      </c>
      <c r="O94" s="156">
        <v>286</v>
      </c>
      <c r="P94" s="156">
        <v>307</v>
      </c>
      <c r="Q94" s="156">
        <v>302</v>
      </c>
      <c r="R94" s="156">
        <v>304</v>
      </c>
      <c r="S94" s="156">
        <v>307</v>
      </c>
      <c r="T94" s="156">
        <v>314</v>
      </c>
      <c r="U94" s="156">
        <v>338</v>
      </c>
      <c r="V94" s="156">
        <v>305</v>
      </c>
      <c r="W94" s="156">
        <v>290</v>
      </c>
      <c r="X94" s="156">
        <v>282</v>
      </c>
      <c r="Y94" s="156">
        <v>266</v>
      </c>
      <c r="Z94" s="156">
        <v>274</v>
      </c>
      <c r="AA94" s="156">
        <v>289</v>
      </c>
      <c r="AB94" s="156">
        <v>283</v>
      </c>
      <c r="AC94" s="156">
        <v>1601</v>
      </c>
      <c r="AD94" s="156">
        <v>1731</v>
      </c>
      <c r="AE94" s="156">
        <v>1764</v>
      </c>
      <c r="AF94" s="156">
        <v>1693</v>
      </c>
      <c r="AG94" s="156">
        <v>1583</v>
      </c>
      <c r="AH94" s="156">
        <v>1320</v>
      </c>
      <c r="AI94" s="156">
        <v>1193</v>
      </c>
      <c r="AJ94" s="156">
        <v>987</v>
      </c>
      <c r="AK94" s="156">
        <v>717</v>
      </c>
      <c r="AL94" s="156">
        <v>579</v>
      </c>
      <c r="AM94" s="156">
        <v>444</v>
      </c>
      <c r="AN94" s="156">
        <v>303</v>
      </c>
      <c r="AO94" s="16">
        <v>345</v>
      </c>
      <c r="AP94" s="153">
        <v>9</v>
      </c>
      <c r="AQ94" s="156">
        <v>110</v>
      </c>
      <c r="AR94" s="259">
        <v>131</v>
      </c>
      <c r="AS94" s="291"/>
    </row>
    <row r="95" spans="1:45" x14ac:dyDescent="0.25">
      <c r="A95" s="1">
        <v>78</v>
      </c>
      <c r="B95" s="21" t="s">
        <v>22</v>
      </c>
      <c r="C95" s="22" t="s">
        <v>133</v>
      </c>
      <c r="D95" s="22" t="s">
        <v>181</v>
      </c>
      <c r="E95" s="22" t="s">
        <v>182</v>
      </c>
      <c r="F95" s="23" t="s">
        <v>37</v>
      </c>
      <c r="G95" s="154">
        <f t="shared" si="22"/>
        <v>7604</v>
      </c>
      <c r="H95" s="16">
        <f t="shared" si="26"/>
        <v>662</v>
      </c>
      <c r="I95" s="154">
        <v>88</v>
      </c>
      <c r="J95" s="157">
        <v>109</v>
      </c>
      <c r="K95" s="157">
        <v>106</v>
      </c>
      <c r="L95" s="157">
        <v>117</v>
      </c>
      <c r="M95" s="157">
        <v>120</v>
      </c>
      <c r="N95" s="157">
        <v>122</v>
      </c>
      <c r="O95" s="157">
        <v>108</v>
      </c>
      <c r="P95" s="157">
        <v>116</v>
      </c>
      <c r="Q95" s="157">
        <v>114</v>
      </c>
      <c r="R95" s="157">
        <v>114</v>
      </c>
      <c r="S95" s="157">
        <v>115</v>
      </c>
      <c r="T95" s="157">
        <v>119</v>
      </c>
      <c r="U95" s="157">
        <v>127</v>
      </c>
      <c r="V95" s="157">
        <v>115</v>
      </c>
      <c r="W95" s="157">
        <v>110</v>
      </c>
      <c r="X95" s="157">
        <v>106</v>
      </c>
      <c r="Y95" s="157">
        <v>100</v>
      </c>
      <c r="Z95" s="157">
        <v>103</v>
      </c>
      <c r="AA95" s="157">
        <v>109</v>
      </c>
      <c r="AB95" s="157">
        <v>107</v>
      </c>
      <c r="AC95" s="157">
        <v>604</v>
      </c>
      <c r="AD95" s="157">
        <v>653</v>
      </c>
      <c r="AE95" s="157">
        <v>666</v>
      </c>
      <c r="AF95" s="157">
        <v>639</v>
      </c>
      <c r="AG95" s="157">
        <v>597</v>
      </c>
      <c r="AH95" s="157">
        <v>498</v>
      </c>
      <c r="AI95" s="157">
        <v>450</v>
      </c>
      <c r="AJ95" s="157">
        <v>372</v>
      </c>
      <c r="AK95" s="157">
        <v>270</v>
      </c>
      <c r="AL95" s="157">
        <v>218</v>
      </c>
      <c r="AM95" s="157">
        <v>168</v>
      </c>
      <c r="AN95" s="157">
        <v>114</v>
      </c>
      <c r="AO95" s="16">
        <v>130</v>
      </c>
      <c r="AP95" s="154">
        <v>3</v>
      </c>
      <c r="AQ95" s="157">
        <v>40</v>
      </c>
      <c r="AR95" s="260">
        <v>48</v>
      </c>
      <c r="AS95" s="292"/>
    </row>
    <row r="96" spans="1:45" x14ac:dyDescent="0.25">
      <c r="A96" s="1">
        <v>79</v>
      </c>
      <c r="B96" s="21" t="s">
        <v>22</v>
      </c>
      <c r="C96" s="22" t="s">
        <v>133</v>
      </c>
      <c r="D96" s="22" t="s">
        <v>183</v>
      </c>
      <c r="E96" s="22" t="s">
        <v>184</v>
      </c>
      <c r="F96" s="23" t="s">
        <v>34</v>
      </c>
      <c r="G96" s="154">
        <f t="shared" si="22"/>
        <v>16376</v>
      </c>
      <c r="H96" s="16">
        <f t="shared" si="26"/>
        <v>1391</v>
      </c>
      <c r="I96" s="154">
        <v>151</v>
      </c>
      <c r="J96" s="157">
        <v>237</v>
      </c>
      <c r="K96" s="157">
        <v>229</v>
      </c>
      <c r="L96" s="157">
        <v>253</v>
      </c>
      <c r="M96" s="157">
        <v>259</v>
      </c>
      <c r="N96" s="157">
        <v>262</v>
      </c>
      <c r="O96" s="157">
        <v>233</v>
      </c>
      <c r="P96" s="157">
        <v>250</v>
      </c>
      <c r="Q96" s="157">
        <v>246</v>
      </c>
      <c r="R96" s="157">
        <v>247</v>
      </c>
      <c r="S96" s="157">
        <v>250</v>
      </c>
      <c r="T96" s="157">
        <v>256</v>
      </c>
      <c r="U96" s="157">
        <v>275</v>
      </c>
      <c r="V96" s="157">
        <v>248</v>
      </c>
      <c r="W96" s="157">
        <v>236</v>
      </c>
      <c r="X96" s="157">
        <v>229</v>
      </c>
      <c r="Y96" s="157">
        <v>217</v>
      </c>
      <c r="Z96" s="157">
        <v>224</v>
      </c>
      <c r="AA96" s="157">
        <v>235</v>
      </c>
      <c r="AB96" s="157">
        <v>230</v>
      </c>
      <c r="AC96" s="157">
        <v>1303</v>
      </c>
      <c r="AD96" s="157">
        <v>1409</v>
      </c>
      <c r="AE96" s="157">
        <v>1436</v>
      </c>
      <c r="AF96" s="157">
        <v>1378</v>
      </c>
      <c r="AG96" s="157">
        <v>1289</v>
      </c>
      <c r="AH96" s="157">
        <v>1075</v>
      </c>
      <c r="AI96" s="157">
        <v>971</v>
      </c>
      <c r="AJ96" s="157">
        <v>804</v>
      </c>
      <c r="AK96" s="157">
        <v>584</v>
      </c>
      <c r="AL96" s="157">
        <v>471</v>
      </c>
      <c r="AM96" s="157">
        <v>361</v>
      </c>
      <c r="AN96" s="157">
        <v>247</v>
      </c>
      <c r="AO96" s="16">
        <v>281</v>
      </c>
      <c r="AP96" s="154">
        <v>5</v>
      </c>
      <c r="AQ96" s="157">
        <v>69</v>
      </c>
      <c r="AR96" s="260">
        <v>82</v>
      </c>
      <c r="AS96" s="292"/>
    </row>
    <row r="97" spans="1:45" x14ac:dyDescent="0.25">
      <c r="A97" s="1">
        <v>80</v>
      </c>
      <c r="B97" s="21" t="s">
        <v>22</v>
      </c>
      <c r="C97" s="22" t="s">
        <v>133</v>
      </c>
      <c r="D97" s="22" t="s">
        <v>185</v>
      </c>
      <c r="E97" s="22" t="s">
        <v>186</v>
      </c>
      <c r="F97" s="23" t="s">
        <v>37</v>
      </c>
      <c r="G97" s="154">
        <f t="shared" si="22"/>
        <v>13923</v>
      </c>
      <c r="H97" s="16">
        <f t="shared" si="26"/>
        <v>1201</v>
      </c>
      <c r="I97" s="154">
        <v>148</v>
      </c>
      <c r="J97" s="157">
        <v>201</v>
      </c>
      <c r="K97" s="157">
        <v>194</v>
      </c>
      <c r="L97" s="157">
        <v>215</v>
      </c>
      <c r="M97" s="157">
        <v>220</v>
      </c>
      <c r="N97" s="157">
        <v>223</v>
      </c>
      <c r="O97" s="157">
        <v>198</v>
      </c>
      <c r="P97" s="157">
        <v>212</v>
      </c>
      <c r="Q97" s="157">
        <v>208</v>
      </c>
      <c r="R97" s="157">
        <v>210</v>
      </c>
      <c r="S97" s="157">
        <v>212</v>
      </c>
      <c r="T97" s="157">
        <v>217</v>
      </c>
      <c r="U97" s="157">
        <v>233</v>
      </c>
      <c r="V97" s="157">
        <v>211</v>
      </c>
      <c r="W97" s="157">
        <v>200</v>
      </c>
      <c r="X97" s="157">
        <v>195</v>
      </c>
      <c r="Y97" s="157">
        <v>184</v>
      </c>
      <c r="Z97" s="157">
        <v>190</v>
      </c>
      <c r="AA97" s="157">
        <v>200</v>
      </c>
      <c r="AB97" s="157">
        <v>195</v>
      </c>
      <c r="AC97" s="157">
        <v>1107</v>
      </c>
      <c r="AD97" s="157">
        <v>1196</v>
      </c>
      <c r="AE97" s="157">
        <v>1220</v>
      </c>
      <c r="AF97" s="157">
        <v>1170</v>
      </c>
      <c r="AG97" s="157">
        <v>1094</v>
      </c>
      <c r="AH97" s="157">
        <v>913</v>
      </c>
      <c r="AI97" s="157">
        <v>825</v>
      </c>
      <c r="AJ97" s="157">
        <v>682</v>
      </c>
      <c r="AK97" s="157">
        <v>496</v>
      </c>
      <c r="AL97" s="157">
        <v>400</v>
      </c>
      <c r="AM97" s="157">
        <v>307</v>
      </c>
      <c r="AN97" s="157">
        <v>209</v>
      </c>
      <c r="AO97" s="16">
        <v>238</v>
      </c>
      <c r="AP97" s="154">
        <v>5</v>
      </c>
      <c r="AQ97" s="157">
        <v>68</v>
      </c>
      <c r="AR97" s="260">
        <v>81</v>
      </c>
      <c r="AS97" s="292"/>
    </row>
    <row r="98" spans="1:45" x14ac:dyDescent="0.25">
      <c r="A98" s="1">
        <v>81</v>
      </c>
      <c r="B98" s="21" t="s">
        <v>22</v>
      </c>
      <c r="C98" s="22" t="s">
        <v>133</v>
      </c>
      <c r="D98" s="22" t="s">
        <v>187</v>
      </c>
      <c r="E98" s="22" t="s">
        <v>188</v>
      </c>
      <c r="F98" s="23" t="s">
        <v>34</v>
      </c>
      <c r="G98" s="154">
        <f t="shared" si="22"/>
        <v>6594</v>
      </c>
      <c r="H98" s="16">
        <f t="shared" si="26"/>
        <v>556</v>
      </c>
      <c r="I98" s="154">
        <v>56</v>
      </c>
      <c r="J98" s="157">
        <v>95</v>
      </c>
      <c r="K98" s="157">
        <v>92</v>
      </c>
      <c r="L98" s="157">
        <v>102</v>
      </c>
      <c r="M98" s="157">
        <v>105</v>
      </c>
      <c r="N98" s="157">
        <v>106</v>
      </c>
      <c r="O98" s="157">
        <v>94</v>
      </c>
      <c r="P98" s="157">
        <v>101</v>
      </c>
      <c r="Q98" s="157">
        <v>99</v>
      </c>
      <c r="R98" s="157">
        <v>100</v>
      </c>
      <c r="S98" s="157">
        <v>101</v>
      </c>
      <c r="T98" s="157">
        <v>103</v>
      </c>
      <c r="U98" s="157">
        <v>111</v>
      </c>
      <c r="V98" s="157">
        <v>100</v>
      </c>
      <c r="W98" s="157">
        <v>95</v>
      </c>
      <c r="X98" s="157">
        <v>92</v>
      </c>
      <c r="Y98" s="157">
        <v>87</v>
      </c>
      <c r="Z98" s="157">
        <v>90</v>
      </c>
      <c r="AA98" s="157">
        <v>95</v>
      </c>
      <c r="AB98" s="157">
        <v>93</v>
      </c>
      <c r="AC98" s="157">
        <v>525</v>
      </c>
      <c r="AD98" s="157">
        <v>568</v>
      </c>
      <c r="AE98" s="157">
        <v>579</v>
      </c>
      <c r="AF98" s="157">
        <v>555</v>
      </c>
      <c r="AG98" s="157">
        <v>519</v>
      </c>
      <c r="AH98" s="157">
        <v>433</v>
      </c>
      <c r="AI98" s="157">
        <v>391</v>
      </c>
      <c r="AJ98" s="157">
        <v>324</v>
      </c>
      <c r="AK98" s="157">
        <v>235</v>
      </c>
      <c r="AL98" s="157">
        <v>190</v>
      </c>
      <c r="AM98" s="157">
        <v>146</v>
      </c>
      <c r="AN98" s="157">
        <v>99</v>
      </c>
      <c r="AO98" s="16">
        <v>113</v>
      </c>
      <c r="AP98" s="154">
        <v>2</v>
      </c>
      <c r="AQ98" s="157">
        <v>26</v>
      </c>
      <c r="AR98" s="260">
        <v>31</v>
      </c>
      <c r="AS98" s="292"/>
    </row>
    <row r="99" spans="1:45" x14ac:dyDescent="0.25">
      <c r="A99" s="1">
        <v>82</v>
      </c>
      <c r="B99" s="21" t="s">
        <v>22</v>
      </c>
      <c r="C99" s="22" t="s">
        <v>133</v>
      </c>
      <c r="D99" s="22" t="s">
        <v>189</v>
      </c>
      <c r="E99" s="22" t="s">
        <v>190</v>
      </c>
      <c r="F99" s="23" t="s">
        <v>37</v>
      </c>
      <c r="G99" s="154">
        <f t="shared" si="22"/>
        <v>7913</v>
      </c>
      <c r="H99" s="16">
        <f t="shared" si="26"/>
        <v>680</v>
      </c>
      <c r="I99" s="154">
        <v>81</v>
      </c>
      <c r="J99" s="157">
        <v>114</v>
      </c>
      <c r="K99" s="157">
        <v>111</v>
      </c>
      <c r="L99" s="157">
        <v>122</v>
      </c>
      <c r="M99" s="157">
        <v>125</v>
      </c>
      <c r="N99" s="157">
        <v>127</v>
      </c>
      <c r="O99" s="157">
        <v>113</v>
      </c>
      <c r="P99" s="157">
        <v>120</v>
      </c>
      <c r="Q99" s="157">
        <v>119</v>
      </c>
      <c r="R99" s="157">
        <v>119</v>
      </c>
      <c r="S99" s="157">
        <v>121</v>
      </c>
      <c r="T99" s="157">
        <v>123</v>
      </c>
      <c r="U99" s="157">
        <v>133</v>
      </c>
      <c r="V99" s="157">
        <v>120</v>
      </c>
      <c r="W99" s="157">
        <v>114</v>
      </c>
      <c r="X99" s="157">
        <v>111</v>
      </c>
      <c r="Y99" s="157">
        <v>104</v>
      </c>
      <c r="Z99" s="157">
        <v>108</v>
      </c>
      <c r="AA99" s="157">
        <v>114</v>
      </c>
      <c r="AB99" s="157">
        <v>111</v>
      </c>
      <c r="AC99" s="157">
        <v>629</v>
      </c>
      <c r="AD99" s="157">
        <v>680</v>
      </c>
      <c r="AE99" s="157">
        <v>693</v>
      </c>
      <c r="AF99" s="157">
        <v>665</v>
      </c>
      <c r="AG99" s="157">
        <v>622</v>
      </c>
      <c r="AH99" s="157">
        <v>519</v>
      </c>
      <c r="AI99" s="157">
        <v>469</v>
      </c>
      <c r="AJ99" s="157">
        <v>388</v>
      </c>
      <c r="AK99" s="157">
        <v>282</v>
      </c>
      <c r="AL99" s="157">
        <v>227</v>
      </c>
      <c r="AM99" s="157">
        <v>174</v>
      </c>
      <c r="AN99" s="157">
        <v>119</v>
      </c>
      <c r="AO99" s="16">
        <v>136</v>
      </c>
      <c r="AP99" s="154">
        <v>3</v>
      </c>
      <c r="AQ99" s="157">
        <v>37</v>
      </c>
      <c r="AR99" s="260">
        <v>44</v>
      </c>
      <c r="AS99" s="292"/>
    </row>
    <row r="100" spans="1:45" x14ac:dyDescent="0.25">
      <c r="A100" s="1">
        <v>83</v>
      </c>
      <c r="B100" s="21" t="s">
        <v>22</v>
      </c>
      <c r="C100" s="22" t="s">
        <v>133</v>
      </c>
      <c r="D100" s="22" t="s">
        <v>191</v>
      </c>
      <c r="E100" s="22" t="s">
        <v>192</v>
      </c>
      <c r="F100" s="23" t="s">
        <v>34</v>
      </c>
      <c r="G100" s="154">
        <f t="shared" si="22"/>
        <v>7281</v>
      </c>
      <c r="H100" s="16">
        <f t="shared" si="26"/>
        <v>630</v>
      </c>
      <c r="I100" s="154">
        <v>80</v>
      </c>
      <c r="J100" s="157">
        <v>105</v>
      </c>
      <c r="K100" s="157">
        <v>102</v>
      </c>
      <c r="L100" s="157">
        <v>112</v>
      </c>
      <c r="M100" s="157">
        <v>115</v>
      </c>
      <c r="N100" s="157">
        <v>116</v>
      </c>
      <c r="O100" s="157">
        <v>103</v>
      </c>
      <c r="P100" s="157">
        <v>111</v>
      </c>
      <c r="Q100" s="157">
        <v>109</v>
      </c>
      <c r="R100" s="157">
        <v>110</v>
      </c>
      <c r="S100" s="157">
        <v>111</v>
      </c>
      <c r="T100" s="157">
        <v>113</v>
      </c>
      <c r="U100" s="157">
        <v>122</v>
      </c>
      <c r="V100" s="157">
        <v>110</v>
      </c>
      <c r="W100" s="157">
        <v>105</v>
      </c>
      <c r="X100" s="157">
        <v>102</v>
      </c>
      <c r="Y100" s="157">
        <v>96</v>
      </c>
      <c r="Z100" s="157">
        <v>99</v>
      </c>
      <c r="AA100" s="157">
        <v>104</v>
      </c>
      <c r="AB100" s="157">
        <v>102</v>
      </c>
      <c r="AC100" s="157">
        <v>579</v>
      </c>
      <c r="AD100" s="157">
        <v>625</v>
      </c>
      <c r="AE100" s="157">
        <v>638</v>
      </c>
      <c r="AF100" s="157">
        <v>612</v>
      </c>
      <c r="AG100" s="157">
        <v>572</v>
      </c>
      <c r="AH100" s="157">
        <v>477</v>
      </c>
      <c r="AI100" s="157">
        <v>431</v>
      </c>
      <c r="AJ100" s="157">
        <v>357</v>
      </c>
      <c r="AK100" s="157">
        <v>259</v>
      </c>
      <c r="AL100" s="157">
        <v>209</v>
      </c>
      <c r="AM100" s="157">
        <v>160</v>
      </c>
      <c r="AN100" s="157">
        <v>110</v>
      </c>
      <c r="AO100" s="16">
        <v>125</v>
      </c>
      <c r="AP100" s="154">
        <v>3</v>
      </c>
      <c r="AQ100" s="157">
        <v>36</v>
      </c>
      <c r="AR100" s="260">
        <v>44</v>
      </c>
      <c r="AS100" s="292"/>
    </row>
    <row r="101" spans="1:45" ht="15.75" thickBot="1" x14ac:dyDescent="0.3">
      <c r="A101" s="2">
        <v>84</v>
      </c>
      <c r="B101" s="28" t="s">
        <v>22</v>
      </c>
      <c r="C101" s="26" t="s">
        <v>133</v>
      </c>
      <c r="D101" s="26" t="s">
        <v>177</v>
      </c>
      <c r="E101" s="26" t="s">
        <v>178</v>
      </c>
      <c r="F101" s="27" t="s">
        <v>34</v>
      </c>
      <c r="G101" s="159">
        <f>SUM(I101:AO101)</f>
        <v>7020</v>
      </c>
      <c r="H101" s="29">
        <f t="shared" si="26"/>
        <v>593</v>
      </c>
      <c r="I101" s="159">
        <v>60</v>
      </c>
      <c r="J101" s="160">
        <v>102</v>
      </c>
      <c r="K101" s="160">
        <v>98</v>
      </c>
      <c r="L101" s="160">
        <v>109</v>
      </c>
      <c r="M101" s="160">
        <v>111</v>
      </c>
      <c r="N101" s="160">
        <v>113</v>
      </c>
      <c r="O101" s="160">
        <v>100</v>
      </c>
      <c r="P101" s="160">
        <v>107</v>
      </c>
      <c r="Q101" s="160">
        <v>105</v>
      </c>
      <c r="R101" s="160">
        <v>106</v>
      </c>
      <c r="S101" s="160">
        <v>107</v>
      </c>
      <c r="T101" s="160">
        <v>109</v>
      </c>
      <c r="U101" s="160">
        <v>118</v>
      </c>
      <c r="V101" s="160">
        <v>107</v>
      </c>
      <c r="W101" s="160">
        <v>101</v>
      </c>
      <c r="X101" s="160">
        <v>98</v>
      </c>
      <c r="Y101" s="160">
        <v>93</v>
      </c>
      <c r="Z101" s="160">
        <v>96</v>
      </c>
      <c r="AA101" s="160">
        <v>101</v>
      </c>
      <c r="AB101" s="160">
        <v>99</v>
      </c>
      <c r="AC101" s="160">
        <v>559</v>
      </c>
      <c r="AD101" s="160">
        <v>604</v>
      </c>
      <c r="AE101" s="160">
        <v>616</v>
      </c>
      <c r="AF101" s="160">
        <v>591</v>
      </c>
      <c r="AG101" s="160">
        <v>553</v>
      </c>
      <c r="AH101" s="160">
        <v>461</v>
      </c>
      <c r="AI101" s="160">
        <v>416</v>
      </c>
      <c r="AJ101" s="160">
        <v>345</v>
      </c>
      <c r="AK101" s="160">
        <v>251</v>
      </c>
      <c r="AL101" s="160">
        <v>202</v>
      </c>
      <c r="AM101" s="160">
        <v>155</v>
      </c>
      <c r="AN101" s="160">
        <v>106</v>
      </c>
      <c r="AO101" s="29">
        <v>121</v>
      </c>
      <c r="AP101" s="159">
        <v>2</v>
      </c>
      <c r="AQ101" s="160">
        <v>27</v>
      </c>
      <c r="AR101" s="263">
        <v>33</v>
      </c>
      <c r="AS101" s="294"/>
    </row>
    <row r="102" spans="1:45" x14ac:dyDescent="0.25">
      <c r="A102" s="3"/>
      <c r="B102" s="3"/>
      <c r="C102" s="3"/>
      <c r="D102" s="3"/>
      <c r="E102" s="3" t="s">
        <v>198</v>
      </c>
      <c r="F102" s="3"/>
      <c r="G102" s="133"/>
      <c r="H102" s="133"/>
      <c r="I102" s="133"/>
      <c r="J102" s="133"/>
      <c r="K102" s="133"/>
      <c r="L102" s="133"/>
      <c r="M102" s="133"/>
      <c r="N102" s="133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</row>
    <row r="103" spans="1:45" x14ac:dyDescent="0.25">
      <c r="A103" s="3"/>
      <c r="B103" s="3"/>
      <c r="C103" s="3"/>
      <c r="D103" s="3"/>
      <c r="E103" s="3" t="s">
        <v>197</v>
      </c>
      <c r="F103" s="3"/>
      <c r="G103" s="133"/>
      <c r="H103" s="133"/>
      <c r="I103" s="133"/>
      <c r="J103" s="133"/>
      <c r="K103" s="133"/>
      <c r="L103" s="133"/>
      <c r="M103" s="133"/>
      <c r="N103" s="133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</row>
    <row r="104" spans="1:45" x14ac:dyDescent="0.25">
      <c r="A104" s="3"/>
      <c r="B104" s="3"/>
      <c r="C104" s="3"/>
      <c r="D104" s="3"/>
      <c r="E104" s="3" t="s">
        <v>193</v>
      </c>
      <c r="F104" s="3"/>
      <c r="G104" s="133"/>
      <c r="H104" s="133"/>
      <c r="I104" s="133"/>
      <c r="J104" s="133"/>
      <c r="K104" s="133"/>
      <c r="L104" s="133"/>
      <c r="M104" s="133"/>
      <c r="N104" s="133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</row>
    <row r="105" spans="1:45" x14ac:dyDescent="0.25">
      <c r="A105" s="3"/>
      <c r="B105" s="3"/>
      <c r="C105" s="3"/>
      <c r="D105" s="3"/>
      <c r="E105" s="3" t="s">
        <v>288</v>
      </c>
      <c r="F105" s="3"/>
      <c r="G105" s="133"/>
      <c r="H105" s="133"/>
      <c r="I105" s="133"/>
      <c r="J105" s="133"/>
      <c r="K105" s="133"/>
      <c r="L105" s="133"/>
      <c r="M105" s="133"/>
      <c r="N105" s="133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</row>
    <row r="106" spans="1:45" x14ac:dyDescent="0.25">
      <c r="A106" s="3"/>
      <c r="B106" s="3"/>
      <c r="C106" s="3"/>
      <c r="D106" s="3"/>
      <c r="F106" s="3"/>
      <c r="G106" s="133"/>
      <c r="H106" s="133"/>
      <c r="I106" s="133"/>
      <c r="J106" s="133"/>
      <c r="K106" s="133"/>
      <c r="L106" s="133"/>
      <c r="M106" s="133"/>
      <c r="N106" s="133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</row>
    <row r="107" spans="1:45" x14ac:dyDescent="0.25"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</row>
    <row r="108" spans="1:45" x14ac:dyDescent="0.25"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</row>
    <row r="109" spans="1:45" x14ac:dyDescent="0.25"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</row>
    <row r="110" spans="1:45" x14ac:dyDescent="0.25"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</row>
    <row r="111" spans="1:45" ht="15.75" thickBot="1" x14ac:dyDescent="0.3"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</row>
    <row r="112" spans="1:45" ht="15" customHeight="1" thickBot="1" x14ac:dyDescent="0.3">
      <c r="D112" s="384" t="s">
        <v>242</v>
      </c>
      <c r="E112" s="386" t="s">
        <v>0</v>
      </c>
      <c r="F112" s="395"/>
      <c r="G112" s="350" t="s">
        <v>195</v>
      </c>
      <c r="H112" s="363"/>
      <c r="I112" s="397" t="s">
        <v>4</v>
      </c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  <c r="AA112" s="398"/>
      <c r="AB112" s="399"/>
      <c r="AC112" s="400" t="s">
        <v>287</v>
      </c>
      <c r="AD112" s="401"/>
      <c r="AE112" s="401"/>
      <c r="AF112" s="401"/>
      <c r="AG112" s="401"/>
      <c r="AH112" s="401"/>
      <c r="AI112" s="401"/>
      <c r="AJ112" s="401"/>
      <c r="AK112" s="401"/>
      <c r="AL112" s="401"/>
      <c r="AM112" s="401"/>
      <c r="AN112" s="401"/>
      <c r="AO112" s="402"/>
      <c r="AP112" s="338" t="s">
        <v>308</v>
      </c>
      <c r="AQ112" s="339"/>
      <c r="AR112" s="340"/>
      <c r="AS112" s="382" t="s">
        <v>311</v>
      </c>
    </row>
    <row r="113" spans="4:45" ht="15.75" thickBot="1" x14ac:dyDescent="0.3">
      <c r="D113" s="385"/>
      <c r="E113" s="387"/>
      <c r="F113" s="396"/>
      <c r="G113" s="256" t="s">
        <v>196</v>
      </c>
      <c r="H113" s="257" t="s">
        <v>5</v>
      </c>
      <c r="I113" s="280" t="s">
        <v>6</v>
      </c>
      <c r="J113" s="280" t="s">
        <v>7</v>
      </c>
      <c r="K113" s="280" t="s">
        <v>8</v>
      </c>
      <c r="L113" s="280" t="s">
        <v>9</v>
      </c>
      <c r="M113" s="280" t="s">
        <v>10</v>
      </c>
      <c r="N113" s="280" t="s">
        <v>11</v>
      </c>
      <c r="O113" s="281" t="s">
        <v>199</v>
      </c>
      <c r="P113" s="281" t="s">
        <v>200</v>
      </c>
      <c r="Q113" s="281" t="s">
        <v>201</v>
      </c>
      <c r="R113" s="281" t="s">
        <v>202</v>
      </c>
      <c r="S113" s="281" t="s">
        <v>203</v>
      </c>
      <c r="T113" s="281" t="s">
        <v>204</v>
      </c>
      <c r="U113" s="281" t="s">
        <v>205</v>
      </c>
      <c r="V113" s="281" t="s">
        <v>206</v>
      </c>
      <c r="W113" s="281" t="s">
        <v>207</v>
      </c>
      <c r="X113" s="281" t="s">
        <v>208</v>
      </c>
      <c r="Y113" s="281" t="s">
        <v>209</v>
      </c>
      <c r="Z113" s="281" t="s">
        <v>210</v>
      </c>
      <c r="AA113" s="281" t="s">
        <v>211</v>
      </c>
      <c r="AB113" s="281" t="s">
        <v>212</v>
      </c>
      <c r="AC113" s="278" t="s">
        <v>295</v>
      </c>
      <c r="AD113" s="277" t="s">
        <v>296</v>
      </c>
      <c r="AE113" s="277" t="s">
        <v>297</v>
      </c>
      <c r="AF113" s="277" t="s">
        <v>298</v>
      </c>
      <c r="AG113" s="277" t="s">
        <v>299</v>
      </c>
      <c r="AH113" s="277" t="s">
        <v>300</v>
      </c>
      <c r="AI113" s="277" t="s">
        <v>301</v>
      </c>
      <c r="AJ113" s="277" t="s">
        <v>302</v>
      </c>
      <c r="AK113" s="277" t="s">
        <v>303</v>
      </c>
      <c r="AL113" s="277" t="s">
        <v>304</v>
      </c>
      <c r="AM113" s="277" t="s">
        <v>305</v>
      </c>
      <c r="AN113" s="277" t="s">
        <v>306</v>
      </c>
      <c r="AO113" s="279" t="s">
        <v>307</v>
      </c>
      <c r="AP113" s="192" t="s">
        <v>309</v>
      </c>
      <c r="AQ113" s="193" t="s">
        <v>318</v>
      </c>
      <c r="AR113" s="194" t="s">
        <v>310</v>
      </c>
      <c r="AS113" s="383"/>
    </row>
    <row r="114" spans="4:45" ht="15.75" thickBot="1" x14ac:dyDescent="0.3">
      <c r="D114" s="177"/>
      <c r="E114" s="142" t="s">
        <v>12</v>
      </c>
      <c r="F114" s="143"/>
      <c r="G114" s="180">
        <f>+SUM(G115:G121)</f>
        <v>780162</v>
      </c>
      <c r="H114" s="182">
        <f t="shared" ref="H114:AS114" si="27">+SUM(H115:H121)</f>
        <v>80218</v>
      </c>
      <c r="I114" s="180">
        <f t="shared" si="27"/>
        <v>11071</v>
      </c>
      <c r="J114" s="176">
        <f t="shared" si="27"/>
        <v>13065</v>
      </c>
      <c r="K114" s="176">
        <f t="shared" si="27"/>
        <v>13348</v>
      </c>
      <c r="L114" s="176">
        <f t="shared" si="27"/>
        <v>14221</v>
      </c>
      <c r="M114" s="176">
        <f t="shared" si="27"/>
        <v>14294</v>
      </c>
      <c r="N114" s="176">
        <f t="shared" si="27"/>
        <v>14219</v>
      </c>
      <c r="O114" s="176">
        <f t="shared" si="27"/>
        <v>9638</v>
      </c>
      <c r="P114" s="176">
        <f t="shared" si="27"/>
        <v>10093</v>
      </c>
      <c r="Q114" s="176">
        <f t="shared" si="27"/>
        <v>10167</v>
      </c>
      <c r="R114" s="176">
        <f t="shared" si="27"/>
        <v>10116</v>
      </c>
      <c r="S114" s="176">
        <f t="shared" si="27"/>
        <v>10625</v>
      </c>
      <c r="T114" s="176">
        <f t="shared" si="27"/>
        <v>10888</v>
      </c>
      <c r="U114" s="176">
        <f t="shared" si="27"/>
        <v>11353</v>
      </c>
      <c r="V114" s="176">
        <f t="shared" si="27"/>
        <v>10871</v>
      </c>
      <c r="W114" s="176">
        <f t="shared" si="27"/>
        <v>10370</v>
      </c>
      <c r="X114" s="176">
        <f t="shared" si="27"/>
        <v>9453</v>
      </c>
      <c r="Y114" s="176">
        <f t="shared" si="27"/>
        <v>9387</v>
      </c>
      <c r="Z114" s="176">
        <f t="shared" si="27"/>
        <v>10375</v>
      </c>
      <c r="AA114" s="176">
        <f t="shared" si="27"/>
        <v>11112</v>
      </c>
      <c r="AB114" s="176">
        <f t="shared" si="27"/>
        <v>10910</v>
      </c>
      <c r="AC114" s="176">
        <f t="shared" si="27"/>
        <v>61429</v>
      </c>
      <c r="AD114" s="176">
        <f t="shared" si="27"/>
        <v>67151</v>
      </c>
      <c r="AE114" s="176">
        <f t="shared" si="27"/>
        <v>66678</v>
      </c>
      <c r="AF114" s="176">
        <f t="shared" si="27"/>
        <v>63331</v>
      </c>
      <c r="AG114" s="176">
        <f t="shared" si="27"/>
        <v>58590</v>
      </c>
      <c r="AH114" s="176">
        <f t="shared" si="27"/>
        <v>49958</v>
      </c>
      <c r="AI114" s="176">
        <f t="shared" si="27"/>
        <v>46465</v>
      </c>
      <c r="AJ114" s="176">
        <f t="shared" si="27"/>
        <v>38935</v>
      </c>
      <c r="AK114" s="176">
        <f t="shared" si="27"/>
        <v>29140</v>
      </c>
      <c r="AL114" s="176">
        <f t="shared" si="27"/>
        <v>25825</v>
      </c>
      <c r="AM114" s="176">
        <f t="shared" si="27"/>
        <v>19935</v>
      </c>
      <c r="AN114" s="176">
        <f t="shared" si="27"/>
        <v>12780</v>
      </c>
      <c r="AO114" s="182">
        <f t="shared" si="27"/>
        <v>14369</v>
      </c>
      <c r="AP114" s="180">
        <f t="shared" si="27"/>
        <v>325</v>
      </c>
      <c r="AQ114" s="176">
        <f t="shared" si="27"/>
        <v>4932</v>
      </c>
      <c r="AR114" s="203">
        <f t="shared" si="27"/>
        <v>6139</v>
      </c>
      <c r="AS114" s="288">
        <f t="shared" si="27"/>
        <v>0</v>
      </c>
    </row>
    <row r="115" spans="4:45" x14ac:dyDescent="0.25">
      <c r="D115" s="138" t="s">
        <v>213</v>
      </c>
      <c r="E115" s="135" t="s">
        <v>14</v>
      </c>
      <c r="F115" s="31"/>
      <c r="G115" s="304">
        <f>SUM(I115:AO115)</f>
        <v>313980</v>
      </c>
      <c r="H115" s="178">
        <f>SUM(I115:N115)</f>
        <v>34045</v>
      </c>
      <c r="I115" s="320">
        <f>+SUMIFS(I$10:I$101,$B$10:$B$101,$E115)</f>
        <v>4815</v>
      </c>
      <c r="J115" s="321">
        <f t="shared" ref="J115:AO121" si="28">+SUMIFS(J$10:J$101,$B$10:$B$101,$E115)</f>
        <v>5578</v>
      </c>
      <c r="K115" s="321">
        <f t="shared" si="28"/>
        <v>5652</v>
      </c>
      <c r="L115" s="321">
        <f t="shared" si="28"/>
        <v>6088</v>
      </c>
      <c r="M115" s="321">
        <f t="shared" si="28"/>
        <v>5918</v>
      </c>
      <c r="N115" s="321">
        <f t="shared" si="28"/>
        <v>5994</v>
      </c>
      <c r="O115" s="321">
        <f t="shared" si="28"/>
        <v>4070</v>
      </c>
      <c r="P115" s="321">
        <f t="shared" si="28"/>
        <v>4302</v>
      </c>
      <c r="Q115" s="321">
        <f t="shared" si="28"/>
        <v>4306</v>
      </c>
      <c r="R115" s="321">
        <f t="shared" si="28"/>
        <v>4280</v>
      </c>
      <c r="S115" s="321">
        <f t="shared" si="28"/>
        <v>4593</v>
      </c>
      <c r="T115" s="321">
        <f t="shared" si="28"/>
        <v>4649</v>
      </c>
      <c r="U115" s="321">
        <f t="shared" si="28"/>
        <v>4629</v>
      </c>
      <c r="V115" s="321">
        <f t="shared" si="28"/>
        <v>4545</v>
      </c>
      <c r="W115" s="321">
        <f t="shared" si="28"/>
        <v>4439</v>
      </c>
      <c r="X115" s="321">
        <f t="shared" si="28"/>
        <v>3919</v>
      </c>
      <c r="Y115" s="321">
        <f t="shared" si="28"/>
        <v>3887</v>
      </c>
      <c r="Z115" s="321">
        <f t="shared" si="28"/>
        <v>4345</v>
      </c>
      <c r="AA115" s="321">
        <f t="shared" si="28"/>
        <v>4728</v>
      </c>
      <c r="AB115" s="321">
        <f t="shared" si="28"/>
        <v>4503</v>
      </c>
      <c r="AC115" s="321">
        <f t="shared" si="28"/>
        <v>25564</v>
      </c>
      <c r="AD115" s="321">
        <f t="shared" si="28"/>
        <v>28507</v>
      </c>
      <c r="AE115" s="321">
        <f t="shared" si="28"/>
        <v>28246</v>
      </c>
      <c r="AF115" s="321">
        <f t="shared" si="28"/>
        <v>25980</v>
      </c>
      <c r="AG115" s="321">
        <f t="shared" si="28"/>
        <v>22949</v>
      </c>
      <c r="AH115" s="321">
        <f t="shared" si="28"/>
        <v>19584</v>
      </c>
      <c r="AI115" s="321">
        <f t="shared" si="28"/>
        <v>17957</v>
      </c>
      <c r="AJ115" s="321">
        <f t="shared" si="28"/>
        <v>14697</v>
      </c>
      <c r="AK115" s="321">
        <f t="shared" si="28"/>
        <v>10677</v>
      </c>
      <c r="AL115" s="321">
        <f t="shared" si="28"/>
        <v>9134</v>
      </c>
      <c r="AM115" s="321">
        <f t="shared" si="28"/>
        <v>6704</v>
      </c>
      <c r="AN115" s="321">
        <f t="shared" si="28"/>
        <v>4198</v>
      </c>
      <c r="AO115" s="298">
        <f t="shared" si="28"/>
        <v>4543</v>
      </c>
      <c r="AP115" s="301">
        <f t="shared" ref="AP115:AS121" si="29">+SUMIFS(AP$10:AP$101,$B$10:$B$101,$E115)</f>
        <v>138</v>
      </c>
      <c r="AQ115" s="179">
        <f t="shared" si="29"/>
        <v>2143</v>
      </c>
      <c r="AR115" s="265">
        <f t="shared" si="29"/>
        <v>2672</v>
      </c>
      <c r="AS115" s="179">
        <f t="shared" si="29"/>
        <v>0</v>
      </c>
    </row>
    <row r="116" spans="4:45" x14ac:dyDescent="0.25">
      <c r="D116" s="137" t="s">
        <v>214</v>
      </c>
      <c r="E116" s="135" t="s">
        <v>134</v>
      </c>
      <c r="F116" s="31"/>
      <c r="G116" s="187">
        <f t="shared" ref="G116:G121" si="30">SUM(I116:AO116)</f>
        <v>22413</v>
      </c>
      <c r="H116" s="16">
        <f t="shared" ref="H116:H121" si="31">SUM(I116:N116)</f>
        <v>2093</v>
      </c>
      <c r="I116" s="183">
        <f t="shared" ref="I116:X121" si="32">+SUMIFS(I$10:I$101,$B$10:$B$101,$E116)</f>
        <v>305</v>
      </c>
      <c r="J116" s="185">
        <f t="shared" si="32"/>
        <v>302</v>
      </c>
      <c r="K116" s="185">
        <f t="shared" si="32"/>
        <v>342</v>
      </c>
      <c r="L116" s="185">
        <f t="shared" si="32"/>
        <v>380</v>
      </c>
      <c r="M116" s="185">
        <f t="shared" si="32"/>
        <v>379</v>
      </c>
      <c r="N116" s="185">
        <f t="shared" si="32"/>
        <v>385</v>
      </c>
      <c r="O116" s="185">
        <f t="shared" si="32"/>
        <v>242</v>
      </c>
      <c r="P116" s="185">
        <f t="shared" si="32"/>
        <v>256</v>
      </c>
      <c r="Q116" s="185">
        <f t="shared" si="32"/>
        <v>265</v>
      </c>
      <c r="R116" s="185">
        <f t="shared" si="32"/>
        <v>261</v>
      </c>
      <c r="S116" s="185">
        <f t="shared" si="32"/>
        <v>276</v>
      </c>
      <c r="T116" s="185">
        <f t="shared" si="32"/>
        <v>326</v>
      </c>
      <c r="U116" s="185">
        <f t="shared" si="32"/>
        <v>297</v>
      </c>
      <c r="V116" s="185">
        <f t="shared" si="32"/>
        <v>301</v>
      </c>
      <c r="W116" s="185">
        <f t="shared" si="32"/>
        <v>290</v>
      </c>
      <c r="X116" s="185">
        <f t="shared" si="32"/>
        <v>254</v>
      </c>
      <c r="Y116" s="185">
        <f t="shared" si="28"/>
        <v>239</v>
      </c>
      <c r="Z116" s="185">
        <f t="shared" si="28"/>
        <v>257</v>
      </c>
      <c r="AA116" s="185">
        <f t="shared" si="28"/>
        <v>260</v>
      </c>
      <c r="AB116" s="185">
        <f t="shared" si="28"/>
        <v>258</v>
      </c>
      <c r="AC116" s="185">
        <f t="shared" si="28"/>
        <v>1449</v>
      </c>
      <c r="AD116" s="185">
        <f t="shared" si="28"/>
        <v>1502</v>
      </c>
      <c r="AE116" s="185">
        <f t="shared" si="28"/>
        <v>1554</v>
      </c>
      <c r="AF116" s="185">
        <f t="shared" si="28"/>
        <v>1701</v>
      </c>
      <c r="AG116" s="185">
        <f t="shared" si="28"/>
        <v>1802</v>
      </c>
      <c r="AH116" s="185">
        <f t="shared" si="28"/>
        <v>1565</v>
      </c>
      <c r="AI116" s="185">
        <f t="shared" si="28"/>
        <v>1483</v>
      </c>
      <c r="AJ116" s="185">
        <f t="shared" si="28"/>
        <v>1316</v>
      </c>
      <c r="AK116" s="185">
        <f t="shared" si="28"/>
        <v>1006</v>
      </c>
      <c r="AL116" s="185">
        <f t="shared" si="28"/>
        <v>998</v>
      </c>
      <c r="AM116" s="185">
        <f t="shared" si="28"/>
        <v>844</v>
      </c>
      <c r="AN116" s="185">
        <f t="shared" si="28"/>
        <v>543</v>
      </c>
      <c r="AO116" s="299">
        <f t="shared" si="28"/>
        <v>775</v>
      </c>
      <c r="AP116" s="302">
        <f t="shared" si="29"/>
        <v>9</v>
      </c>
      <c r="AQ116" s="32">
        <f t="shared" si="29"/>
        <v>144</v>
      </c>
      <c r="AR116" s="267">
        <f t="shared" si="29"/>
        <v>161</v>
      </c>
      <c r="AS116" s="32">
        <f t="shared" si="29"/>
        <v>0</v>
      </c>
    </row>
    <row r="117" spans="4:45" x14ac:dyDescent="0.25">
      <c r="D117" s="138" t="s">
        <v>215</v>
      </c>
      <c r="E117" s="135" t="s">
        <v>125</v>
      </c>
      <c r="F117" s="31"/>
      <c r="G117" s="187">
        <f t="shared" si="30"/>
        <v>17814</v>
      </c>
      <c r="H117" s="16">
        <f t="shared" si="31"/>
        <v>1687</v>
      </c>
      <c r="I117" s="183">
        <f t="shared" si="32"/>
        <v>233</v>
      </c>
      <c r="J117" s="185">
        <f t="shared" si="28"/>
        <v>284</v>
      </c>
      <c r="K117" s="185">
        <f t="shared" si="28"/>
        <v>302</v>
      </c>
      <c r="L117" s="185">
        <f t="shared" si="28"/>
        <v>290</v>
      </c>
      <c r="M117" s="185">
        <f t="shared" si="28"/>
        <v>298</v>
      </c>
      <c r="N117" s="185">
        <f t="shared" si="28"/>
        <v>280</v>
      </c>
      <c r="O117" s="185">
        <f t="shared" si="28"/>
        <v>258</v>
      </c>
      <c r="P117" s="185">
        <f t="shared" si="28"/>
        <v>274</v>
      </c>
      <c r="Q117" s="185">
        <f t="shared" si="28"/>
        <v>286</v>
      </c>
      <c r="R117" s="185">
        <f t="shared" si="28"/>
        <v>302</v>
      </c>
      <c r="S117" s="185">
        <f t="shared" si="28"/>
        <v>302</v>
      </c>
      <c r="T117" s="185">
        <f t="shared" si="28"/>
        <v>263</v>
      </c>
      <c r="U117" s="185">
        <f t="shared" si="28"/>
        <v>296</v>
      </c>
      <c r="V117" s="185">
        <f t="shared" si="28"/>
        <v>286</v>
      </c>
      <c r="W117" s="185">
        <f t="shared" si="28"/>
        <v>246</v>
      </c>
      <c r="X117" s="185">
        <f t="shared" si="28"/>
        <v>217</v>
      </c>
      <c r="Y117" s="185">
        <f t="shared" si="28"/>
        <v>233</v>
      </c>
      <c r="Z117" s="185">
        <f t="shared" si="28"/>
        <v>257</v>
      </c>
      <c r="AA117" s="185">
        <f t="shared" si="28"/>
        <v>251</v>
      </c>
      <c r="AB117" s="185">
        <f t="shared" si="28"/>
        <v>241</v>
      </c>
      <c r="AC117" s="185">
        <f t="shared" si="28"/>
        <v>1309</v>
      </c>
      <c r="AD117" s="185">
        <f t="shared" si="28"/>
        <v>1530</v>
      </c>
      <c r="AE117" s="185">
        <f t="shared" si="28"/>
        <v>1616</v>
      </c>
      <c r="AF117" s="185">
        <f t="shared" si="28"/>
        <v>1636</v>
      </c>
      <c r="AG117" s="185">
        <f t="shared" si="28"/>
        <v>1352</v>
      </c>
      <c r="AH117" s="185">
        <f t="shared" si="28"/>
        <v>1195</v>
      </c>
      <c r="AI117" s="185">
        <f t="shared" si="28"/>
        <v>998</v>
      </c>
      <c r="AJ117" s="185">
        <f t="shared" si="28"/>
        <v>831</v>
      </c>
      <c r="AK117" s="185">
        <f t="shared" si="28"/>
        <v>555</v>
      </c>
      <c r="AL117" s="185">
        <f t="shared" si="28"/>
        <v>482</v>
      </c>
      <c r="AM117" s="185">
        <f t="shared" si="28"/>
        <v>397</v>
      </c>
      <c r="AN117" s="185">
        <f t="shared" si="28"/>
        <v>262</v>
      </c>
      <c r="AO117" s="299">
        <f t="shared" si="28"/>
        <v>252</v>
      </c>
      <c r="AP117" s="302">
        <f t="shared" si="29"/>
        <v>6</v>
      </c>
      <c r="AQ117" s="32">
        <f t="shared" si="29"/>
        <v>96</v>
      </c>
      <c r="AR117" s="267">
        <f t="shared" si="29"/>
        <v>137</v>
      </c>
      <c r="AS117" s="32">
        <f t="shared" si="29"/>
        <v>0</v>
      </c>
    </row>
    <row r="118" spans="4:45" x14ac:dyDescent="0.25">
      <c r="D118" s="138" t="s">
        <v>216</v>
      </c>
      <c r="E118" s="135" t="s">
        <v>18</v>
      </c>
      <c r="F118" s="31"/>
      <c r="G118" s="187">
        <f t="shared" si="30"/>
        <v>108935</v>
      </c>
      <c r="H118" s="16">
        <f t="shared" si="31"/>
        <v>11374</v>
      </c>
      <c r="I118" s="183">
        <f t="shared" si="32"/>
        <v>1577</v>
      </c>
      <c r="J118" s="185">
        <f t="shared" si="28"/>
        <v>1911</v>
      </c>
      <c r="K118" s="185">
        <f t="shared" si="28"/>
        <v>1840</v>
      </c>
      <c r="L118" s="185">
        <f t="shared" si="28"/>
        <v>2010</v>
      </c>
      <c r="M118" s="185">
        <f t="shared" si="28"/>
        <v>2060</v>
      </c>
      <c r="N118" s="185">
        <f t="shared" si="28"/>
        <v>1976</v>
      </c>
      <c r="O118" s="185">
        <f t="shared" si="28"/>
        <v>1291</v>
      </c>
      <c r="P118" s="185">
        <f t="shared" si="28"/>
        <v>1310</v>
      </c>
      <c r="Q118" s="185">
        <f t="shared" si="28"/>
        <v>1384</v>
      </c>
      <c r="R118" s="185">
        <f t="shared" si="28"/>
        <v>1287</v>
      </c>
      <c r="S118" s="185">
        <f t="shared" si="28"/>
        <v>1383</v>
      </c>
      <c r="T118" s="185">
        <f t="shared" si="28"/>
        <v>1427</v>
      </c>
      <c r="U118" s="185">
        <f t="shared" si="28"/>
        <v>1598</v>
      </c>
      <c r="V118" s="185">
        <f t="shared" si="28"/>
        <v>1480</v>
      </c>
      <c r="W118" s="185">
        <f t="shared" si="28"/>
        <v>1408</v>
      </c>
      <c r="X118" s="185">
        <f t="shared" si="28"/>
        <v>1292</v>
      </c>
      <c r="Y118" s="185">
        <f t="shared" si="28"/>
        <v>1300</v>
      </c>
      <c r="Z118" s="185">
        <f t="shared" si="28"/>
        <v>1366</v>
      </c>
      <c r="AA118" s="185">
        <f t="shared" si="28"/>
        <v>1513</v>
      </c>
      <c r="AB118" s="185">
        <f t="shared" si="28"/>
        <v>1565</v>
      </c>
      <c r="AC118" s="185">
        <f t="shared" si="28"/>
        <v>8534</v>
      </c>
      <c r="AD118" s="185">
        <f t="shared" si="28"/>
        <v>9268</v>
      </c>
      <c r="AE118" s="185">
        <f t="shared" si="28"/>
        <v>9235</v>
      </c>
      <c r="AF118" s="185">
        <f t="shared" si="28"/>
        <v>8733</v>
      </c>
      <c r="AG118" s="185">
        <f t="shared" si="28"/>
        <v>8111</v>
      </c>
      <c r="AH118" s="185">
        <f t="shared" si="28"/>
        <v>6856</v>
      </c>
      <c r="AI118" s="185">
        <f t="shared" si="28"/>
        <v>6954</v>
      </c>
      <c r="AJ118" s="185">
        <f t="shared" si="28"/>
        <v>5863</v>
      </c>
      <c r="AK118" s="185">
        <f t="shared" si="28"/>
        <v>4279</v>
      </c>
      <c r="AL118" s="185">
        <f t="shared" si="28"/>
        <v>3523</v>
      </c>
      <c r="AM118" s="185">
        <f t="shared" si="28"/>
        <v>2658</v>
      </c>
      <c r="AN118" s="185">
        <f t="shared" si="28"/>
        <v>1786</v>
      </c>
      <c r="AO118" s="299">
        <f t="shared" si="28"/>
        <v>2157</v>
      </c>
      <c r="AP118" s="302">
        <f t="shared" si="29"/>
        <v>44</v>
      </c>
      <c r="AQ118" s="32">
        <f t="shared" si="29"/>
        <v>680</v>
      </c>
      <c r="AR118" s="267">
        <f t="shared" si="29"/>
        <v>897</v>
      </c>
      <c r="AS118" s="32">
        <f t="shared" si="29"/>
        <v>0</v>
      </c>
    </row>
    <row r="119" spans="4:45" x14ac:dyDescent="0.25">
      <c r="D119" s="138" t="s">
        <v>217</v>
      </c>
      <c r="E119" s="135" t="s">
        <v>113</v>
      </c>
      <c r="F119" s="31"/>
      <c r="G119" s="187">
        <f t="shared" si="30"/>
        <v>79457</v>
      </c>
      <c r="H119" s="16">
        <f t="shared" si="31"/>
        <v>6893</v>
      </c>
      <c r="I119" s="183">
        <f t="shared" si="32"/>
        <v>952</v>
      </c>
      <c r="J119" s="185">
        <f t="shared" si="28"/>
        <v>1086</v>
      </c>
      <c r="K119" s="185">
        <f t="shared" si="28"/>
        <v>1133</v>
      </c>
      <c r="L119" s="185">
        <f t="shared" si="28"/>
        <v>1153</v>
      </c>
      <c r="M119" s="185">
        <f t="shared" si="28"/>
        <v>1326</v>
      </c>
      <c r="N119" s="185">
        <f t="shared" si="28"/>
        <v>1243</v>
      </c>
      <c r="O119" s="185">
        <f t="shared" si="28"/>
        <v>693</v>
      </c>
      <c r="P119" s="185">
        <f t="shared" si="28"/>
        <v>751</v>
      </c>
      <c r="Q119" s="185">
        <f t="shared" si="28"/>
        <v>736</v>
      </c>
      <c r="R119" s="185">
        <f t="shared" si="28"/>
        <v>826</v>
      </c>
      <c r="S119" s="185">
        <f t="shared" si="28"/>
        <v>831</v>
      </c>
      <c r="T119" s="185">
        <f t="shared" si="28"/>
        <v>822</v>
      </c>
      <c r="U119" s="185">
        <f t="shared" si="28"/>
        <v>918</v>
      </c>
      <c r="V119" s="185">
        <f t="shared" si="28"/>
        <v>941</v>
      </c>
      <c r="W119" s="185">
        <f t="shared" si="28"/>
        <v>878</v>
      </c>
      <c r="X119" s="185">
        <f t="shared" si="28"/>
        <v>865</v>
      </c>
      <c r="Y119" s="185">
        <f t="shared" si="28"/>
        <v>857</v>
      </c>
      <c r="Z119" s="185">
        <f t="shared" si="28"/>
        <v>1022</v>
      </c>
      <c r="AA119" s="185">
        <f t="shared" si="28"/>
        <v>993</v>
      </c>
      <c r="AB119" s="185">
        <f t="shared" si="28"/>
        <v>978</v>
      </c>
      <c r="AC119" s="185">
        <f t="shared" si="28"/>
        <v>5212</v>
      </c>
      <c r="AD119" s="185">
        <f t="shared" si="28"/>
        <v>5216</v>
      </c>
      <c r="AE119" s="185">
        <f t="shared" si="28"/>
        <v>4954</v>
      </c>
      <c r="AF119" s="185">
        <f t="shared" si="28"/>
        <v>5231</v>
      </c>
      <c r="AG119" s="185">
        <f t="shared" si="28"/>
        <v>5847</v>
      </c>
      <c r="AH119" s="185">
        <f t="shared" si="28"/>
        <v>5823</v>
      </c>
      <c r="AI119" s="185">
        <f t="shared" si="28"/>
        <v>5735</v>
      </c>
      <c r="AJ119" s="185">
        <f t="shared" si="28"/>
        <v>5192</v>
      </c>
      <c r="AK119" s="185">
        <f t="shared" si="28"/>
        <v>4471</v>
      </c>
      <c r="AL119" s="185">
        <f t="shared" si="28"/>
        <v>4293</v>
      </c>
      <c r="AM119" s="185">
        <f t="shared" si="28"/>
        <v>3609</v>
      </c>
      <c r="AN119" s="185">
        <f t="shared" si="28"/>
        <v>2194</v>
      </c>
      <c r="AO119" s="299">
        <f t="shared" si="28"/>
        <v>2676</v>
      </c>
      <c r="AP119" s="302">
        <f t="shared" si="29"/>
        <v>28</v>
      </c>
      <c r="AQ119" s="32">
        <f t="shared" si="29"/>
        <v>429</v>
      </c>
      <c r="AR119" s="267">
        <f t="shared" si="29"/>
        <v>523</v>
      </c>
      <c r="AS119" s="32">
        <f t="shared" si="29"/>
        <v>0</v>
      </c>
    </row>
    <row r="120" spans="4:45" x14ac:dyDescent="0.25">
      <c r="D120" s="138" t="s">
        <v>218</v>
      </c>
      <c r="E120" s="135" t="s">
        <v>22</v>
      </c>
      <c r="F120" s="31"/>
      <c r="G120" s="187">
        <f t="shared" si="30"/>
        <v>126724</v>
      </c>
      <c r="H120" s="16">
        <f t="shared" si="31"/>
        <v>10936</v>
      </c>
      <c r="I120" s="183">
        <f t="shared" si="32"/>
        <v>1346</v>
      </c>
      <c r="J120" s="185">
        <f t="shared" si="28"/>
        <v>1827</v>
      </c>
      <c r="K120" s="185">
        <f t="shared" si="28"/>
        <v>1771</v>
      </c>
      <c r="L120" s="185">
        <f t="shared" si="28"/>
        <v>1956</v>
      </c>
      <c r="M120" s="185">
        <f t="shared" si="28"/>
        <v>2006</v>
      </c>
      <c r="N120" s="185">
        <f t="shared" si="28"/>
        <v>2030</v>
      </c>
      <c r="O120" s="185">
        <f t="shared" si="28"/>
        <v>1800</v>
      </c>
      <c r="P120" s="185">
        <f t="shared" si="28"/>
        <v>1933</v>
      </c>
      <c r="Q120" s="185">
        <f t="shared" si="28"/>
        <v>1898</v>
      </c>
      <c r="R120" s="185">
        <f t="shared" si="28"/>
        <v>1910</v>
      </c>
      <c r="S120" s="185">
        <f t="shared" si="28"/>
        <v>1929</v>
      </c>
      <c r="T120" s="185">
        <f t="shared" si="28"/>
        <v>1973</v>
      </c>
      <c r="U120" s="185">
        <f t="shared" si="28"/>
        <v>2126</v>
      </c>
      <c r="V120" s="185">
        <f t="shared" si="28"/>
        <v>1917</v>
      </c>
      <c r="W120" s="185">
        <f t="shared" si="28"/>
        <v>1824</v>
      </c>
      <c r="X120" s="185">
        <f t="shared" si="28"/>
        <v>1771</v>
      </c>
      <c r="Y120" s="185">
        <f t="shared" si="28"/>
        <v>1673</v>
      </c>
      <c r="Z120" s="185">
        <f t="shared" si="28"/>
        <v>1726</v>
      </c>
      <c r="AA120" s="185">
        <f t="shared" si="28"/>
        <v>1818</v>
      </c>
      <c r="AB120" s="185">
        <f t="shared" si="28"/>
        <v>1777</v>
      </c>
      <c r="AC120" s="185">
        <f t="shared" si="28"/>
        <v>10073</v>
      </c>
      <c r="AD120" s="185">
        <f t="shared" si="28"/>
        <v>10890</v>
      </c>
      <c r="AE120" s="185">
        <f t="shared" si="28"/>
        <v>11101</v>
      </c>
      <c r="AF120" s="185">
        <f t="shared" si="28"/>
        <v>10651</v>
      </c>
      <c r="AG120" s="185">
        <f t="shared" si="28"/>
        <v>9959</v>
      </c>
      <c r="AH120" s="185">
        <f t="shared" si="28"/>
        <v>8304</v>
      </c>
      <c r="AI120" s="185">
        <f t="shared" si="28"/>
        <v>7504</v>
      </c>
      <c r="AJ120" s="185">
        <f t="shared" si="28"/>
        <v>6210</v>
      </c>
      <c r="AK120" s="185">
        <f t="shared" si="28"/>
        <v>4510</v>
      </c>
      <c r="AL120" s="185">
        <f t="shared" si="28"/>
        <v>3641</v>
      </c>
      <c r="AM120" s="185">
        <f t="shared" si="28"/>
        <v>2794</v>
      </c>
      <c r="AN120" s="185">
        <f t="shared" si="28"/>
        <v>1906</v>
      </c>
      <c r="AO120" s="299">
        <f t="shared" si="28"/>
        <v>2170</v>
      </c>
      <c r="AP120" s="302">
        <f t="shared" si="29"/>
        <v>50</v>
      </c>
      <c r="AQ120" s="32">
        <f t="shared" si="29"/>
        <v>615</v>
      </c>
      <c r="AR120" s="267">
        <f t="shared" si="29"/>
        <v>731</v>
      </c>
      <c r="AS120" s="32">
        <f t="shared" si="29"/>
        <v>0</v>
      </c>
    </row>
    <row r="121" spans="4:45" ht="15.75" thickBot="1" x14ac:dyDescent="0.3">
      <c r="D121" s="139" t="s">
        <v>219</v>
      </c>
      <c r="E121" s="136" t="s">
        <v>26</v>
      </c>
      <c r="F121" s="33"/>
      <c r="G121" s="188">
        <f t="shared" si="30"/>
        <v>110839</v>
      </c>
      <c r="H121" s="29">
        <f t="shared" si="31"/>
        <v>13190</v>
      </c>
      <c r="I121" s="184">
        <f t="shared" si="32"/>
        <v>1843</v>
      </c>
      <c r="J121" s="186">
        <f t="shared" si="28"/>
        <v>2077</v>
      </c>
      <c r="K121" s="186">
        <f t="shared" si="28"/>
        <v>2308</v>
      </c>
      <c r="L121" s="186">
        <f t="shared" si="28"/>
        <v>2344</v>
      </c>
      <c r="M121" s="186">
        <f t="shared" si="28"/>
        <v>2307</v>
      </c>
      <c r="N121" s="186">
        <f t="shared" si="28"/>
        <v>2311</v>
      </c>
      <c r="O121" s="186">
        <f t="shared" si="28"/>
        <v>1284</v>
      </c>
      <c r="P121" s="186">
        <f t="shared" si="28"/>
        <v>1267</v>
      </c>
      <c r="Q121" s="186">
        <f t="shared" si="28"/>
        <v>1292</v>
      </c>
      <c r="R121" s="186">
        <f t="shared" si="28"/>
        <v>1250</v>
      </c>
      <c r="S121" s="186">
        <f t="shared" si="28"/>
        <v>1311</v>
      </c>
      <c r="T121" s="186">
        <f t="shared" si="28"/>
        <v>1428</v>
      </c>
      <c r="U121" s="186">
        <f t="shared" si="28"/>
        <v>1489</v>
      </c>
      <c r="V121" s="186">
        <f t="shared" si="28"/>
        <v>1401</v>
      </c>
      <c r="W121" s="186">
        <f t="shared" si="28"/>
        <v>1285</v>
      </c>
      <c r="X121" s="186">
        <f t="shared" si="28"/>
        <v>1135</v>
      </c>
      <c r="Y121" s="186">
        <f t="shared" si="28"/>
        <v>1198</v>
      </c>
      <c r="Z121" s="186">
        <f t="shared" si="28"/>
        <v>1402</v>
      </c>
      <c r="AA121" s="186">
        <f t="shared" si="28"/>
        <v>1549</v>
      </c>
      <c r="AB121" s="186">
        <f t="shared" si="28"/>
        <v>1588</v>
      </c>
      <c r="AC121" s="186">
        <f t="shared" si="28"/>
        <v>9288</v>
      </c>
      <c r="AD121" s="186">
        <f t="shared" si="28"/>
        <v>10238</v>
      </c>
      <c r="AE121" s="186">
        <f t="shared" si="28"/>
        <v>9972</v>
      </c>
      <c r="AF121" s="186">
        <f t="shared" si="28"/>
        <v>9399</v>
      </c>
      <c r="AG121" s="186">
        <f t="shared" si="28"/>
        <v>8570</v>
      </c>
      <c r="AH121" s="186">
        <f t="shared" si="28"/>
        <v>6631</v>
      </c>
      <c r="AI121" s="186">
        <f t="shared" si="28"/>
        <v>5834</v>
      </c>
      <c r="AJ121" s="186">
        <f t="shared" si="28"/>
        <v>4826</v>
      </c>
      <c r="AK121" s="186">
        <f t="shared" si="28"/>
        <v>3642</v>
      </c>
      <c r="AL121" s="186">
        <f t="shared" si="28"/>
        <v>3754</v>
      </c>
      <c r="AM121" s="186">
        <f t="shared" si="28"/>
        <v>2929</v>
      </c>
      <c r="AN121" s="186">
        <f t="shared" si="28"/>
        <v>1891</v>
      </c>
      <c r="AO121" s="300">
        <f t="shared" si="28"/>
        <v>1796</v>
      </c>
      <c r="AP121" s="303">
        <f t="shared" si="29"/>
        <v>50</v>
      </c>
      <c r="AQ121" s="34">
        <f t="shared" si="29"/>
        <v>825</v>
      </c>
      <c r="AR121" s="269">
        <f t="shared" si="29"/>
        <v>1018</v>
      </c>
      <c r="AS121" s="34">
        <f t="shared" si="29"/>
        <v>0</v>
      </c>
    </row>
    <row r="122" spans="4:45" x14ac:dyDescent="0.25">
      <c r="E122" s="3" t="s">
        <v>198</v>
      </c>
    </row>
    <row r="123" spans="4:45" x14ac:dyDescent="0.25">
      <c r="E123" s="3" t="s">
        <v>197</v>
      </c>
    </row>
    <row r="124" spans="4:45" x14ac:dyDescent="0.25">
      <c r="E124" s="3" t="s">
        <v>193</v>
      </c>
    </row>
    <row r="125" spans="4:45" x14ac:dyDescent="0.25">
      <c r="E125" s="3" t="s">
        <v>194</v>
      </c>
    </row>
  </sheetData>
  <mergeCells count="19">
    <mergeCell ref="AP112:AR112"/>
    <mergeCell ref="AC112:AO112"/>
    <mergeCell ref="AS112:AS113"/>
    <mergeCell ref="AP8:AR8"/>
    <mergeCell ref="AS8:AS9"/>
    <mergeCell ref="D112:D113"/>
    <mergeCell ref="E112:E113"/>
    <mergeCell ref="F112:F113"/>
    <mergeCell ref="G112:H112"/>
    <mergeCell ref="I112:AB112"/>
    <mergeCell ref="E3:AC3"/>
    <mergeCell ref="B8:B9"/>
    <mergeCell ref="C8:C9"/>
    <mergeCell ref="D8:D9"/>
    <mergeCell ref="E8:E9"/>
    <mergeCell ref="F8:F9"/>
    <mergeCell ref="G8:H8"/>
    <mergeCell ref="I8:AB8"/>
    <mergeCell ref="AC8:AO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125"/>
  <sheetViews>
    <sheetView showGridLines="0" zoomScale="85" zoomScaleNormal="85" workbookViewId="0">
      <pane xSplit="8" ySplit="10" topLeftCell="I11" activePane="bottomRight" state="frozen"/>
      <selection activeCell="A128" sqref="A128:XFD141"/>
      <selection pane="topRight" activeCell="A128" sqref="A128:XFD141"/>
      <selection pane="bottomLeft" activeCell="A128" sqref="A128:XFD141"/>
      <selection pane="bottomRight" activeCell="R70" sqref="R70"/>
    </sheetView>
  </sheetViews>
  <sheetFormatPr baseColWidth="10" defaultRowHeight="15" x14ac:dyDescent="0.25"/>
  <cols>
    <col min="1" max="1" width="3.42578125" customWidth="1"/>
    <col min="3" max="3" width="23.85546875" customWidth="1"/>
    <col min="5" max="5" width="31.7109375" customWidth="1"/>
    <col min="6" max="6" width="8.5703125" customWidth="1"/>
    <col min="7" max="41" width="9.7109375" customWidth="1"/>
    <col min="44" max="44" width="11.42578125" customWidth="1"/>
    <col min="45" max="45" width="13.140625" hidden="1" customWidth="1"/>
    <col min="46" max="46" width="13.28515625" customWidth="1"/>
  </cols>
  <sheetData>
    <row r="2" spans="1:50" ht="15.75" customHeight="1" x14ac:dyDescent="0.25"/>
    <row r="3" spans="1:50" ht="23.25" x14ac:dyDescent="0.35">
      <c r="E3" s="388" t="s">
        <v>323</v>
      </c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</row>
    <row r="4" spans="1:50" ht="8.25" customHeight="1" x14ac:dyDescent="0.25"/>
    <row r="5" spans="1:50" ht="8.25" customHeight="1" x14ac:dyDescent="0.25"/>
    <row r="6" spans="1:50" ht="8.25" customHeight="1" x14ac:dyDescent="0.25"/>
    <row r="7" spans="1:50" ht="8.25" customHeight="1" thickBot="1" x14ac:dyDescent="0.3"/>
    <row r="8" spans="1:50" ht="18" customHeight="1" thickBot="1" x14ac:dyDescent="0.3">
      <c r="A8" s="41"/>
      <c r="B8" s="384" t="s">
        <v>0</v>
      </c>
      <c r="C8" s="384" t="s">
        <v>220</v>
      </c>
      <c r="D8" s="384" t="s">
        <v>1</v>
      </c>
      <c r="E8" s="384" t="s">
        <v>2</v>
      </c>
      <c r="F8" s="386" t="s">
        <v>3</v>
      </c>
      <c r="G8" s="350" t="s">
        <v>195</v>
      </c>
      <c r="H8" s="363"/>
      <c r="I8" s="403" t="s">
        <v>4</v>
      </c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5"/>
      <c r="AC8" s="406" t="s">
        <v>287</v>
      </c>
      <c r="AD8" s="407"/>
      <c r="AE8" s="407"/>
      <c r="AF8" s="407"/>
      <c r="AG8" s="407"/>
      <c r="AH8" s="407"/>
      <c r="AI8" s="407"/>
      <c r="AJ8" s="407"/>
      <c r="AK8" s="407"/>
      <c r="AL8" s="407"/>
      <c r="AM8" s="407"/>
      <c r="AN8" s="407"/>
      <c r="AO8" s="408"/>
      <c r="AP8" s="338" t="s">
        <v>308</v>
      </c>
      <c r="AQ8" s="339"/>
      <c r="AR8" s="340"/>
      <c r="AS8" s="382" t="s">
        <v>311</v>
      </c>
      <c r="AT8" s="343" t="s">
        <v>312</v>
      </c>
      <c r="AU8" s="345" t="s">
        <v>313</v>
      </c>
      <c r="AV8" s="346"/>
      <c r="AW8" s="347"/>
      <c r="AX8" s="348" t="s">
        <v>317</v>
      </c>
    </row>
    <row r="9" spans="1:50" ht="18" customHeight="1" thickBot="1" x14ac:dyDescent="0.3">
      <c r="A9" s="39"/>
      <c r="B9" s="385"/>
      <c r="C9" s="385"/>
      <c r="D9" s="385"/>
      <c r="E9" s="385"/>
      <c r="F9" s="387"/>
      <c r="G9" s="256" t="s">
        <v>196</v>
      </c>
      <c r="H9" s="257" t="s">
        <v>5</v>
      </c>
      <c r="I9" s="274" t="s">
        <v>6</v>
      </c>
      <c r="J9" s="275" t="s">
        <v>7</v>
      </c>
      <c r="K9" s="275" t="s">
        <v>8</v>
      </c>
      <c r="L9" s="275" t="s">
        <v>9</v>
      </c>
      <c r="M9" s="276" t="s">
        <v>10</v>
      </c>
      <c r="N9" s="275" t="s">
        <v>11</v>
      </c>
      <c r="O9" s="270" t="s">
        <v>199</v>
      </c>
      <c r="P9" s="226" t="s">
        <v>200</v>
      </c>
      <c r="Q9" s="270" t="s">
        <v>201</v>
      </c>
      <c r="R9" s="270" t="s">
        <v>202</v>
      </c>
      <c r="S9" s="270" t="s">
        <v>203</v>
      </c>
      <c r="T9" s="270" t="s">
        <v>204</v>
      </c>
      <c r="U9" s="270" t="s">
        <v>205</v>
      </c>
      <c r="V9" s="270" t="s">
        <v>206</v>
      </c>
      <c r="W9" s="270" t="s">
        <v>207</v>
      </c>
      <c r="X9" s="270" t="s">
        <v>208</v>
      </c>
      <c r="Y9" s="270" t="s">
        <v>209</v>
      </c>
      <c r="Z9" s="270" t="s">
        <v>210</v>
      </c>
      <c r="AA9" s="270" t="s">
        <v>211</v>
      </c>
      <c r="AB9" s="271" t="s">
        <v>212</v>
      </c>
      <c r="AC9" s="272" t="s">
        <v>295</v>
      </c>
      <c r="AD9" s="270" t="s">
        <v>296</v>
      </c>
      <c r="AE9" s="270" t="s">
        <v>297</v>
      </c>
      <c r="AF9" s="270" t="s">
        <v>298</v>
      </c>
      <c r="AG9" s="270" t="s">
        <v>299</v>
      </c>
      <c r="AH9" s="270" t="s">
        <v>300</v>
      </c>
      <c r="AI9" s="270" t="s">
        <v>301</v>
      </c>
      <c r="AJ9" s="270" t="s">
        <v>302</v>
      </c>
      <c r="AK9" s="270" t="s">
        <v>303</v>
      </c>
      <c r="AL9" s="270" t="s">
        <v>304</v>
      </c>
      <c r="AM9" s="270" t="s">
        <v>305</v>
      </c>
      <c r="AN9" s="270" t="s">
        <v>306</v>
      </c>
      <c r="AO9" s="273" t="s">
        <v>307</v>
      </c>
      <c r="AP9" s="192" t="s">
        <v>309</v>
      </c>
      <c r="AQ9" s="193" t="s">
        <v>318</v>
      </c>
      <c r="AR9" s="194" t="s">
        <v>310</v>
      </c>
      <c r="AS9" s="383"/>
      <c r="AT9" s="344"/>
      <c r="AU9" s="204" t="s">
        <v>314</v>
      </c>
      <c r="AV9" s="205" t="s">
        <v>315</v>
      </c>
      <c r="AW9" s="206" t="s">
        <v>316</v>
      </c>
      <c r="AX9" s="349"/>
    </row>
    <row r="10" spans="1:50" ht="15.75" thickBot="1" x14ac:dyDescent="0.3">
      <c r="A10" s="40"/>
      <c r="B10" s="140"/>
      <c r="C10" s="141"/>
      <c r="D10" s="142"/>
      <c r="E10" s="142" t="s">
        <v>12</v>
      </c>
      <c r="F10" s="143"/>
      <c r="G10" s="148">
        <f>+G11+G16+G38+G50+G60+G71+G93</f>
        <v>839585</v>
      </c>
      <c r="H10" s="147">
        <f t="shared" ref="H10:AX10" si="0">+H11+H16+H38+H50+H60+H71+H93</f>
        <v>77308</v>
      </c>
      <c r="I10" s="148">
        <f>+SUM(I17:I37,I39:I49,I51:I59,I61:I70,I72:I92,I94:I101)</f>
        <v>10736</v>
      </c>
      <c r="J10" s="150">
        <f t="shared" ref="J10:AS10" si="1">+SUM(J17:J37,J39:J49,J51:J59,J61:J70,J72:J92,J94:J101)</f>
        <v>12442</v>
      </c>
      <c r="K10" s="150">
        <f t="shared" si="1"/>
        <v>12980</v>
      </c>
      <c r="L10" s="150">
        <f t="shared" si="1"/>
        <v>13202</v>
      </c>
      <c r="M10" s="150">
        <f t="shared" si="1"/>
        <v>13950</v>
      </c>
      <c r="N10" s="150">
        <f t="shared" si="1"/>
        <v>13998</v>
      </c>
      <c r="O10" s="150">
        <f t="shared" si="1"/>
        <v>9680</v>
      </c>
      <c r="P10" s="150">
        <f t="shared" si="1"/>
        <v>9888</v>
      </c>
      <c r="Q10" s="150">
        <f t="shared" si="1"/>
        <v>10073</v>
      </c>
      <c r="R10" s="150">
        <f t="shared" si="1"/>
        <v>11758</v>
      </c>
      <c r="S10" s="150">
        <f t="shared" si="1"/>
        <v>10158</v>
      </c>
      <c r="T10" s="150">
        <f t="shared" si="1"/>
        <v>10639</v>
      </c>
      <c r="U10" s="150">
        <f t="shared" si="1"/>
        <v>11106</v>
      </c>
      <c r="V10" s="150">
        <f t="shared" si="1"/>
        <v>10711</v>
      </c>
      <c r="W10" s="150">
        <f t="shared" si="1"/>
        <v>12971</v>
      </c>
      <c r="X10" s="150">
        <f t="shared" si="1"/>
        <v>9145</v>
      </c>
      <c r="Y10" s="150">
        <f t="shared" si="1"/>
        <v>9466</v>
      </c>
      <c r="Z10" s="150">
        <f t="shared" si="1"/>
        <v>10332</v>
      </c>
      <c r="AA10" s="150">
        <f t="shared" si="1"/>
        <v>11208</v>
      </c>
      <c r="AB10" s="150">
        <f t="shared" si="1"/>
        <v>17301</v>
      </c>
      <c r="AC10" s="150">
        <f t="shared" si="1"/>
        <v>77691</v>
      </c>
      <c r="AD10" s="150">
        <f t="shared" si="1"/>
        <v>74634</v>
      </c>
      <c r="AE10" s="150">
        <f t="shared" si="1"/>
        <v>66882</v>
      </c>
      <c r="AF10" s="150">
        <f t="shared" si="1"/>
        <v>67178</v>
      </c>
      <c r="AG10" s="150">
        <f t="shared" si="1"/>
        <v>63347</v>
      </c>
      <c r="AH10" s="150">
        <f t="shared" si="1"/>
        <v>57894</v>
      </c>
      <c r="AI10" s="150">
        <f t="shared" si="1"/>
        <v>49596</v>
      </c>
      <c r="AJ10" s="150">
        <f t="shared" si="1"/>
        <v>40841</v>
      </c>
      <c r="AK10" s="150">
        <f t="shared" si="1"/>
        <v>32960</v>
      </c>
      <c r="AL10" s="150">
        <f t="shared" si="1"/>
        <v>27651</v>
      </c>
      <c r="AM10" s="150">
        <f t="shared" si="1"/>
        <v>19098</v>
      </c>
      <c r="AN10" s="176">
        <f t="shared" si="1"/>
        <v>13399</v>
      </c>
      <c r="AO10" s="175">
        <f t="shared" si="1"/>
        <v>16670</v>
      </c>
      <c r="AP10" s="295">
        <f t="shared" si="1"/>
        <v>318</v>
      </c>
      <c r="AQ10" s="258">
        <f t="shared" si="1"/>
        <v>4885</v>
      </c>
      <c r="AR10" s="296">
        <f t="shared" si="1"/>
        <v>5851</v>
      </c>
      <c r="AS10" s="288">
        <f t="shared" si="1"/>
        <v>0</v>
      </c>
      <c r="AT10" s="150">
        <f t="shared" si="0"/>
        <v>850739</v>
      </c>
      <c r="AU10" s="150">
        <f t="shared" si="0"/>
        <v>55585</v>
      </c>
      <c r="AV10" s="150">
        <f t="shared" si="0"/>
        <v>57451</v>
      </c>
      <c r="AW10" s="150">
        <f t="shared" si="0"/>
        <v>407627</v>
      </c>
      <c r="AX10" s="175">
        <f t="shared" si="0"/>
        <v>34442</v>
      </c>
    </row>
    <row r="11" spans="1:50" ht="15.75" thickBot="1" x14ac:dyDescent="0.3">
      <c r="A11" s="40"/>
      <c r="B11" s="144"/>
      <c r="C11" s="145"/>
      <c r="D11" s="146"/>
      <c r="E11" s="146" t="s">
        <v>13</v>
      </c>
      <c r="F11" s="162"/>
      <c r="G11" s="149"/>
      <c r="H11" s="152"/>
      <c r="I11" s="149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63"/>
      <c r="AP11" s="149"/>
      <c r="AQ11" s="151"/>
      <c r="AR11" s="163"/>
      <c r="AS11" s="170"/>
      <c r="AT11" s="151"/>
      <c r="AU11" s="151"/>
      <c r="AV11" s="151"/>
      <c r="AW11" s="151"/>
      <c r="AX11" s="163"/>
    </row>
    <row r="12" spans="1:50" x14ac:dyDescent="0.25">
      <c r="A12" s="30">
        <v>1</v>
      </c>
      <c r="B12" s="4" t="s">
        <v>14</v>
      </c>
      <c r="C12" s="5" t="s">
        <v>13</v>
      </c>
      <c r="D12" s="5" t="s">
        <v>15</v>
      </c>
      <c r="E12" s="5" t="s">
        <v>16</v>
      </c>
      <c r="F12" s="6" t="s">
        <v>17</v>
      </c>
      <c r="G12" s="7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7"/>
      <c r="AQ12" s="9"/>
      <c r="AR12" s="8"/>
      <c r="AS12" s="289"/>
      <c r="AT12" s="9"/>
      <c r="AU12" s="9"/>
      <c r="AV12" s="9"/>
      <c r="AW12" s="9"/>
      <c r="AX12" s="8"/>
    </row>
    <row r="13" spans="1:50" x14ac:dyDescent="0.25">
      <c r="A13" s="1">
        <v>2</v>
      </c>
      <c r="B13" s="10" t="s">
        <v>18</v>
      </c>
      <c r="C13" s="11" t="s">
        <v>13</v>
      </c>
      <c r="D13" s="11" t="s">
        <v>19</v>
      </c>
      <c r="E13" s="11" t="s">
        <v>20</v>
      </c>
      <c r="F13" s="12" t="s">
        <v>21</v>
      </c>
      <c r="G13" s="13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4"/>
      <c r="AP13" s="13"/>
      <c r="AQ13" s="15"/>
      <c r="AR13" s="14"/>
      <c r="AS13" s="290"/>
      <c r="AT13" s="15"/>
      <c r="AU13" s="15"/>
      <c r="AV13" s="15"/>
      <c r="AW13" s="15"/>
      <c r="AX13" s="14"/>
    </row>
    <row r="14" spans="1:50" x14ac:dyDescent="0.25">
      <c r="A14" s="1">
        <v>3</v>
      </c>
      <c r="B14" s="10" t="s">
        <v>22</v>
      </c>
      <c r="C14" s="11" t="s">
        <v>13</v>
      </c>
      <c r="D14" s="11" t="s">
        <v>23</v>
      </c>
      <c r="E14" s="11" t="s">
        <v>24</v>
      </c>
      <c r="F14" s="12" t="s">
        <v>25</v>
      </c>
      <c r="G14" s="13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4"/>
      <c r="AP14" s="13"/>
      <c r="AQ14" s="15"/>
      <c r="AR14" s="14"/>
      <c r="AS14" s="290"/>
      <c r="AT14" s="15"/>
      <c r="AU14" s="15"/>
      <c r="AV14" s="15"/>
      <c r="AW14" s="15"/>
      <c r="AX14" s="14"/>
    </row>
    <row r="15" spans="1:50" ht="15.75" thickBot="1" x14ac:dyDescent="0.3">
      <c r="A15" s="1">
        <v>4</v>
      </c>
      <c r="B15" s="10" t="s">
        <v>26</v>
      </c>
      <c r="C15" s="11" t="s">
        <v>13</v>
      </c>
      <c r="D15" s="11" t="s">
        <v>27</v>
      </c>
      <c r="E15" s="11" t="s">
        <v>28</v>
      </c>
      <c r="F15" s="12" t="s">
        <v>21</v>
      </c>
      <c r="G15" s="13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4"/>
      <c r="AP15" s="13"/>
      <c r="AQ15" s="15"/>
      <c r="AR15" s="14"/>
      <c r="AS15" s="290"/>
      <c r="AT15" s="15"/>
      <c r="AU15" s="15"/>
      <c r="AV15" s="15"/>
      <c r="AW15" s="15"/>
      <c r="AX15" s="14"/>
    </row>
    <row r="16" spans="1:50" ht="15.75" thickBot="1" x14ac:dyDescent="0.3">
      <c r="A16" s="40"/>
      <c r="B16" s="166"/>
      <c r="C16" s="167"/>
      <c r="D16" s="167"/>
      <c r="E16" s="167" t="s">
        <v>290</v>
      </c>
      <c r="F16" s="168"/>
      <c r="G16" s="169">
        <f>SUM(G17:G37)</f>
        <v>233664</v>
      </c>
      <c r="H16" s="163">
        <f t="shared" ref="H16" si="2">SUM(H17:H37)</f>
        <v>23630</v>
      </c>
      <c r="I16" s="149">
        <f>+SUM(I17:I37)</f>
        <v>3396</v>
      </c>
      <c r="J16" s="151">
        <f t="shared" ref="J16:AS16" si="3">+SUM(J17:J37)</f>
        <v>3753</v>
      </c>
      <c r="K16" s="151">
        <f t="shared" si="3"/>
        <v>3911</v>
      </c>
      <c r="L16" s="151">
        <f t="shared" si="3"/>
        <v>4034</v>
      </c>
      <c r="M16" s="151">
        <f t="shared" si="3"/>
        <v>4285</v>
      </c>
      <c r="N16" s="151">
        <f t="shared" si="3"/>
        <v>4251</v>
      </c>
      <c r="O16" s="151">
        <f t="shared" si="3"/>
        <v>2585</v>
      </c>
      <c r="P16" s="151">
        <f t="shared" si="3"/>
        <v>2556</v>
      </c>
      <c r="Q16" s="151">
        <f t="shared" si="3"/>
        <v>2670</v>
      </c>
      <c r="R16" s="151">
        <f t="shared" si="3"/>
        <v>3001</v>
      </c>
      <c r="S16" s="151">
        <f t="shared" si="3"/>
        <v>2645</v>
      </c>
      <c r="T16" s="151">
        <f t="shared" si="3"/>
        <v>2774</v>
      </c>
      <c r="U16" s="151">
        <f t="shared" si="3"/>
        <v>2932</v>
      </c>
      <c r="V16" s="151">
        <f t="shared" si="3"/>
        <v>2903</v>
      </c>
      <c r="W16" s="151">
        <f t="shared" si="3"/>
        <v>3409</v>
      </c>
      <c r="X16" s="151">
        <f t="shared" si="3"/>
        <v>2378</v>
      </c>
      <c r="Y16" s="151">
        <f t="shared" si="3"/>
        <v>2451</v>
      </c>
      <c r="Z16" s="151">
        <f t="shared" si="3"/>
        <v>2817</v>
      </c>
      <c r="AA16" s="151">
        <f t="shared" si="3"/>
        <v>3074</v>
      </c>
      <c r="AB16" s="151">
        <f t="shared" si="3"/>
        <v>4745</v>
      </c>
      <c r="AC16" s="151">
        <f t="shared" si="3"/>
        <v>22529</v>
      </c>
      <c r="AD16" s="151">
        <f t="shared" si="3"/>
        <v>21369</v>
      </c>
      <c r="AE16" s="151">
        <f t="shared" si="3"/>
        <v>18933</v>
      </c>
      <c r="AF16" s="151">
        <f t="shared" si="3"/>
        <v>18822</v>
      </c>
      <c r="AG16" s="151">
        <f t="shared" si="3"/>
        <v>17401</v>
      </c>
      <c r="AH16" s="151">
        <f t="shared" si="3"/>
        <v>15405</v>
      </c>
      <c r="AI16" s="151">
        <f t="shared" si="3"/>
        <v>13470</v>
      </c>
      <c r="AJ16" s="151">
        <f t="shared" si="3"/>
        <v>11174</v>
      </c>
      <c r="AK16" s="151">
        <f t="shared" si="3"/>
        <v>9005</v>
      </c>
      <c r="AL16" s="151">
        <f t="shared" si="3"/>
        <v>7550</v>
      </c>
      <c r="AM16" s="151">
        <f t="shared" si="3"/>
        <v>5415</v>
      </c>
      <c r="AN16" s="151">
        <f t="shared" si="3"/>
        <v>3617</v>
      </c>
      <c r="AO16" s="305">
        <f t="shared" si="3"/>
        <v>4404</v>
      </c>
      <c r="AP16" s="149">
        <f t="shared" si="3"/>
        <v>102</v>
      </c>
      <c r="AQ16" s="151">
        <f t="shared" si="3"/>
        <v>1557</v>
      </c>
      <c r="AR16" s="163">
        <f t="shared" si="3"/>
        <v>1839</v>
      </c>
      <c r="AS16" s="170">
        <f t="shared" si="3"/>
        <v>0</v>
      </c>
      <c r="AT16" s="151">
        <v>234328</v>
      </c>
      <c r="AU16" s="151">
        <v>14663</v>
      </c>
      <c r="AV16" s="151">
        <v>15465</v>
      </c>
      <c r="AW16" s="151">
        <v>114459</v>
      </c>
      <c r="AX16" s="163">
        <v>9852</v>
      </c>
    </row>
    <row r="17" spans="1:50" x14ac:dyDescent="0.25">
      <c r="A17" s="1">
        <v>5</v>
      </c>
      <c r="B17" s="36" t="s">
        <v>18</v>
      </c>
      <c r="C17" s="37" t="s">
        <v>31</v>
      </c>
      <c r="D17" s="37" t="s">
        <v>35</v>
      </c>
      <c r="E17" s="37" t="s">
        <v>36</v>
      </c>
      <c r="F17" s="38" t="s">
        <v>37</v>
      </c>
      <c r="G17" s="153">
        <f t="shared" ref="G17:G36" si="4">SUM(I17:AO17)</f>
        <v>21312</v>
      </c>
      <c r="H17" s="16">
        <f t="shared" ref="H17:H25" si="5">SUM(I17:N17)</f>
        <v>2029</v>
      </c>
      <c r="I17" s="17">
        <v>292</v>
      </c>
      <c r="J17" s="156">
        <v>325</v>
      </c>
      <c r="K17" s="156">
        <v>337</v>
      </c>
      <c r="L17" s="156">
        <v>346</v>
      </c>
      <c r="M17" s="156">
        <v>372</v>
      </c>
      <c r="N17" s="156">
        <v>357</v>
      </c>
      <c r="O17" s="156">
        <v>248</v>
      </c>
      <c r="P17" s="156">
        <v>239</v>
      </c>
      <c r="Q17" s="156">
        <v>249</v>
      </c>
      <c r="R17" s="156">
        <v>281</v>
      </c>
      <c r="S17" s="156">
        <v>252</v>
      </c>
      <c r="T17" s="156">
        <v>257</v>
      </c>
      <c r="U17" s="156">
        <v>274</v>
      </c>
      <c r="V17" s="156">
        <v>278</v>
      </c>
      <c r="W17" s="156">
        <v>319</v>
      </c>
      <c r="X17" s="156">
        <v>227</v>
      </c>
      <c r="Y17" s="156">
        <v>231</v>
      </c>
      <c r="Z17" s="156">
        <v>264</v>
      </c>
      <c r="AA17" s="156">
        <v>276</v>
      </c>
      <c r="AB17" s="156">
        <v>433</v>
      </c>
      <c r="AC17" s="156">
        <v>1997</v>
      </c>
      <c r="AD17" s="156">
        <v>1885</v>
      </c>
      <c r="AE17" s="156">
        <v>1686</v>
      </c>
      <c r="AF17" s="156">
        <v>1683</v>
      </c>
      <c r="AG17" s="156">
        <v>1559</v>
      </c>
      <c r="AH17" s="156">
        <v>1445</v>
      </c>
      <c r="AI17" s="156">
        <v>1315</v>
      </c>
      <c r="AJ17" s="156">
        <v>1099</v>
      </c>
      <c r="AK17" s="156">
        <v>838</v>
      </c>
      <c r="AL17" s="156">
        <v>671</v>
      </c>
      <c r="AM17" s="156">
        <v>479</v>
      </c>
      <c r="AN17" s="156">
        <v>340</v>
      </c>
      <c r="AO17" s="16">
        <v>458</v>
      </c>
      <c r="AP17" s="153">
        <v>9</v>
      </c>
      <c r="AQ17" s="156">
        <v>132</v>
      </c>
      <c r="AR17" s="259">
        <v>157</v>
      </c>
      <c r="AS17" s="291"/>
      <c r="AT17" s="156">
        <v>19635</v>
      </c>
      <c r="AU17" s="156">
        <v>1373</v>
      </c>
      <c r="AV17" s="156">
        <v>1421</v>
      </c>
      <c r="AW17" s="156">
        <v>10192</v>
      </c>
      <c r="AX17" s="259">
        <v>801</v>
      </c>
    </row>
    <row r="18" spans="1:50" x14ac:dyDescent="0.25">
      <c r="A18" s="1">
        <v>6</v>
      </c>
      <c r="B18" s="21" t="s">
        <v>18</v>
      </c>
      <c r="C18" s="22" t="s">
        <v>31</v>
      </c>
      <c r="D18" s="22" t="s">
        <v>38</v>
      </c>
      <c r="E18" s="22" t="s">
        <v>39</v>
      </c>
      <c r="F18" s="23" t="s">
        <v>37</v>
      </c>
      <c r="G18" s="154">
        <f t="shared" si="4"/>
        <v>8193</v>
      </c>
      <c r="H18" s="16">
        <f t="shared" si="5"/>
        <v>832</v>
      </c>
      <c r="I18" s="154">
        <v>165</v>
      </c>
      <c r="J18" s="157">
        <v>125</v>
      </c>
      <c r="K18" s="157">
        <v>130</v>
      </c>
      <c r="L18" s="157">
        <v>133</v>
      </c>
      <c r="M18" s="157">
        <v>142</v>
      </c>
      <c r="N18" s="157">
        <v>137</v>
      </c>
      <c r="O18" s="157">
        <v>94</v>
      </c>
      <c r="P18" s="157">
        <v>91</v>
      </c>
      <c r="Q18" s="157">
        <v>95</v>
      </c>
      <c r="R18" s="157">
        <v>108</v>
      </c>
      <c r="S18" s="157">
        <v>96</v>
      </c>
      <c r="T18" s="157">
        <v>99</v>
      </c>
      <c r="U18" s="157">
        <v>105</v>
      </c>
      <c r="V18" s="157">
        <v>107</v>
      </c>
      <c r="W18" s="157">
        <v>122</v>
      </c>
      <c r="X18" s="157">
        <v>86</v>
      </c>
      <c r="Y18" s="157">
        <v>89</v>
      </c>
      <c r="Z18" s="157">
        <v>101</v>
      </c>
      <c r="AA18" s="157">
        <v>105</v>
      </c>
      <c r="AB18" s="157">
        <v>165</v>
      </c>
      <c r="AC18" s="157">
        <v>763</v>
      </c>
      <c r="AD18" s="157">
        <v>720</v>
      </c>
      <c r="AE18" s="157">
        <v>643</v>
      </c>
      <c r="AF18" s="157">
        <v>642</v>
      </c>
      <c r="AG18" s="157">
        <v>595</v>
      </c>
      <c r="AH18" s="157">
        <v>551</v>
      </c>
      <c r="AI18" s="157">
        <v>501</v>
      </c>
      <c r="AJ18" s="157">
        <v>420</v>
      </c>
      <c r="AK18" s="157">
        <v>319</v>
      </c>
      <c r="AL18" s="157">
        <v>256</v>
      </c>
      <c r="AM18" s="157">
        <v>183</v>
      </c>
      <c r="AN18" s="157">
        <v>130</v>
      </c>
      <c r="AO18" s="16">
        <v>175</v>
      </c>
      <c r="AP18" s="154">
        <v>6</v>
      </c>
      <c r="AQ18" s="157">
        <v>76</v>
      </c>
      <c r="AR18" s="260">
        <v>89</v>
      </c>
      <c r="AS18" s="292"/>
      <c r="AT18" s="157">
        <v>11102</v>
      </c>
      <c r="AU18" s="157">
        <v>777</v>
      </c>
      <c r="AV18" s="157">
        <v>803</v>
      </c>
      <c r="AW18" s="157">
        <v>5763</v>
      </c>
      <c r="AX18" s="260">
        <v>452</v>
      </c>
    </row>
    <row r="19" spans="1:50" x14ac:dyDescent="0.25">
      <c r="A19" s="1">
        <v>7</v>
      </c>
      <c r="B19" s="21" t="s">
        <v>18</v>
      </c>
      <c r="C19" s="22" t="s">
        <v>31</v>
      </c>
      <c r="D19" s="22" t="s">
        <v>40</v>
      </c>
      <c r="E19" s="22" t="s">
        <v>41</v>
      </c>
      <c r="F19" s="23" t="s">
        <v>37</v>
      </c>
      <c r="G19" s="154">
        <f t="shared" si="4"/>
        <v>14726</v>
      </c>
      <c r="H19" s="16">
        <f t="shared" si="5"/>
        <v>1376</v>
      </c>
      <c r="I19" s="154">
        <v>169</v>
      </c>
      <c r="J19" s="157">
        <v>226</v>
      </c>
      <c r="K19" s="157">
        <v>235</v>
      </c>
      <c r="L19" s="157">
        <v>240</v>
      </c>
      <c r="M19" s="157">
        <v>258</v>
      </c>
      <c r="N19" s="157">
        <v>248</v>
      </c>
      <c r="O19" s="157">
        <v>171</v>
      </c>
      <c r="P19" s="157">
        <v>165</v>
      </c>
      <c r="Q19" s="157">
        <v>173</v>
      </c>
      <c r="R19" s="157">
        <v>196</v>
      </c>
      <c r="S19" s="157">
        <v>175</v>
      </c>
      <c r="T19" s="157">
        <v>178</v>
      </c>
      <c r="U19" s="157">
        <v>189</v>
      </c>
      <c r="V19" s="157">
        <v>193</v>
      </c>
      <c r="W19" s="157">
        <v>222</v>
      </c>
      <c r="X19" s="157">
        <v>156</v>
      </c>
      <c r="Y19" s="157">
        <v>160</v>
      </c>
      <c r="Z19" s="157">
        <v>183</v>
      </c>
      <c r="AA19" s="157">
        <v>190</v>
      </c>
      <c r="AB19" s="157">
        <v>300</v>
      </c>
      <c r="AC19" s="157">
        <v>1384</v>
      </c>
      <c r="AD19" s="157">
        <v>1305</v>
      </c>
      <c r="AE19" s="157">
        <v>1166</v>
      </c>
      <c r="AF19" s="157">
        <v>1165</v>
      </c>
      <c r="AG19" s="157">
        <v>1080</v>
      </c>
      <c r="AH19" s="157">
        <v>1000</v>
      </c>
      <c r="AI19" s="157">
        <v>909</v>
      </c>
      <c r="AJ19" s="157">
        <v>761</v>
      </c>
      <c r="AK19" s="157">
        <v>579</v>
      </c>
      <c r="AL19" s="157">
        <v>465</v>
      </c>
      <c r="AM19" s="157">
        <v>332</v>
      </c>
      <c r="AN19" s="157">
        <v>236</v>
      </c>
      <c r="AO19" s="16">
        <v>317</v>
      </c>
      <c r="AP19" s="154">
        <v>6</v>
      </c>
      <c r="AQ19" s="157">
        <v>78</v>
      </c>
      <c r="AR19" s="260">
        <v>92</v>
      </c>
      <c r="AS19" s="292"/>
      <c r="AT19" s="157">
        <v>11427</v>
      </c>
      <c r="AU19" s="157">
        <v>800</v>
      </c>
      <c r="AV19" s="157">
        <v>827</v>
      </c>
      <c r="AW19" s="157">
        <v>5932</v>
      </c>
      <c r="AX19" s="260">
        <v>466</v>
      </c>
    </row>
    <row r="20" spans="1:50" x14ac:dyDescent="0.25">
      <c r="A20" s="1">
        <v>8</v>
      </c>
      <c r="B20" s="21" t="s">
        <v>18</v>
      </c>
      <c r="C20" s="22" t="s">
        <v>31</v>
      </c>
      <c r="D20" s="22" t="s">
        <v>42</v>
      </c>
      <c r="E20" s="22" t="s">
        <v>43</v>
      </c>
      <c r="F20" s="23" t="s">
        <v>37</v>
      </c>
      <c r="G20" s="154">
        <f t="shared" si="4"/>
        <v>5635</v>
      </c>
      <c r="H20" s="16">
        <f t="shared" si="5"/>
        <v>563</v>
      </c>
      <c r="I20" s="154">
        <v>105</v>
      </c>
      <c r="J20" s="157">
        <v>86</v>
      </c>
      <c r="K20" s="157">
        <v>89</v>
      </c>
      <c r="L20" s="157">
        <v>91</v>
      </c>
      <c r="M20" s="157">
        <v>98</v>
      </c>
      <c r="N20" s="157">
        <v>94</v>
      </c>
      <c r="O20" s="157">
        <v>65</v>
      </c>
      <c r="P20" s="157">
        <v>63</v>
      </c>
      <c r="Q20" s="157">
        <v>65</v>
      </c>
      <c r="R20" s="157">
        <v>75</v>
      </c>
      <c r="S20" s="157">
        <v>66</v>
      </c>
      <c r="T20" s="157">
        <v>68</v>
      </c>
      <c r="U20" s="157">
        <v>72</v>
      </c>
      <c r="V20" s="157">
        <v>73</v>
      </c>
      <c r="W20" s="157">
        <v>84</v>
      </c>
      <c r="X20" s="157">
        <v>59</v>
      </c>
      <c r="Y20" s="157">
        <v>61</v>
      </c>
      <c r="Z20" s="157">
        <v>70</v>
      </c>
      <c r="AA20" s="157">
        <v>73</v>
      </c>
      <c r="AB20" s="157">
        <v>113</v>
      </c>
      <c r="AC20" s="157">
        <v>526</v>
      </c>
      <c r="AD20" s="157">
        <v>496</v>
      </c>
      <c r="AE20" s="157">
        <v>443</v>
      </c>
      <c r="AF20" s="157">
        <v>442</v>
      </c>
      <c r="AG20" s="157">
        <v>410</v>
      </c>
      <c r="AH20" s="157">
        <v>380</v>
      </c>
      <c r="AI20" s="157">
        <v>345</v>
      </c>
      <c r="AJ20" s="157">
        <v>289</v>
      </c>
      <c r="AK20" s="157">
        <v>220</v>
      </c>
      <c r="AL20" s="157">
        <v>177</v>
      </c>
      <c r="AM20" s="157">
        <v>126</v>
      </c>
      <c r="AN20" s="157">
        <v>90</v>
      </c>
      <c r="AO20" s="16">
        <v>121</v>
      </c>
      <c r="AP20" s="154">
        <v>4</v>
      </c>
      <c r="AQ20" s="157">
        <v>48</v>
      </c>
      <c r="AR20" s="260">
        <v>57</v>
      </c>
      <c r="AS20" s="292"/>
      <c r="AT20" s="157">
        <v>7087</v>
      </c>
      <c r="AU20" s="157">
        <v>496</v>
      </c>
      <c r="AV20" s="157">
        <v>513</v>
      </c>
      <c r="AW20" s="157">
        <v>3679</v>
      </c>
      <c r="AX20" s="260">
        <v>289</v>
      </c>
    </row>
    <row r="21" spans="1:50" x14ac:dyDescent="0.25">
      <c r="A21" s="1">
        <v>9</v>
      </c>
      <c r="B21" s="21" t="s">
        <v>18</v>
      </c>
      <c r="C21" s="22" t="s">
        <v>31</v>
      </c>
      <c r="D21" s="22" t="s">
        <v>44</v>
      </c>
      <c r="E21" s="22" t="s">
        <v>45</v>
      </c>
      <c r="F21" s="23" t="s">
        <v>37</v>
      </c>
      <c r="G21" s="154">
        <f t="shared" si="4"/>
        <v>30841</v>
      </c>
      <c r="H21" s="16">
        <f t="shared" si="5"/>
        <v>2880</v>
      </c>
      <c r="I21" s="154">
        <v>354</v>
      </c>
      <c r="J21" s="157">
        <v>473</v>
      </c>
      <c r="K21" s="157">
        <v>491</v>
      </c>
      <c r="L21" s="157">
        <v>503</v>
      </c>
      <c r="M21" s="157">
        <v>540</v>
      </c>
      <c r="N21" s="157">
        <v>519</v>
      </c>
      <c r="O21" s="157">
        <v>358</v>
      </c>
      <c r="P21" s="157">
        <v>346</v>
      </c>
      <c r="Q21" s="157">
        <v>361</v>
      </c>
      <c r="R21" s="157">
        <v>410</v>
      </c>
      <c r="S21" s="157">
        <v>366</v>
      </c>
      <c r="T21" s="157">
        <v>373</v>
      </c>
      <c r="U21" s="157">
        <v>397</v>
      </c>
      <c r="V21" s="157">
        <v>405</v>
      </c>
      <c r="W21" s="157">
        <v>464</v>
      </c>
      <c r="X21" s="157">
        <v>327</v>
      </c>
      <c r="Y21" s="157">
        <v>336</v>
      </c>
      <c r="Z21" s="157">
        <v>383</v>
      </c>
      <c r="AA21" s="157">
        <v>399</v>
      </c>
      <c r="AB21" s="157">
        <v>627</v>
      </c>
      <c r="AC21" s="157">
        <v>2898</v>
      </c>
      <c r="AD21" s="157">
        <v>2734</v>
      </c>
      <c r="AE21" s="157">
        <v>2443</v>
      </c>
      <c r="AF21" s="157">
        <v>2440</v>
      </c>
      <c r="AG21" s="157">
        <v>2261</v>
      </c>
      <c r="AH21" s="157">
        <v>2094</v>
      </c>
      <c r="AI21" s="157">
        <v>1904</v>
      </c>
      <c r="AJ21" s="157">
        <v>1594</v>
      </c>
      <c r="AK21" s="157">
        <v>1213</v>
      </c>
      <c r="AL21" s="157">
        <v>974</v>
      </c>
      <c r="AM21" s="157">
        <v>695</v>
      </c>
      <c r="AN21" s="157">
        <v>494</v>
      </c>
      <c r="AO21" s="16">
        <v>665</v>
      </c>
      <c r="AP21" s="154">
        <v>12</v>
      </c>
      <c r="AQ21" s="157">
        <v>162</v>
      </c>
      <c r="AR21" s="260">
        <v>192</v>
      </c>
      <c r="AS21" s="292"/>
      <c r="AT21" s="157">
        <v>23888</v>
      </c>
      <c r="AU21" s="157">
        <v>1671</v>
      </c>
      <c r="AV21" s="157">
        <v>1729</v>
      </c>
      <c r="AW21" s="157">
        <v>12400</v>
      </c>
      <c r="AX21" s="260">
        <v>973</v>
      </c>
    </row>
    <row r="22" spans="1:50" x14ac:dyDescent="0.25">
      <c r="A22" s="1">
        <v>10</v>
      </c>
      <c r="B22" s="21" t="s">
        <v>18</v>
      </c>
      <c r="C22" s="22" t="s">
        <v>31</v>
      </c>
      <c r="D22" s="22" t="s">
        <v>46</v>
      </c>
      <c r="E22" s="22" t="s">
        <v>47</v>
      </c>
      <c r="F22" s="23" t="s">
        <v>37</v>
      </c>
      <c r="G22" s="154">
        <f t="shared" si="4"/>
        <v>12657</v>
      </c>
      <c r="H22" s="16">
        <f t="shared" si="5"/>
        <v>1228</v>
      </c>
      <c r="I22" s="154">
        <v>196</v>
      </c>
      <c r="J22" s="157">
        <v>193</v>
      </c>
      <c r="K22" s="157">
        <v>201</v>
      </c>
      <c r="L22" s="157">
        <v>206</v>
      </c>
      <c r="M22" s="157">
        <v>220</v>
      </c>
      <c r="N22" s="157">
        <v>212</v>
      </c>
      <c r="O22" s="157">
        <v>146</v>
      </c>
      <c r="P22" s="157">
        <v>141</v>
      </c>
      <c r="Q22" s="157">
        <v>148</v>
      </c>
      <c r="R22" s="157">
        <v>168</v>
      </c>
      <c r="S22" s="157">
        <v>149</v>
      </c>
      <c r="T22" s="157">
        <v>152</v>
      </c>
      <c r="U22" s="157">
        <v>162</v>
      </c>
      <c r="V22" s="157">
        <v>166</v>
      </c>
      <c r="W22" s="157">
        <v>189</v>
      </c>
      <c r="X22" s="157">
        <v>134</v>
      </c>
      <c r="Y22" s="157">
        <v>137</v>
      </c>
      <c r="Z22" s="157">
        <v>157</v>
      </c>
      <c r="AA22" s="157">
        <v>163</v>
      </c>
      <c r="AB22" s="157">
        <v>256</v>
      </c>
      <c r="AC22" s="157">
        <v>1185</v>
      </c>
      <c r="AD22" s="157">
        <v>1118</v>
      </c>
      <c r="AE22" s="157">
        <v>999</v>
      </c>
      <c r="AF22" s="157">
        <v>997</v>
      </c>
      <c r="AG22" s="157">
        <v>924</v>
      </c>
      <c r="AH22" s="157">
        <v>856</v>
      </c>
      <c r="AI22" s="157">
        <v>778</v>
      </c>
      <c r="AJ22" s="157">
        <v>652</v>
      </c>
      <c r="AK22" s="157">
        <v>496</v>
      </c>
      <c r="AL22" s="157">
        <v>398</v>
      </c>
      <c r="AM22" s="157">
        <v>284</v>
      </c>
      <c r="AN22" s="157">
        <v>202</v>
      </c>
      <c r="AO22" s="16">
        <v>272</v>
      </c>
      <c r="AP22" s="154">
        <v>7</v>
      </c>
      <c r="AQ22" s="157">
        <v>90</v>
      </c>
      <c r="AR22" s="260">
        <v>106</v>
      </c>
      <c r="AS22" s="292"/>
      <c r="AT22" s="157">
        <v>13228</v>
      </c>
      <c r="AU22" s="157">
        <v>926</v>
      </c>
      <c r="AV22" s="157">
        <v>957</v>
      </c>
      <c r="AW22" s="157">
        <v>6867</v>
      </c>
      <c r="AX22" s="260">
        <v>539</v>
      </c>
    </row>
    <row r="23" spans="1:50" x14ac:dyDescent="0.25">
      <c r="A23" s="1">
        <v>11</v>
      </c>
      <c r="B23" s="21" t="s">
        <v>18</v>
      </c>
      <c r="C23" s="22" t="s">
        <v>31</v>
      </c>
      <c r="D23" s="22" t="s">
        <v>48</v>
      </c>
      <c r="E23" s="22" t="s">
        <v>49</v>
      </c>
      <c r="F23" s="23" t="s">
        <v>37</v>
      </c>
      <c r="G23" s="154">
        <f t="shared" si="4"/>
        <v>10321</v>
      </c>
      <c r="H23" s="16">
        <f t="shared" si="5"/>
        <v>1011</v>
      </c>
      <c r="I23" s="154">
        <v>170</v>
      </c>
      <c r="J23" s="157">
        <v>157</v>
      </c>
      <c r="K23" s="157">
        <v>164</v>
      </c>
      <c r="L23" s="157">
        <v>167</v>
      </c>
      <c r="M23" s="157">
        <v>180</v>
      </c>
      <c r="N23" s="157">
        <v>173</v>
      </c>
      <c r="O23" s="157">
        <v>119</v>
      </c>
      <c r="P23" s="157">
        <v>115</v>
      </c>
      <c r="Q23" s="157">
        <v>120</v>
      </c>
      <c r="R23" s="157">
        <v>137</v>
      </c>
      <c r="S23" s="157">
        <v>122</v>
      </c>
      <c r="T23" s="157">
        <v>124</v>
      </c>
      <c r="U23" s="157">
        <v>132</v>
      </c>
      <c r="V23" s="157">
        <v>135</v>
      </c>
      <c r="W23" s="157">
        <v>155</v>
      </c>
      <c r="X23" s="157">
        <v>109</v>
      </c>
      <c r="Y23" s="157">
        <v>112</v>
      </c>
      <c r="Z23" s="157">
        <v>128</v>
      </c>
      <c r="AA23" s="157">
        <v>133</v>
      </c>
      <c r="AB23" s="157">
        <v>209</v>
      </c>
      <c r="AC23" s="157">
        <v>965</v>
      </c>
      <c r="AD23" s="157">
        <v>910</v>
      </c>
      <c r="AE23" s="157">
        <v>813</v>
      </c>
      <c r="AF23" s="157">
        <v>812</v>
      </c>
      <c r="AG23" s="157">
        <v>753</v>
      </c>
      <c r="AH23" s="157">
        <v>697</v>
      </c>
      <c r="AI23" s="157">
        <v>634</v>
      </c>
      <c r="AJ23" s="157">
        <v>531</v>
      </c>
      <c r="AK23" s="157">
        <v>404</v>
      </c>
      <c r="AL23" s="157">
        <v>324</v>
      </c>
      <c r="AM23" s="157">
        <v>232</v>
      </c>
      <c r="AN23" s="157">
        <v>164</v>
      </c>
      <c r="AO23" s="16">
        <v>221</v>
      </c>
      <c r="AP23" s="154">
        <v>6</v>
      </c>
      <c r="AQ23" s="157">
        <v>78</v>
      </c>
      <c r="AR23" s="260">
        <v>92</v>
      </c>
      <c r="AS23" s="292"/>
      <c r="AT23" s="157">
        <v>11486</v>
      </c>
      <c r="AU23" s="157">
        <v>804</v>
      </c>
      <c r="AV23" s="157">
        <v>831</v>
      </c>
      <c r="AW23" s="157">
        <v>5962</v>
      </c>
      <c r="AX23" s="260">
        <v>468</v>
      </c>
    </row>
    <row r="24" spans="1:50" x14ac:dyDescent="0.25">
      <c r="A24" s="1">
        <v>12</v>
      </c>
      <c r="B24" s="21" t="s">
        <v>18</v>
      </c>
      <c r="C24" s="22" t="s">
        <v>31</v>
      </c>
      <c r="D24" s="22" t="s">
        <v>50</v>
      </c>
      <c r="E24" s="22" t="s">
        <v>51</v>
      </c>
      <c r="F24" s="23" t="s">
        <v>37</v>
      </c>
      <c r="G24" s="154">
        <f t="shared" si="4"/>
        <v>4794</v>
      </c>
      <c r="H24" s="16">
        <f t="shared" si="5"/>
        <v>464</v>
      </c>
      <c r="I24" s="154">
        <v>73</v>
      </c>
      <c r="J24" s="157">
        <v>73</v>
      </c>
      <c r="K24" s="157">
        <v>76</v>
      </c>
      <c r="L24" s="157">
        <v>78</v>
      </c>
      <c r="M24" s="157">
        <v>84</v>
      </c>
      <c r="N24" s="157">
        <v>80</v>
      </c>
      <c r="O24" s="157">
        <v>56</v>
      </c>
      <c r="P24" s="157">
        <v>54</v>
      </c>
      <c r="Q24" s="157">
        <v>56</v>
      </c>
      <c r="R24" s="157">
        <v>64</v>
      </c>
      <c r="S24" s="157">
        <v>57</v>
      </c>
      <c r="T24" s="157">
        <v>58</v>
      </c>
      <c r="U24" s="157">
        <v>61</v>
      </c>
      <c r="V24" s="157">
        <v>63</v>
      </c>
      <c r="W24" s="157">
        <v>72</v>
      </c>
      <c r="X24" s="157">
        <v>51</v>
      </c>
      <c r="Y24" s="157">
        <v>52</v>
      </c>
      <c r="Z24" s="157">
        <v>59</v>
      </c>
      <c r="AA24" s="157">
        <v>62</v>
      </c>
      <c r="AB24" s="157">
        <v>97</v>
      </c>
      <c r="AC24" s="157">
        <v>449</v>
      </c>
      <c r="AD24" s="157">
        <v>423</v>
      </c>
      <c r="AE24" s="157">
        <v>378</v>
      </c>
      <c r="AF24" s="157">
        <v>377</v>
      </c>
      <c r="AG24" s="157">
        <v>350</v>
      </c>
      <c r="AH24" s="157">
        <v>324</v>
      </c>
      <c r="AI24" s="157">
        <v>295</v>
      </c>
      <c r="AJ24" s="157">
        <v>247</v>
      </c>
      <c r="AK24" s="157">
        <v>188</v>
      </c>
      <c r="AL24" s="157">
        <v>151</v>
      </c>
      <c r="AM24" s="157">
        <v>107</v>
      </c>
      <c r="AN24" s="157">
        <v>76</v>
      </c>
      <c r="AO24" s="16">
        <v>103</v>
      </c>
      <c r="AP24" s="154">
        <v>3</v>
      </c>
      <c r="AQ24" s="157">
        <v>34</v>
      </c>
      <c r="AR24" s="260">
        <v>40</v>
      </c>
      <c r="AS24" s="292"/>
      <c r="AT24" s="157">
        <v>4961</v>
      </c>
      <c r="AU24" s="157">
        <v>347</v>
      </c>
      <c r="AV24" s="157">
        <v>359</v>
      </c>
      <c r="AW24" s="157">
        <v>2575</v>
      </c>
      <c r="AX24" s="260">
        <v>202</v>
      </c>
    </row>
    <row r="25" spans="1:50" x14ac:dyDescent="0.25">
      <c r="A25" s="1">
        <v>13</v>
      </c>
      <c r="B25" s="21" t="s">
        <v>18</v>
      </c>
      <c r="C25" s="22" t="s">
        <v>31</v>
      </c>
      <c r="D25" s="22" t="s">
        <v>32</v>
      </c>
      <c r="E25" s="22" t="s">
        <v>33</v>
      </c>
      <c r="F25" s="23" t="s">
        <v>34</v>
      </c>
      <c r="G25" s="154">
        <f>SUM(I25:AO25)</f>
        <v>7377</v>
      </c>
      <c r="H25" s="16">
        <f t="shared" si="5"/>
        <v>673</v>
      </c>
      <c r="I25" s="154">
        <v>67</v>
      </c>
      <c r="J25" s="157">
        <v>114</v>
      </c>
      <c r="K25" s="157">
        <v>118</v>
      </c>
      <c r="L25" s="157">
        <v>120</v>
      </c>
      <c r="M25" s="157">
        <v>129</v>
      </c>
      <c r="N25" s="157">
        <v>125</v>
      </c>
      <c r="O25" s="157">
        <v>86</v>
      </c>
      <c r="P25" s="157">
        <v>83</v>
      </c>
      <c r="Q25" s="157">
        <v>87</v>
      </c>
      <c r="R25" s="157">
        <v>99</v>
      </c>
      <c r="S25" s="157">
        <v>88</v>
      </c>
      <c r="T25" s="157">
        <v>90</v>
      </c>
      <c r="U25" s="157">
        <v>95</v>
      </c>
      <c r="V25" s="157">
        <v>97</v>
      </c>
      <c r="W25" s="157">
        <v>111</v>
      </c>
      <c r="X25" s="157">
        <v>78</v>
      </c>
      <c r="Y25" s="157">
        <v>81</v>
      </c>
      <c r="Z25" s="157">
        <v>92</v>
      </c>
      <c r="AA25" s="157">
        <v>95</v>
      </c>
      <c r="AB25" s="157">
        <v>150</v>
      </c>
      <c r="AC25" s="157">
        <v>695</v>
      </c>
      <c r="AD25" s="157">
        <v>655</v>
      </c>
      <c r="AE25" s="157">
        <v>585</v>
      </c>
      <c r="AF25" s="157">
        <v>585</v>
      </c>
      <c r="AG25" s="157">
        <v>542</v>
      </c>
      <c r="AH25" s="157">
        <v>502</v>
      </c>
      <c r="AI25" s="157">
        <v>456</v>
      </c>
      <c r="AJ25" s="157">
        <v>382</v>
      </c>
      <c r="AK25" s="157">
        <v>291</v>
      </c>
      <c r="AL25" s="157">
        <v>234</v>
      </c>
      <c r="AM25" s="157">
        <v>167</v>
      </c>
      <c r="AN25" s="157">
        <v>119</v>
      </c>
      <c r="AO25" s="16">
        <v>159</v>
      </c>
      <c r="AP25" s="154">
        <v>2</v>
      </c>
      <c r="AQ25" s="157">
        <v>31</v>
      </c>
      <c r="AR25" s="260">
        <v>37</v>
      </c>
      <c r="AS25" s="292"/>
      <c r="AT25" s="157">
        <v>4547</v>
      </c>
      <c r="AU25" s="157">
        <v>318</v>
      </c>
      <c r="AV25" s="157">
        <v>329</v>
      </c>
      <c r="AW25" s="157">
        <v>2360</v>
      </c>
      <c r="AX25" s="260">
        <v>185</v>
      </c>
    </row>
    <row r="26" spans="1:50" x14ac:dyDescent="0.25">
      <c r="A26" s="1">
        <v>14</v>
      </c>
      <c r="B26" s="21" t="s">
        <v>18</v>
      </c>
      <c r="C26" s="22" t="s">
        <v>31</v>
      </c>
      <c r="D26" s="35" t="s">
        <v>222</v>
      </c>
      <c r="E26" s="172" t="s">
        <v>53</v>
      </c>
      <c r="F26" s="23" t="s">
        <v>34</v>
      </c>
      <c r="G26" s="13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4"/>
      <c r="AP26" s="13"/>
      <c r="AQ26" s="15"/>
      <c r="AR26" s="14"/>
      <c r="AS26" s="290"/>
      <c r="AT26" s="15"/>
      <c r="AU26" s="15"/>
      <c r="AV26" s="15"/>
      <c r="AW26" s="15"/>
      <c r="AX26" s="14"/>
    </row>
    <row r="27" spans="1:50" x14ac:dyDescent="0.25">
      <c r="A27" s="1">
        <v>15</v>
      </c>
      <c r="B27" s="21" t="s">
        <v>18</v>
      </c>
      <c r="C27" s="22" t="s">
        <v>31</v>
      </c>
      <c r="D27" s="35" t="s">
        <v>221</v>
      </c>
      <c r="E27" s="172" t="s">
        <v>52</v>
      </c>
      <c r="F27" s="23" t="s">
        <v>34</v>
      </c>
      <c r="G27" s="13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4"/>
      <c r="AP27" s="13"/>
      <c r="AQ27" s="15"/>
      <c r="AR27" s="14"/>
      <c r="AS27" s="290"/>
      <c r="AT27" s="15"/>
      <c r="AU27" s="15"/>
      <c r="AV27" s="15"/>
      <c r="AW27" s="15"/>
      <c r="AX27" s="14"/>
    </row>
    <row r="28" spans="1:50" x14ac:dyDescent="0.25">
      <c r="A28" s="1">
        <v>16</v>
      </c>
      <c r="B28" s="24" t="s">
        <v>26</v>
      </c>
      <c r="C28" s="22" t="s">
        <v>31</v>
      </c>
      <c r="D28" s="22" t="s">
        <v>54</v>
      </c>
      <c r="E28" s="22" t="s">
        <v>55</v>
      </c>
      <c r="F28" s="23" t="s">
        <v>37</v>
      </c>
      <c r="G28" s="154">
        <f t="shared" si="4"/>
        <v>20712</v>
      </c>
      <c r="H28" s="16">
        <f t="shared" ref="H28:H36" si="6">SUM(I28:N28)</f>
        <v>2208</v>
      </c>
      <c r="I28" s="154">
        <v>315</v>
      </c>
      <c r="J28" s="157">
        <v>348</v>
      </c>
      <c r="K28" s="157">
        <v>364</v>
      </c>
      <c r="L28" s="157">
        <v>376</v>
      </c>
      <c r="M28" s="157">
        <v>398</v>
      </c>
      <c r="N28" s="157">
        <v>407</v>
      </c>
      <c r="O28" s="157">
        <v>217</v>
      </c>
      <c r="P28" s="157">
        <v>221</v>
      </c>
      <c r="Q28" s="157">
        <v>231</v>
      </c>
      <c r="R28" s="157">
        <v>257</v>
      </c>
      <c r="S28" s="157">
        <v>224</v>
      </c>
      <c r="T28" s="157">
        <v>243</v>
      </c>
      <c r="U28" s="157">
        <v>254</v>
      </c>
      <c r="V28" s="157">
        <v>243</v>
      </c>
      <c r="W28" s="157">
        <v>295</v>
      </c>
      <c r="X28" s="157">
        <v>202</v>
      </c>
      <c r="Y28" s="157">
        <v>208</v>
      </c>
      <c r="Z28" s="157">
        <v>242</v>
      </c>
      <c r="AA28" s="157">
        <v>279</v>
      </c>
      <c r="AB28" s="157">
        <v>421</v>
      </c>
      <c r="AC28" s="157">
        <v>2052</v>
      </c>
      <c r="AD28" s="157">
        <v>1955</v>
      </c>
      <c r="AE28" s="157">
        <v>1719</v>
      </c>
      <c r="AF28" s="157">
        <v>1702</v>
      </c>
      <c r="AG28" s="157">
        <v>1571</v>
      </c>
      <c r="AH28" s="157">
        <v>1329</v>
      </c>
      <c r="AI28" s="157">
        <v>1114</v>
      </c>
      <c r="AJ28" s="157">
        <v>915</v>
      </c>
      <c r="AK28" s="157">
        <v>784</v>
      </c>
      <c r="AL28" s="157">
        <v>686</v>
      </c>
      <c r="AM28" s="157">
        <v>494</v>
      </c>
      <c r="AN28" s="157">
        <v>310</v>
      </c>
      <c r="AO28" s="16">
        <v>336</v>
      </c>
      <c r="AP28" s="154">
        <v>10</v>
      </c>
      <c r="AQ28" s="157">
        <v>144</v>
      </c>
      <c r="AR28" s="260">
        <v>172</v>
      </c>
      <c r="AS28" s="292"/>
      <c r="AT28" s="157">
        <v>22270</v>
      </c>
      <c r="AU28" s="157">
        <v>1255</v>
      </c>
      <c r="AV28" s="157">
        <v>1349</v>
      </c>
      <c r="AW28" s="157">
        <v>10302</v>
      </c>
      <c r="AX28" s="260">
        <v>961</v>
      </c>
    </row>
    <row r="29" spans="1:50" x14ac:dyDescent="0.25">
      <c r="A29" s="1">
        <v>17</v>
      </c>
      <c r="B29" s="24" t="s">
        <v>26</v>
      </c>
      <c r="C29" s="22" t="s">
        <v>31</v>
      </c>
      <c r="D29" s="22" t="s">
        <v>56</v>
      </c>
      <c r="E29" s="22" t="s">
        <v>57</v>
      </c>
      <c r="F29" s="23" t="s">
        <v>37</v>
      </c>
      <c r="G29" s="154">
        <f t="shared" si="4"/>
        <v>17854</v>
      </c>
      <c r="H29" s="16">
        <f t="shared" si="6"/>
        <v>1914</v>
      </c>
      <c r="I29" s="154">
        <v>283</v>
      </c>
      <c r="J29" s="157">
        <v>300</v>
      </c>
      <c r="K29" s="157">
        <v>313</v>
      </c>
      <c r="L29" s="157">
        <v>326</v>
      </c>
      <c r="M29" s="157">
        <v>343</v>
      </c>
      <c r="N29" s="157">
        <v>349</v>
      </c>
      <c r="O29" s="157">
        <v>188</v>
      </c>
      <c r="P29" s="157">
        <v>191</v>
      </c>
      <c r="Q29" s="157">
        <v>199</v>
      </c>
      <c r="R29" s="157">
        <v>222</v>
      </c>
      <c r="S29" s="157">
        <v>193</v>
      </c>
      <c r="T29" s="157">
        <v>208</v>
      </c>
      <c r="U29" s="157">
        <v>219</v>
      </c>
      <c r="V29" s="157">
        <v>210</v>
      </c>
      <c r="W29" s="157">
        <v>253</v>
      </c>
      <c r="X29" s="157">
        <v>174</v>
      </c>
      <c r="Y29" s="157">
        <v>181</v>
      </c>
      <c r="Z29" s="157">
        <v>209</v>
      </c>
      <c r="AA29" s="157">
        <v>239</v>
      </c>
      <c r="AB29" s="157">
        <v>363</v>
      </c>
      <c r="AC29" s="157">
        <v>1767</v>
      </c>
      <c r="AD29" s="157">
        <v>1685</v>
      </c>
      <c r="AE29" s="157">
        <v>1481</v>
      </c>
      <c r="AF29" s="157">
        <v>1466</v>
      </c>
      <c r="AG29" s="157">
        <v>1352</v>
      </c>
      <c r="AH29" s="157">
        <v>1145</v>
      </c>
      <c r="AI29" s="157">
        <v>959</v>
      </c>
      <c r="AJ29" s="157">
        <v>787</v>
      </c>
      <c r="AK29" s="157">
        <v>675</v>
      </c>
      <c r="AL29" s="157">
        <v>591</v>
      </c>
      <c r="AM29" s="157">
        <v>425</v>
      </c>
      <c r="AN29" s="157">
        <v>268</v>
      </c>
      <c r="AO29" s="16">
        <v>290</v>
      </c>
      <c r="AP29" s="154">
        <v>7</v>
      </c>
      <c r="AQ29" s="157">
        <v>130</v>
      </c>
      <c r="AR29" s="260">
        <v>153</v>
      </c>
      <c r="AS29" s="292"/>
      <c r="AT29" s="157">
        <v>19873</v>
      </c>
      <c r="AU29" s="157">
        <v>1119</v>
      </c>
      <c r="AV29" s="157">
        <v>1205</v>
      </c>
      <c r="AW29" s="157">
        <v>9192</v>
      </c>
      <c r="AX29" s="260">
        <v>857</v>
      </c>
    </row>
    <row r="30" spans="1:50" x14ac:dyDescent="0.25">
      <c r="A30" s="1">
        <v>18</v>
      </c>
      <c r="B30" s="24" t="s">
        <v>26</v>
      </c>
      <c r="C30" s="22" t="s">
        <v>31</v>
      </c>
      <c r="D30" s="22" t="s">
        <v>58</v>
      </c>
      <c r="E30" s="22" t="s">
        <v>59</v>
      </c>
      <c r="F30" s="23" t="s">
        <v>37</v>
      </c>
      <c r="G30" s="154">
        <f t="shared" si="4"/>
        <v>7820</v>
      </c>
      <c r="H30" s="16">
        <f t="shared" si="6"/>
        <v>836</v>
      </c>
      <c r="I30" s="154">
        <v>122</v>
      </c>
      <c r="J30" s="157">
        <v>131</v>
      </c>
      <c r="K30" s="157">
        <v>137</v>
      </c>
      <c r="L30" s="157">
        <v>143</v>
      </c>
      <c r="M30" s="157">
        <v>150</v>
      </c>
      <c r="N30" s="157">
        <v>153</v>
      </c>
      <c r="O30" s="157">
        <v>83</v>
      </c>
      <c r="P30" s="157">
        <v>84</v>
      </c>
      <c r="Q30" s="157">
        <v>87</v>
      </c>
      <c r="R30" s="157">
        <v>97</v>
      </c>
      <c r="S30" s="157">
        <v>85</v>
      </c>
      <c r="T30" s="157">
        <v>91</v>
      </c>
      <c r="U30" s="157">
        <v>96</v>
      </c>
      <c r="V30" s="157">
        <v>92</v>
      </c>
      <c r="W30" s="157">
        <v>111</v>
      </c>
      <c r="X30" s="157">
        <v>77</v>
      </c>
      <c r="Y30" s="157">
        <v>79</v>
      </c>
      <c r="Z30" s="157">
        <v>92</v>
      </c>
      <c r="AA30" s="157">
        <v>104</v>
      </c>
      <c r="AB30" s="157">
        <v>159</v>
      </c>
      <c r="AC30" s="157">
        <v>774</v>
      </c>
      <c r="AD30" s="157">
        <v>738</v>
      </c>
      <c r="AE30" s="157">
        <v>649</v>
      </c>
      <c r="AF30" s="157">
        <v>642</v>
      </c>
      <c r="AG30" s="157">
        <v>592</v>
      </c>
      <c r="AH30" s="157">
        <v>501</v>
      </c>
      <c r="AI30" s="157">
        <v>420</v>
      </c>
      <c r="AJ30" s="157">
        <v>345</v>
      </c>
      <c r="AK30" s="157">
        <v>296</v>
      </c>
      <c r="AL30" s="157">
        <v>259</v>
      </c>
      <c r="AM30" s="157">
        <v>187</v>
      </c>
      <c r="AN30" s="157">
        <v>117</v>
      </c>
      <c r="AO30" s="16">
        <v>127</v>
      </c>
      <c r="AP30" s="154">
        <v>3</v>
      </c>
      <c r="AQ30" s="157">
        <v>56</v>
      </c>
      <c r="AR30" s="260">
        <v>66</v>
      </c>
      <c r="AS30" s="292"/>
      <c r="AT30" s="157">
        <v>8549</v>
      </c>
      <c r="AU30" s="157">
        <v>481</v>
      </c>
      <c r="AV30" s="157">
        <v>518</v>
      </c>
      <c r="AW30" s="157">
        <v>3954</v>
      </c>
      <c r="AX30" s="260">
        <v>369</v>
      </c>
    </row>
    <row r="31" spans="1:50" x14ac:dyDescent="0.25">
      <c r="A31" s="1">
        <v>19</v>
      </c>
      <c r="B31" s="24" t="s">
        <v>26</v>
      </c>
      <c r="C31" s="22" t="s">
        <v>31</v>
      </c>
      <c r="D31" s="22" t="s">
        <v>60</v>
      </c>
      <c r="E31" s="22" t="s">
        <v>61</v>
      </c>
      <c r="F31" s="23" t="s">
        <v>34</v>
      </c>
      <c r="G31" s="154">
        <f t="shared" si="4"/>
        <v>8145</v>
      </c>
      <c r="H31" s="16">
        <f t="shared" si="6"/>
        <v>825</v>
      </c>
      <c r="I31" s="154">
        <v>76</v>
      </c>
      <c r="J31" s="157">
        <v>138</v>
      </c>
      <c r="K31" s="157">
        <v>144</v>
      </c>
      <c r="L31" s="157">
        <v>150</v>
      </c>
      <c r="M31" s="157">
        <v>157</v>
      </c>
      <c r="N31" s="157">
        <v>160</v>
      </c>
      <c r="O31" s="157">
        <v>87</v>
      </c>
      <c r="P31" s="157">
        <v>88</v>
      </c>
      <c r="Q31" s="157">
        <v>91</v>
      </c>
      <c r="R31" s="157">
        <v>102</v>
      </c>
      <c r="S31" s="157">
        <v>89</v>
      </c>
      <c r="T31" s="157">
        <v>96</v>
      </c>
      <c r="U31" s="157">
        <v>100</v>
      </c>
      <c r="V31" s="157">
        <v>96</v>
      </c>
      <c r="W31" s="157">
        <v>116</v>
      </c>
      <c r="X31" s="157">
        <v>80</v>
      </c>
      <c r="Y31" s="157">
        <v>83</v>
      </c>
      <c r="Z31" s="157">
        <v>96</v>
      </c>
      <c r="AA31" s="157">
        <v>110</v>
      </c>
      <c r="AB31" s="157">
        <v>167</v>
      </c>
      <c r="AC31" s="157">
        <v>812</v>
      </c>
      <c r="AD31" s="157">
        <v>774</v>
      </c>
      <c r="AE31" s="157">
        <v>680</v>
      </c>
      <c r="AF31" s="157">
        <v>673</v>
      </c>
      <c r="AG31" s="157">
        <v>621</v>
      </c>
      <c r="AH31" s="157">
        <v>526</v>
      </c>
      <c r="AI31" s="157">
        <v>440</v>
      </c>
      <c r="AJ31" s="157">
        <v>361</v>
      </c>
      <c r="AK31" s="157">
        <v>310</v>
      </c>
      <c r="AL31" s="157">
        <v>271</v>
      </c>
      <c r="AM31" s="157">
        <v>195</v>
      </c>
      <c r="AN31" s="157">
        <v>123</v>
      </c>
      <c r="AO31" s="16">
        <v>133</v>
      </c>
      <c r="AP31" s="154">
        <v>2</v>
      </c>
      <c r="AQ31" s="157">
        <v>35</v>
      </c>
      <c r="AR31" s="260">
        <v>41</v>
      </c>
      <c r="AS31" s="292"/>
      <c r="AT31" s="157">
        <v>5331</v>
      </c>
      <c r="AU31" s="157">
        <v>300</v>
      </c>
      <c r="AV31" s="157">
        <v>323</v>
      </c>
      <c r="AW31" s="157">
        <v>2466</v>
      </c>
      <c r="AX31" s="260">
        <v>230</v>
      </c>
    </row>
    <row r="32" spans="1:50" x14ac:dyDescent="0.25">
      <c r="A32" s="1">
        <v>20</v>
      </c>
      <c r="B32" s="24" t="s">
        <v>26</v>
      </c>
      <c r="C32" s="22" t="s">
        <v>31</v>
      </c>
      <c r="D32" s="22" t="s">
        <v>62</v>
      </c>
      <c r="E32" s="22" t="s">
        <v>63</v>
      </c>
      <c r="F32" s="23" t="s">
        <v>37</v>
      </c>
      <c r="G32" s="154">
        <f t="shared" si="4"/>
        <v>16771</v>
      </c>
      <c r="H32" s="16">
        <f t="shared" si="6"/>
        <v>1819</v>
      </c>
      <c r="I32" s="154">
        <v>288</v>
      </c>
      <c r="J32" s="157">
        <v>282</v>
      </c>
      <c r="K32" s="157">
        <v>294</v>
      </c>
      <c r="L32" s="157">
        <v>306</v>
      </c>
      <c r="M32" s="157">
        <v>321</v>
      </c>
      <c r="N32" s="157">
        <v>328</v>
      </c>
      <c r="O32" s="157">
        <v>177</v>
      </c>
      <c r="P32" s="157">
        <v>179</v>
      </c>
      <c r="Q32" s="157">
        <v>187</v>
      </c>
      <c r="R32" s="157">
        <v>208</v>
      </c>
      <c r="S32" s="157">
        <v>180</v>
      </c>
      <c r="T32" s="157">
        <v>195</v>
      </c>
      <c r="U32" s="157">
        <v>206</v>
      </c>
      <c r="V32" s="157">
        <v>197</v>
      </c>
      <c r="W32" s="157">
        <v>237</v>
      </c>
      <c r="X32" s="157">
        <v>163</v>
      </c>
      <c r="Y32" s="157">
        <v>170</v>
      </c>
      <c r="Z32" s="157">
        <v>195</v>
      </c>
      <c r="AA32" s="157">
        <v>224</v>
      </c>
      <c r="AB32" s="157">
        <v>340</v>
      </c>
      <c r="AC32" s="157">
        <v>1658</v>
      </c>
      <c r="AD32" s="157">
        <v>1580</v>
      </c>
      <c r="AE32" s="157">
        <v>1390</v>
      </c>
      <c r="AF32" s="157">
        <v>1375</v>
      </c>
      <c r="AG32" s="157">
        <v>1268</v>
      </c>
      <c r="AH32" s="157">
        <v>1074</v>
      </c>
      <c r="AI32" s="157">
        <v>900</v>
      </c>
      <c r="AJ32" s="157">
        <v>739</v>
      </c>
      <c r="AK32" s="157">
        <v>633</v>
      </c>
      <c r="AL32" s="157">
        <v>554</v>
      </c>
      <c r="AM32" s="157">
        <v>400</v>
      </c>
      <c r="AN32" s="157">
        <v>251</v>
      </c>
      <c r="AO32" s="16">
        <v>272</v>
      </c>
      <c r="AP32" s="154">
        <v>7</v>
      </c>
      <c r="AQ32" s="157">
        <v>132</v>
      </c>
      <c r="AR32" s="260">
        <v>156</v>
      </c>
      <c r="AS32" s="292"/>
      <c r="AT32" s="157">
        <v>20252</v>
      </c>
      <c r="AU32" s="157">
        <v>1141</v>
      </c>
      <c r="AV32" s="157">
        <v>1228</v>
      </c>
      <c r="AW32" s="157">
        <v>9367</v>
      </c>
      <c r="AX32" s="260">
        <v>874</v>
      </c>
    </row>
    <row r="33" spans="1:50" x14ac:dyDescent="0.25">
      <c r="A33" s="1">
        <v>21</v>
      </c>
      <c r="B33" s="24" t="s">
        <v>26</v>
      </c>
      <c r="C33" s="22" t="s">
        <v>31</v>
      </c>
      <c r="D33" s="22" t="s">
        <v>64</v>
      </c>
      <c r="E33" s="22" t="s">
        <v>65</v>
      </c>
      <c r="F33" s="23" t="s">
        <v>34</v>
      </c>
      <c r="G33" s="154">
        <f t="shared" si="4"/>
        <v>15347</v>
      </c>
      <c r="H33" s="16">
        <f t="shared" si="6"/>
        <v>1640</v>
      </c>
      <c r="I33" s="154">
        <v>237</v>
      </c>
      <c r="J33" s="157">
        <v>258</v>
      </c>
      <c r="K33" s="157">
        <v>270</v>
      </c>
      <c r="L33" s="157">
        <v>280</v>
      </c>
      <c r="M33" s="157">
        <v>295</v>
      </c>
      <c r="N33" s="157">
        <v>300</v>
      </c>
      <c r="O33" s="157">
        <v>162</v>
      </c>
      <c r="P33" s="157">
        <v>164</v>
      </c>
      <c r="Q33" s="157">
        <v>172</v>
      </c>
      <c r="R33" s="157">
        <v>190</v>
      </c>
      <c r="S33" s="157">
        <v>166</v>
      </c>
      <c r="T33" s="157">
        <v>179</v>
      </c>
      <c r="U33" s="157">
        <v>188</v>
      </c>
      <c r="V33" s="157">
        <v>181</v>
      </c>
      <c r="W33" s="157">
        <v>218</v>
      </c>
      <c r="X33" s="157">
        <v>150</v>
      </c>
      <c r="Y33" s="157">
        <v>155</v>
      </c>
      <c r="Z33" s="157">
        <v>180</v>
      </c>
      <c r="AA33" s="157">
        <v>205</v>
      </c>
      <c r="AB33" s="157">
        <v>312</v>
      </c>
      <c r="AC33" s="157">
        <v>1519</v>
      </c>
      <c r="AD33" s="157">
        <v>1449</v>
      </c>
      <c r="AE33" s="157">
        <v>1273</v>
      </c>
      <c r="AF33" s="157">
        <v>1261</v>
      </c>
      <c r="AG33" s="157">
        <v>1163</v>
      </c>
      <c r="AH33" s="157">
        <v>984</v>
      </c>
      <c r="AI33" s="157">
        <v>825</v>
      </c>
      <c r="AJ33" s="157">
        <v>677</v>
      </c>
      <c r="AK33" s="157">
        <v>581</v>
      </c>
      <c r="AL33" s="157">
        <v>508</v>
      </c>
      <c r="AM33" s="157">
        <v>366</v>
      </c>
      <c r="AN33" s="157">
        <v>230</v>
      </c>
      <c r="AO33" s="16">
        <v>249</v>
      </c>
      <c r="AP33" s="154">
        <v>6</v>
      </c>
      <c r="AQ33" s="157">
        <v>109</v>
      </c>
      <c r="AR33" s="260">
        <v>128</v>
      </c>
      <c r="AS33" s="292"/>
      <c r="AT33" s="157">
        <v>16687</v>
      </c>
      <c r="AU33" s="157">
        <v>940</v>
      </c>
      <c r="AV33" s="157">
        <v>1011</v>
      </c>
      <c r="AW33" s="157">
        <v>7719</v>
      </c>
      <c r="AX33" s="260">
        <v>720</v>
      </c>
    </row>
    <row r="34" spans="1:50" x14ac:dyDescent="0.25">
      <c r="A34" s="1">
        <v>22</v>
      </c>
      <c r="B34" s="24" t="s">
        <v>26</v>
      </c>
      <c r="C34" s="22" t="s">
        <v>31</v>
      </c>
      <c r="D34" s="22" t="s">
        <v>66</v>
      </c>
      <c r="E34" s="22" t="s">
        <v>67</v>
      </c>
      <c r="F34" s="23" t="s">
        <v>37</v>
      </c>
      <c r="G34" s="154">
        <f t="shared" si="4"/>
        <v>9698</v>
      </c>
      <c r="H34" s="16">
        <f t="shared" si="6"/>
        <v>1055</v>
      </c>
      <c r="I34" s="154">
        <v>170</v>
      </c>
      <c r="J34" s="157">
        <v>163</v>
      </c>
      <c r="K34" s="157">
        <v>170</v>
      </c>
      <c r="L34" s="157">
        <v>177</v>
      </c>
      <c r="M34" s="157">
        <v>186</v>
      </c>
      <c r="N34" s="157">
        <v>189</v>
      </c>
      <c r="O34" s="157">
        <v>102</v>
      </c>
      <c r="P34" s="157">
        <v>103</v>
      </c>
      <c r="Q34" s="157">
        <v>108</v>
      </c>
      <c r="R34" s="157">
        <v>120</v>
      </c>
      <c r="S34" s="157">
        <v>104</v>
      </c>
      <c r="T34" s="157">
        <v>113</v>
      </c>
      <c r="U34" s="157">
        <v>119</v>
      </c>
      <c r="V34" s="157">
        <v>114</v>
      </c>
      <c r="W34" s="157">
        <v>137</v>
      </c>
      <c r="X34" s="157">
        <v>95</v>
      </c>
      <c r="Y34" s="157">
        <v>98</v>
      </c>
      <c r="Z34" s="157">
        <v>114</v>
      </c>
      <c r="AA34" s="157">
        <v>130</v>
      </c>
      <c r="AB34" s="157">
        <v>197</v>
      </c>
      <c r="AC34" s="157">
        <v>958</v>
      </c>
      <c r="AD34" s="157">
        <v>914</v>
      </c>
      <c r="AE34" s="157">
        <v>803</v>
      </c>
      <c r="AF34" s="157">
        <v>795</v>
      </c>
      <c r="AG34" s="157">
        <v>733</v>
      </c>
      <c r="AH34" s="157">
        <v>620</v>
      </c>
      <c r="AI34" s="157">
        <v>520</v>
      </c>
      <c r="AJ34" s="157">
        <v>427</v>
      </c>
      <c r="AK34" s="157">
        <v>366</v>
      </c>
      <c r="AL34" s="157">
        <v>320</v>
      </c>
      <c r="AM34" s="157">
        <v>231</v>
      </c>
      <c r="AN34" s="157">
        <v>145</v>
      </c>
      <c r="AO34" s="16">
        <v>157</v>
      </c>
      <c r="AP34" s="154">
        <v>4</v>
      </c>
      <c r="AQ34" s="157">
        <v>78</v>
      </c>
      <c r="AR34" s="260">
        <v>92</v>
      </c>
      <c r="AS34" s="292"/>
      <c r="AT34" s="157">
        <v>11987</v>
      </c>
      <c r="AU34" s="157">
        <v>675</v>
      </c>
      <c r="AV34" s="157">
        <v>727</v>
      </c>
      <c r="AW34" s="157">
        <v>5545</v>
      </c>
      <c r="AX34" s="260">
        <v>517</v>
      </c>
    </row>
    <row r="35" spans="1:50" x14ac:dyDescent="0.25">
      <c r="A35" s="1">
        <v>23</v>
      </c>
      <c r="B35" s="24" t="s">
        <v>26</v>
      </c>
      <c r="C35" s="22" t="s">
        <v>31</v>
      </c>
      <c r="D35" s="22" t="s">
        <v>68</v>
      </c>
      <c r="E35" s="22" t="s">
        <v>69</v>
      </c>
      <c r="F35" s="23" t="s">
        <v>34</v>
      </c>
      <c r="G35" s="154">
        <f t="shared" si="4"/>
        <v>5316</v>
      </c>
      <c r="H35" s="16">
        <f t="shared" si="6"/>
        <v>564</v>
      </c>
      <c r="I35" s="154">
        <v>78</v>
      </c>
      <c r="J35" s="157">
        <v>89</v>
      </c>
      <c r="K35" s="157">
        <v>94</v>
      </c>
      <c r="L35" s="157">
        <v>97</v>
      </c>
      <c r="M35" s="157">
        <v>102</v>
      </c>
      <c r="N35" s="157">
        <v>104</v>
      </c>
      <c r="O35" s="157">
        <v>56</v>
      </c>
      <c r="P35" s="157">
        <v>57</v>
      </c>
      <c r="Q35" s="157">
        <v>60</v>
      </c>
      <c r="R35" s="157">
        <v>66</v>
      </c>
      <c r="S35" s="157">
        <v>58</v>
      </c>
      <c r="T35" s="157">
        <v>62</v>
      </c>
      <c r="U35" s="157">
        <v>65</v>
      </c>
      <c r="V35" s="157">
        <v>63</v>
      </c>
      <c r="W35" s="157">
        <v>75</v>
      </c>
      <c r="X35" s="157">
        <v>52</v>
      </c>
      <c r="Y35" s="157">
        <v>54</v>
      </c>
      <c r="Z35" s="157">
        <v>63</v>
      </c>
      <c r="AA35" s="157">
        <v>71</v>
      </c>
      <c r="AB35" s="157">
        <v>108</v>
      </c>
      <c r="AC35" s="157">
        <v>527</v>
      </c>
      <c r="AD35" s="157">
        <v>502</v>
      </c>
      <c r="AE35" s="157">
        <v>441</v>
      </c>
      <c r="AF35" s="157">
        <v>437</v>
      </c>
      <c r="AG35" s="157">
        <v>403</v>
      </c>
      <c r="AH35" s="157">
        <v>341</v>
      </c>
      <c r="AI35" s="157">
        <v>286</v>
      </c>
      <c r="AJ35" s="157">
        <v>235</v>
      </c>
      <c r="AK35" s="157">
        <v>201</v>
      </c>
      <c r="AL35" s="157">
        <v>176</v>
      </c>
      <c r="AM35" s="157">
        <v>127</v>
      </c>
      <c r="AN35" s="157">
        <v>80</v>
      </c>
      <c r="AO35" s="16">
        <v>86</v>
      </c>
      <c r="AP35" s="154">
        <v>2</v>
      </c>
      <c r="AQ35" s="157">
        <v>36</v>
      </c>
      <c r="AR35" s="260">
        <v>42</v>
      </c>
      <c r="AS35" s="292"/>
      <c r="AT35" s="157">
        <v>5457</v>
      </c>
      <c r="AU35" s="157">
        <v>307</v>
      </c>
      <c r="AV35" s="157">
        <v>331</v>
      </c>
      <c r="AW35" s="157">
        <v>2524</v>
      </c>
      <c r="AX35" s="260">
        <v>235</v>
      </c>
    </row>
    <row r="36" spans="1:50" x14ac:dyDescent="0.25">
      <c r="A36" s="1">
        <v>24</v>
      </c>
      <c r="B36" s="24" t="s">
        <v>26</v>
      </c>
      <c r="C36" s="22" t="s">
        <v>31</v>
      </c>
      <c r="D36" s="22" t="s">
        <v>70</v>
      </c>
      <c r="E36" s="22" t="s">
        <v>71</v>
      </c>
      <c r="F36" s="23" t="s">
        <v>72</v>
      </c>
      <c r="G36" s="154">
        <f t="shared" si="4"/>
        <v>16145</v>
      </c>
      <c r="H36" s="16">
        <f t="shared" si="6"/>
        <v>1713</v>
      </c>
      <c r="I36" s="154">
        <v>236</v>
      </c>
      <c r="J36" s="157">
        <v>272</v>
      </c>
      <c r="K36" s="157">
        <v>284</v>
      </c>
      <c r="L36" s="157">
        <v>295</v>
      </c>
      <c r="M36" s="157">
        <v>310</v>
      </c>
      <c r="N36" s="157">
        <v>316</v>
      </c>
      <c r="O36" s="157">
        <v>170</v>
      </c>
      <c r="P36" s="157">
        <v>172</v>
      </c>
      <c r="Q36" s="157">
        <v>181</v>
      </c>
      <c r="R36" s="157">
        <v>201</v>
      </c>
      <c r="S36" s="157">
        <v>175</v>
      </c>
      <c r="T36" s="157">
        <v>188</v>
      </c>
      <c r="U36" s="157">
        <v>198</v>
      </c>
      <c r="V36" s="157">
        <v>190</v>
      </c>
      <c r="W36" s="157">
        <v>229</v>
      </c>
      <c r="X36" s="157">
        <v>158</v>
      </c>
      <c r="Y36" s="157">
        <v>164</v>
      </c>
      <c r="Z36" s="157">
        <v>189</v>
      </c>
      <c r="AA36" s="157">
        <v>216</v>
      </c>
      <c r="AB36" s="157">
        <v>328</v>
      </c>
      <c r="AC36" s="157">
        <v>1600</v>
      </c>
      <c r="AD36" s="157">
        <v>1526</v>
      </c>
      <c r="AE36" s="157">
        <v>1341</v>
      </c>
      <c r="AF36" s="157">
        <v>1328</v>
      </c>
      <c r="AG36" s="157">
        <v>1224</v>
      </c>
      <c r="AH36" s="157">
        <v>1036</v>
      </c>
      <c r="AI36" s="157">
        <v>869</v>
      </c>
      <c r="AJ36" s="157">
        <v>713</v>
      </c>
      <c r="AK36" s="157">
        <v>611</v>
      </c>
      <c r="AL36" s="157">
        <v>535</v>
      </c>
      <c r="AM36" s="157">
        <v>385</v>
      </c>
      <c r="AN36" s="157">
        <v>242</v>
      </c>
      <c r="AO36" s="16">
        <v>263</v>
      </c>
      <c r="AP36" s="154">
        <v>6</v>
      </c>
      <c r="AQ36" s="157">
        <v>108</v>
      </c>
      <c r="AR36" s="260">
        <v>127</v>
      </c>
      <c r="AS36" s="292"/>
      <c r="AT36" s="157">
        <v>16561</v>
      </c>
      <c r="AU36" s="157">
        <v>933</v>
      </c>
      <c r="AV36" s="157">
        <v>1004</v>
      </c>
      <c r="AW36" s="157">
        <v>7660</v>
      </c>
      <c r="AX36" s="260">
        <v>714</v>
      </c>
    </row>
    <row r="37" spans="1:50" ht="15.75" thickBot="1" x14ac:dyDescent="0.3">
      <c r="A37" s="42">
        <v>25</v>
      </c>
      <c r="B37" s="25" t="s">
        <v>26</v>
      </c>
      <c r="C37" s="26" t="s">
        <v>31</v>
      </c>
      <c r="D37" s="35" t="s">
        <v>223</v>
      </c>
      <c r="E37" s="173" t="s">
        <v>73</v>
      </c>
      <c r="F37" s="23" t="s">
        <v>34</v>
      </c>
      <c r="G37" s="13"/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4"/>
      <c r="AP37" s="13"/>
      <c r="AQ37" s="15"/>
      <c r="AR37" s="14"/>
      <c r="AS37" s="290"/>
      <c r="AT37" s="15"/>
      <c r="AU37" s="15"/>
      <c r="AV37" s="15"/>
      <c r="AW37" s="15"/>
      <c r="AX37" s="14"/>
    </row>
    <row r="38" spans="1:50" ht="15.75" thickBot="1" x14ac:dyDescent="0.3">
      <c r="A38" s="40"/>
      <c r="B38" s="166"/>
      <c r="C38" s="167"/>
      <c r="D38" s="167"/>
      <c r="E38" s="167" t="s">
        <v>289</v>
      </c>
      <c r="F38" s="168"/>
      <c r="G38" s="169">
        <f>SUM(G39:G49)</f>
        <v>195291</v>
      </c>
      <c r="H38" s="163">
        <f t="shared" ref="H38" si="7">SUM(H39:H49)</f>
        <v>18769</v>
      </c>
      <c r="I38" s="149">
        <f>+SUM(I39:I49)</f>
        <v>2445</v>
      </c>
      <c r="J38" s="151">
        <f t="shared" ref="J38:AS38" si="8">+SUM(J39:J49)</f>
        <v>3066</v>
      </c>
      <c r="K38" s="151">
        <f t="shared" si="8"/>
        <v>3203</v>
      </c>
      <c r="L38" s="151">
        <f t="shared" si="8"/>
        <v>3290</v>
      </c>
      <c r="M38" s="151">
        <f t="shared" si="8"/>
        <v>3394</v>
      </c>
      <c r="N38" s="151">
        <f t="shared" si="8"/>
        <v>3371</v>
      </c>
      <c r="O38" s="151">
        <f t="shared" si="8"/>
        <v>2404</v>
      </c>
      <c r="P38" s="151">
        <f t="shared" si="8"/>
        <v>2428</v>
      </c>
      <c r="Q38" s="151">
        <f t="shared" si="8"/>
        <v>2472</v>
      </c>
      <c r="R38" s="151">
        <f t="shared" si="8"/>
        <v>2878</v>
      </c>
      <c r="S38" s="151">
        <f t="shared" si="8"/>
        <v>2522</v>
      </c>
      <c r="T38" s="151">
        <f t="shared" si="8"/>
        <v>2622</v>
      </c>
      <c r="U38" s="151">
        <f t="shared" si="8"/>
        <v>2684</v>
      </c>
      <c r="V38" s="151">
        <f t="shared" si="8"/>
        <v>2610</v>
      </c>
      <c r="W38" s="151">
        <f t="shared" si="8"/>
        <v>3103</v>
      </c>
      <c r="X38" s="151">
        <f t="shared" si="8"/>
        <v>2188</v>
      </c>
      <c r="Y38" s="151">
        <f t="shared" si="8"/>
        <v>2290</v>
      </c>
      <c r="Z38" s="151">
        <f t="shared" si="8"/>
        <v>2480</v>
      </c>
      <c r="AA38" s="151">
        <f t="shared" si="8"/>
        <v>2677</v>
      </c>
      <c r="AB38" s="151">
        <f t="shared" si="8"/>
        <v>4159</v>
      </c>
      <c r="AC38" s="151">
        <f t="shared" si="8"/>
        <v>18717</v>
      </c>
      <c r="AD38" s="151">
        <f t="shared" si="8"/>
        <v>18382</v>
      </c>
      <c r="AE38" s="151">
        <f t="shared" si="8"/>
        <v>16471</v>
      </c>
      <c r="AF38" s="151">
        <f t="shared" si="8"/>
        <v>15908</v>
      </c>
      <c r="AG38" s="151">
        <f t="shared" si="8"/>
        <v>14617</v>
      </c>
      <c r="AH38" s="151">
        <f t="shared" si="8"/>
        <v>13192</v>
      </c>
      <c r="AI38" s="151">
        <f t="shared" si="8"/>
        <v>11230</v>
      </c>
      <c r="AJ38" s="151">
        <f t="shared" si="8"/>
        <v>8924</v>
      </c>
      <c r="AK38" s="151">
        <f t="shared" si="8"/>
        <v>6959</v>
      </c>
      <c r="AL38" s="151">
        <f t="shared" si="8"/>
        <v>5549</v>
      </c>
      <c r="AM38" s="151">
        <f t="shared" si="8"/>
        <v>3554</v>
      </c>
      <c r="AN38" s="151">
        <f t="shared" si="8"/>
        <v>2478</v>
      </c>
      <c r="AO38" s="305">
        <f t="shared" si="8"/>
        <v>3024</v>
      </c>
      <c r="AP38" s="149">
        <f t="shared" si="8"/>
        <v>74</v>
      </c>
      <c r="AQ38" s="151">
        <f t="shared" si="8"/>
        <v>1114</v>
      </c>
      <c r="AR38" s="163">
        <f t="shared" si="8"/>
        <v>1329</v>
      </c>
      <c r="AS38" s="170">
        <f t="shared" si="8"/>
        <v>0</v>
      </c>
      <c r="AT38" s="151">
        <v>182085</v>
      </c>
      <c r="AU38" s="151">
        <v>12351</v>
      </c>
      <c r="AV38" s="151">
        <v>12588</v>
      </c>
      <c r="AW38" s="151">
        <v>88783</v>
      </c>
      <c r="AX38" s="163">
        <v>8003</v>
      </c>
    </row>
    <row r="39" spans="1:50" x14ac:dyDescent="0.25">
      <c r="A39" s="43">
        <v>26</v>
      </c>
      <c r="B39" s="18" t="s">
        <v>14</v>
      </c>
      <c r="C39" s="19" t="s">
        <v>13</v>
      </c>
      <c r="D39" s="19" t="s">
        <v>29</v>
      </c>
      <c r="E39" s="19" t="s">
        <v>30</v>
      </c>
      <c r="F39" s="20" t="s">
        <v>17</v>
      </c>
      <c r="G39" s="153">
        <f>SUM(I39:AO39)</f>
        <v>49627</v>
      </c>
      <c r="H39" s="16">
        <f t="shared" ref="H39:H48" si="9">SUM(I39:N39)</f>
        <v>4770</v>
      </c>
      <c r="I39" s="153">
        <v>620</v>
      </c>
      <c r="J39" s="158">
        <v>779</v>
      </c>
      <c r="K39" s="158">
        <v>815</v>
      </c>
      <c r="L39" s="158">
        <v>834</v>
      </c>
      <c r="M39" s="158">
        <v>865</v>
      </c>
      <c r="N39" s="158">
        <v>857</v>
      </c>
      <c r="O39" s="158">
        <v>611</v>
      </c>
      <c r="P39" s="158">
        <v>618</v>
      </c>
      <c r="Q39" s="158">
        <v>629</v>
      </c>
      <c r="R39" s="158">
        <v>732</v>
      </c>
      <c r="S39" s="158">
        <v>643</v>
      </c>
      <c r="T39" s="158">
        <v>668</v>
      </c>
      <c r="U39" s="158">
        <v>684</v>
      </c>
      <c r="V39" s="158">
        <v>661</v>
      </c>
      <c r="W39" s="158">
        <v>790</v>
      </c>
      <c r="X39" s="158">
        <v>556</v>
      </c>
      <c r="Y39" s="158">
        <v>583</v>
      </c>
      <c r="Z39" s="158">
        <v>629</v>
      </c>
      <c r="AA39" s="158">
        <v>680</v>
      </c>
      <c r="AB39" s="158">
        <v>1056</v>
      </c>
      <c r="AC39" s="158">
        <v>4756</v>
      </c>
      <c r="AD39" s="158">
        <v>4670</v>
      </c>
      <c r="AE39" s="158">
        <v>4184</v>
      </c>
      <c r="AF39" s="158">
        <v>4040</v>
      </c>
      <c r="AG39" s="158">
        <v>3715</v>
      </c>
      <c r="AH39" s="158">
        <v>3353</v>
      </c>
      <c r="AI39" s="158">
        <v>2853</v>
      </c>
      <c r="AJ39" s="158">
        <v>2270</v>
      </c>
      <c r="AK39" s="158">
        <v>1769</v>
      </c>
      <c r="AL39" s="158">
        <v>1408</v>
      </c>
      <c r="AM39" s="158">
        <v>903</v>
      </c>
      <c r="AN39" s="158">
        <v>629</v>
      </c>
      <c r="AO39" s="16">
        <v>767</v>
      </c>
      <c r="AP39" s="153">
        <v>22</v>
      </c>
      <c r="AQ39" s="158">
        <v>281</v>
      </c>
      <c r="AR39" s="261">
        <v>335</v>
      </c>
      <c r="AS39" s="291"/>
      <c r="AT39" s="158">
        <v>46107</v>
      </c>
      <c r="AU39" s="158">
        <v>3128</v>
      </c>
      <c r="AV39" s="158">
        <v>3187</v>
      </c>
      <c r="AW39" s="158">
        <v>22480</v>
      </c>
      <c r="AX39" s="261">
        <v>2026</v>
      </c>
    </row>
    <row r="40" spans="1:50" x14ac:dyDescent="0.25">
      <c r="A40" s="1">
        <v>27</v>
      </c>
      <c r="B40" s="21" t="s">
        <v>14</v>
      </c>
      <c r="C40" s="22" t="s">
        <v>74</v>
      </c>
      <c r="D40" s="22" t="s">
        <v>77</v>
      </c>
      <c r="E40" s="22" t="s">
        <v>78</v>
      </c>
      <c r="F40" s="23" t="s">
        <v>34</v>
      </c>
      <c r="G40" s="154">
        <f t="shared" ref="G40:G58" si="10">SUM(I40:AO40)</f>
        <v>12989</v>
      </c>
      <c r="H40" s="16">
        <f t="shared" si="9"/>
        <v>1270</v>
      </c>
      <c r="I40" s="154">
        <v>185</v>
      </c>
      <c r="J40" s="155">
        <v>204</v>
      </c>
      <c r="K40" s="155">
        <v>213</v>
      </c>
      <c r="L40" s="155">
        <v>219</v>
      </c>
      <c r="M40" s="155">
        <v>225</v>
      </c>
      <c r="N40" s="155">
        <v>224</v>
      </c>
      <c r="O40" s="155">
        <v>160</v>
      </c>
      <c r="P40" s="155">
        <v>161</v>
      </c>
      <c r="Q40" s="155">
        <v>164</v>
      </c>
      <c r="R40" s="155">
        <v>191</v>
      </c>
      <c r="S40" s="155">
        <v>167</v>
      </c>
      <c r="T40" s="155">
        <v>174</v>
      </c>
      <c r="U40" s="155">
        <v>178</v>
      </c>
      <c r="V40" s="155">
        <v>173</v>
      </c>
      <c r="W40" s="155">
        <v>206</v>
      </c>
      <c r="X40" s="155">
        <v>145</v>
      </c>
      <c r="Y40" s="155">
        <v>152</v>
      </c>
      <c r="Z40" s="155">
        <v>165</v>
      </c>
      <c r="AA40" s="155">
        <v>177</v>
      </c>
      <c r="AB40" s="155">
        <v>276</v>
      </c>
      <c r="AC40" s="155">
        <v>1243</v>
      </c>
      <c r="AD40" s="155">
        <v>1221</v>
      </c>
      <c r="AE40" s="155">
        <v>1094</v>
      </c>
      <c r="AF40" s="155">
        <v>1056</v>
      </c>
      <c r="AG40" s="155">
        <v>970</v>
      </c>
      <c r="AH40" s="155">
        <v>876</v>
      </c>
      <c r="AI40" s="155">
        <v>745</v>
      </c>
      <c r="AJ40" s="155">
        <v>592</v>
      </c>
      <c r="AK40" s="155">
        <v>462</v>
      </c>
      <c r="AL40" s="155">
        <v>369</v>
      </c>
      <c r="AM40" s="155">
        <v>236</v>
      </c>
      <c r="AN40" s="155">
        <v>165</v>
      </c>
      <c r="AO40" s="16">
        <v>201</v>
      </c>
      <c r="AP40" s="154">
        <v>5</v>
      </c>
      <c r="AQ40" s="155">
        <v>84</v>
      </c>
      <c r="AR40" s="16">
        <v>101</v>
      </c>
      <c r="AS40" s="292"/>
      <c r="AT40" s="155">
        <v>13787</v>
      </c>
      <c r="AU40" s="155">
        <v>935</v>
      </c>
      <c r="AV40" s="155">
        <v>953</v>
      </c>
      <c r="AW40" s="155">
        <v>6722</v>
      </c>
      <c r="AX40" s="16">
        <v>606</v>
      </c>
    </row>
    <row r="41" spans="1:50" x14ac:dyDescent="0.25">
      <c r="A41" s="1">
        <v>28</v>
      </c>
      <c r="B41" s="21" t="s">
        <v>14</v>
      </c>
      <c r="C41" s="22" t="s">
        <v>74</v>
      </c>
      <c r="D41" s="22" t="s">
        <v>79</v>
      </c>
      <c r="E41" s="22" t="s">
        <v>80</v>
      </c>
      <c r="F41" s="23" t="s">
        <v>37</v>
      </c>
      <c r="G41" s="154">
        <f t="shared" si="10"/>
        <v>23293</v>
      </c>
      <c r="H41" s="16">
        <f t="shared" si="9"/>
        <v>2214</v>
      </c>
      <c r="I41" s="154">
        <v>264</v>
      </c>
      <c r="J41" s="155">
        <v>366</v>
      </c>
      <c r="K41" s="155">
        <v>383</v>
      </c>
      <c r="L41" s="155">
        <v>393</v>
      </c>
      <c r="M41" s="155">
        <v>405</v>
      </c>
      <c r="N41" s="155">
        <v>403</v>
      </c>
      <c r="O41" s="155">
        <v>287</v>
      </c>
      <c r="P41" s="155">
        <v>290</v>
      </c>
      <c r="Q41" s="155">
        <v>295</v>
      </c>
      <c r="R41" s="155">
        <v>344</v>
      </c>
      <c r="S41" s="155">
        <v>301</v>
      </c>
      <c r="T41" s="155">
        <v>313</v>
      </c>
      <c r="U41" s="155">
        <v>320</v>
      </c>
      <c r="V41" s="155">
        <v>312</v>
      </c>
      <c r="W41" s="155">
        <v>370</v>
      </c>
      <c r="X41" s="155">
        <v>261</v>
      </c>
      <c r="Y41" s="155">
        <v>273</v>
      </c>
      <c r="Z41" s="155">
        <v>296</v>
      </c>
      <c r="AA41" s="155">
        <v>320</v>
      </c>
      <c r="AB41" s="155">
        <v>497</v>
      </c>
      <c r="AC41" s="155">
        <v>2235</v>
      </c>
      <c r="AD41" s="155">
        <v>2196</v>
      </c>
      <c r="AE41" s="155">
        <v>1967</v>
      </c>
      <c r="AF41" s="155">
        <v>1900</v>
      </c>
      <c r="AG41" s="155">
        <v>1745</v>
      </c>
      <c r="AH41" s="155">
        <v>1576</v>
      </c>
      <c r="AI41" s="155">
        <v>1341</v>
      </c>
      <c r="AJ41" s="155">
        <v>1065</v>
      </c>
      <c r="AK41" s="155">
        <v>831</v>
      </c>
      <c r="AL41" s="155">
        <v>663</v>
      </c>
      <c r="AM41" s="155">
        <v>424</v>
      </c>
      <c r="AN41" s="155">
        <v>296</v>
      </c>
      <c r="AO41" s="16">
        <v>361</v>
      </c>
      <c r="AP41" s="154">
        <v>7</v>
      </c>
      <c r="AQ41" s="155">
        <v>121</v>
      </c>
      <c r="AR41" s="16">
        <v>143</v>
      </c>
      <c r="AS41" s="292"/>
      <c r="AT41" s="155">
        <v>19653</v>
      </c>
      <c r="AU41" s="155">
        <v>1333</v>
      </c>
      <c r="AV41" s="155">
        <v>1359</v>
      </c>
      <c r="AW41" s="155">
        <v>9586</v>
      </c>
      <c r="AX41" s="16">
        <v>865</v>
      </c>
    </row>
    <row r="42" spans="1:50" x14ac:dyDescent="0.25">
      <c r="A42" s="1">
        <v>29</v>
      </c>
      <c r="B42" s="21" t="s">
        <v>14</v>
      </c>
      <c r="C42" s="22" t="s">
        <v>74</v>
      </c>
      <c r="D42" s="22" t="s">
        <v>81</v>
      </c>
      <c r="E42" s="22" t="s">
        <v>82</v>
      </c>
      <c r="F42" s="23" t="s">
        <v>37</v>
      </c>
      <c r="G42" s="154">
        <f t="shared" si="10"/>
        <v>18305</v>
      </c>
      <c r="H42" s="16">
        <f t="shared" si="9"/>
        <v>1740</v>
      </c>
      <c r="I42" s="154">
        <v>208</v>
      </c>
      <c r="J42" s="155">
        <v>288</v>
      </c>
      <c r="K42" s="155">
        <v>301</v>
      </c>
      <c r="L42" s="155">
        <v>309</v>
      </c>
      <c r="M42" s="155">
        <v>318</v>
      </c>
      <c r="N42" s="155">
        <v>316</v>
      </c>
      <c r="O42" s="155">
        <v>226</v>
      </c>
      <c r="P42" s="155">
        <v>228</v>
      </c>
      <c r="Q42" s="155">
        <v>232</v>
      </c>
      <c r="R42" s="155">
        <v>270</v>
      </c>
      <c r="S42" s="155">
        <v>236</v>
      </c>
      <c r="T42" s="155">
        <v>246</v>
      </c>
      <c r="U42" s="155">
        <v>251</v>
      </c>
      <c r="V42" s="155">
        <v>245</v>
      </c>
      <c r="W42" s="155">
        <v>291</v>
      </c>
      <c r="X42" s="155">
        <v>205</v>
      </c>
      <c r="Y42" s="155">
        <v>215</v>
      </c>
      <c r="Z42" s="155">
        <v>233</v>
      </c>
      <c r="AA42" s="155">
        <v>251</v>
      </c>
      <c r="AB42" s="155">
        <v>390</v>
      </c>
      <c r="AC42" s="155">
        <v>1756</v>
      </c>
      <c r="AD42" s="155">
        <v>1725</v>
      </c>
      <c r="AE42" s="155">
        <v>1546</v>
      </c>
      <c r="AF42" s="155">
        <v>1493</v>
      </c>
      <c r="AG42" s="155">
        <v>1372</v>
      </c>
      <c r="AH42" s="155">
        <v>1238</v>
      </c>
      <c r="AI42" s="155">
        <v>1054</v>
      </c>
      <c r="AJ42" s="155">
        <v>837</v>
      </c>
      <c r="AK42" s="155">
        <v>653</v>
      </c>
      <c r="AL42" s="155">
        <v>521</v>
      </c>
      <c r="AM42" s="155">
        <v>334</v>
      </c>
      <c r="AN42" s="155">
        <v>233</v>
      </c>
      <c r="AO42" s="16">
        <v>284</v>
      </c>
      <c r="AP42" s="154">
        <v>6</v>
      </c>
      <c r="AQ42" s="155">
        <v>95</v>
      </c>
      <c r="AR42" s="16">
        <v>113</v>
      </c>
      <c r="AS42" s="292"/>
      <c r="AT42" s="155">
        <v>15454</v>
      </c>
      <c r="AU42" s="155">
        <v>1048</v>
      </c>
      <c r="AV42" s="155">
        <v>1068</v>
      </c>
      <c r="AW42" s="155">
        <v>7535</v>
      </c>
      <c r="AX42" s="16">
        <v>679</v>
      </c>
    </row>
    <row r="43" spans="1:50" x14ac:dyDescent="0.25">
      <c r="A43" s="1">
        <v>30</v>
      </c>
      <c r="B43" s="21" t="s">
        <v>14</v>
      </c>
      <c r="C43" s="22" t="s">
        <v>74</v>
      </c>
      <c r="D43" s="22" t="s">
        <v>83</v>
      </c>
      <c r="E43" s="22" t="s">
        <v>84</v>
      </c>
      <c r="F43" s="23" t="s">
        <v>37</v>
      </c>
      <c r="G43" s="154">
        <f t="shared" si="10"/>
        <v>30054</v>
      </c>
      <c r="H43" s="16">
        <f t="shared" si="9"/>
        <v>2880</v>
      </c>
      <c r="I43" s="154">
        <v>367</v>
      </c>
      <c r="J43" s="155">
        <v>472</v>
      </c>
      <c r="K43" s="155">
        <v>493</v>
      </c>
      <c r="L43" s="155">
        <v>507</v>
      </c>
      <c r="M43" s="155">
        <v>522</v>
      </c>
      <c r="N43" s="155">
        <v>519</v>
      </c>
      <c r="O43" s="155">
        <v>370</v>
      </c>
      <c r="P43" s="155">
        <v>374</v>
      </c>
      <c r="Q43" s="155">
        <v>381</v>
      </c>
      <c r="R43" s="155">
        <v>443</v>
      </c>
      <c r="S43" s="155">
        <v>388</v>
      </c>
      <c r="T43" s="155">
        <v>403</v>
      </c>
      <c r="U43" s="155">
        <v>413</v>
      </c>
      <c r="V43" s="155">
        <v>402</v>
      </c>
      <c r="W43" s="155">
        <v>477</v>
      </c>
      <c r="X43" s="155">
        <v>337</v>
      </c>
      <c r="Y43" s="155">
        <v>352</v>
      </c>
      <c r="Z43" s="155">
        <v>382</v>
      </c>
      <c r="AA43" s="155">
        <v>412</v>
      </c>
      <c r="AB43" s="155">
        <v>640</v>
      </c>
      <c r="AC43" s="155">
        <v>2881</v>
      </c>
      <c r="AD43" s="155">
        <v>2830</v>
      </c>
      <c r="AE43" s="155">
        <v>2536</v>
      </c>
      <c r="AF43" s="155">
        <v>2449</v>
      </c>
      <c r="AG43" s="155">
        <v>2250</v>
      </c>
      <c r="AH43" s="155">
        <v>2031</v>
      </c>
      <c r="AI43" s="155">
        <v>1729</v>
      </c>
      <c r="AJ43" s="155">
        <v>1373</v>
      </c>
      <c r="AK43" s="155">
        <v>1072</v>
      </c>
      <c r="AL43" s="155">
        <v>854</v>
      </c>
      <c r="AM43" s="155">
        <v>547</v>
      </c>
      <c r="AN43" s="155">
        <v>382</v>
      </c>
      <c r="AO43" s="16">
        <v>466</v>
      </c>
      <c r="AP43" s="154">
        <v>11</v>
      </c>
      <c r="AQ43" s="155">
        <v>168</v>
      </c>
      <c r="AR43" s="16">
        <v>200</v>
      </c>
      <c r="AS43" s="292"/>
      <c r="AT43" s="155">
        <v>27382</v>
      </c>
      <c r="AU43" s="155">
        <v>1857</v>
      </c>
      <c r="AV43" s="155">
        <v>1893</v>
      </c>
      <c r="AW43" s="155">
        <v>13351</v>
      </c>
      <c r="AX43" s="16">
        <v>1203</v>
      </c>
    </row>
    <row r="44" spans="1:50" x14ac:dyDescent="0.25">
      <c r="A44" s="1">
        <v>31</v>
      </c>
      <c r="B44" s="21" t="s">
        <v>14</v>
      </c>
      <c r="C44" s="22" t="s">
        <v>74</v>
      </c>
      <c r="D44" s="22" t="s">
        <v>85</v>
      </c>
      <c r="E44" s="22" t="s">
        <v>86</v>
      </c>
      <c r="F44" s="23" t="s">
        <v>37</v>
      </c>
      <c r="G44" s="154">
        <f t="shared" si="10"/>
        <v>20065</v>
      </c>
      <c r="H44" s="16">
        <f t="shared" si="9"/>
        <v>1946</v>
      </c>
      <c r="I44" s="154">
        <v>270</v>
      </c>
      <c r="J44" s="155">
        <v>315</v>
      </c>
      <c r="K44" s="155">
        <v>329</v>
      </c>
      <c r="L44" s="155">
        <v>338</v>
      </c>
      <c r="M44" s="155">
        <v>348</v>
      </c>
      <c r="N44" s="155">
        <v>346</v>
      </c>
      <c r="O44" s="155">
        <v>247</v>
      </c>
      <c r="P44" s="155">
        <v>249</v>
      </c>
      <c r="Q44" s="155">
        <v>254</v>
      </c>
      <c r="R44" s="155">
        <v>295</v>
      </c>
      <c r="S44" s="155">
        <v>259</v>
      </c>
      <c r="T44" s="155">
        <v>269</v>
      </c>
      <c r="U44" s="155">
        <v>275</v>
      </c>
      <c r="V44" s="155">
        <v>268</v>
      </c>
      <c r="W44" s="155">
        <v>318</v>
      </c>
      <c r="X44" s="155">
        <v>225</v>
      </c>
      <c r="Y44" s="155">
        <v>235</v>
      </c>
      <c r="Z44" s="155">
        <v>255</v>
      </c>
      <c r="AA44" s="155">
        <v>275</v>
      </c>
      <c r="AB44" s="155">
        <v>427</v>
      </c>
      <c r="AC44" s="155">
        <v>1921</v>
      </c>
      <c r="AD44" s="155">
        <v>1887</v>
      </c>
      <c r="AE44" s="155">
        <v>1691</v>
      </c>
      <c r="AF44" s="155">
        <v>1633</v>
      </c>
      <c r="AG44" s="155">
        <v>1500</v>
      </c>
      <c r="AH44" s="155">
        <v>1354</v>
      </c>
      <c r="AI44" s="155">
        <v>1152</v>
      </c>
      <c r="AJ44" s="155">
        <v>916</v>
      </c>
      <c r="AK44" s="155">
        <v>714</v>
      </c>
      <c r="AL44" s="155">
        <v>570</v>
      </c>
      <c r="AM44" s="155">
        <v>365</v>
      </c>
      <c r="AN44" s="155">
        <v>254</v>
      </c>
      <c r="AO44" s="16">
        <v>311</v>
      </c>
      <c r="AP44" s="154">
        <v>8</v>
      </c>
      <c r="AQ44" s="155">
        <v>123</v>
      </c>
      <c r="AR44" s="16">
        <v>147</v>
      </c>
      <c r="AS44" s="292"/>
      <c r="AT44" s="155">
        <v>20104</v>
      </c>
      <c r="AU44" s="155">
        <v>1364</v>
      </c>
      <c r="AV44" s="155">
        <v>1390</v>
      </c>
      <c r="AW44" s="155">
        <v>9802</v>
      </c>
      <c r="AX44" s="16">
        <v>884</v>
      </c>
    </row>
    <row r="45" spans="1:50" x14ac:dyDescent="0.25">
      <c r="A45" s="1">
        <v>32</v>
      </c>
      <c r="B45" s="21" t="s">
        <v>14</v>
      </c>
      <c r="C45" s="22" t="s">
        <v>74</v>
      </c>
      <c r="D45" s="22" t="s">
        <v>87</v>
      </c>
      <c r="E45" s="22" t="s">
        <v>88</v>
      </c>
      <c r="F45" s="23" t="s">
        <v>34</v>
      </c>
      <c r="G45" s="154">
        <f t="shared" si="10"/>
        <v>10834</v>
      </c>
      <c r="H45" s="16">
        <f t="shared" si="9"/>
        <v>1082</v>
      </c>
      <c r="I45" s="154">
        <v>180</v>
      </c>
      <c r="J45" s="155">
        <v>169</v>
      </c>
      <c r="K45" s="155">
        <v>177</v>
      </c>
      <c r="L45" s="155">
        <v>182</v>
      </c>
      <c r="M45" s="155">
        <v>188</v>
      </c>
      <c r="N45" s="155">
        <v>186</v>
      </c>
      <c r="O45" s="155">
        <v>133</v>
      </c>
      <c r="P45" s="155">
        <v>134</v>
      </c>
      <c r="Q45" s="155">
        <v>136</v>
      </c>
      <c r="R45" s="155">
        <v>159</v>
      </c>
      <c r="S45" s="155">
        <v>139</v>
      </c>
      <c r="T45" s="155">
        <v>145</v>
      </c>
      <c r="U45" s="155">
        <v>148</v>
      </c>
      <c r="V45" s="155">
        <v>144</v>
      </c>
      <c r="W45" s="155">
        <v>171</v>
      </c>
      <c r="X45" s="155">
        <v>121</v>
      </c>
      <c r="Y45" s="155">
        <v>127</v>
      </c>
      <c r="Z45" s="155">
        <v>137</v>
      </c>
      <c r="AA45" s="155">
        <v>148</v>
      </c>
      <c r="AB45" s="155">
        <v>230</v>
      </c>
      <c r="AC45" s="155">
        <v>1034</v>
      </c>
      <c r="AD45" s="155">
        <v>1016</v>
      </c>
      <c r="AE45" s="155">
        <v>910</v>
      </c>
      <c r="AF45" s="155">
        <v>879</v>
      </c>
      <c r="AG45" s="155">
        <v>808</v>
      </c>
      <c r="AH45" s="155">
        <v>729</v>
      </c>
      <c r="AI45" s="155">
        <v>620</v>
      </c>
      <c r="AJ45" s="155">
        <v>493</v>
      </c>
      <c r="AK45" s="155">
        <v>384</v>
      </c>
      <c r="AL45" s="155">
        <v>307</v>
      </c>
      <c r="AM45" s="155">
        <v>196</v>
      </c>
      <c r="AN45" s="155">
        <v>137</v>
      </c>
      <c r="AO45" s="16">
        <v>167</v>
      </c>
      <c r="AP45" s="154">
        <v>5</v>
      </c>
      <c r="AQ45" s="155">
        <v>82</v>
      </c>
      <c r="AR45" s="16">
        <v>98</v>
      </c>
      <c r="AS45" s="292"/>
      <c r="AT45" s="155">
        <v>13434</v>
      </c>
      <c r="AU45" s="155">
        <v>911</v>
      </c>
      <c r="AV45" s="155">
        <v>929</v>
      </c>
      <c r="AW45" s="155">
        <v>6550</v>
      </c>
      <c r="AX45" s="16">
        <v>590</v>
      </c>
    </row>
    <row r="46" spans="1:50" x14ac:dyDescent="0.25">
      <c r="A46" s="1">
        <v>33</v>
      </c>
      <c r="B46" s="21" t="s">
        <v>14</v>
      </c>
      <c r="C46" s="22" t="s">
        <v>74</v>
      </c>
      <c r="D46" s="22" t="s">
        <v>89</v>
      </c>
      <c r="E46" s="22" t="s">
        <v>90</v>
      </c>
      <c r="F46" s="23" t="s">
        <v>37</v>
      </c>
      <c r="G46" s="154">
        <f t="shared" si="10"/>
        <v>15575</v>
      </c>
      <c r="H46" s="16">
        <f t="shared" si="9"/>
        <v>1474</v>
      </c>
      <c r="I46" s="154">
        <v>175</v>
      </c>
      <c r="J46" s="155">
        <v>244</v>
      </c>
      <c r="K46" s="155">
        <v>254</v>
      </c>
      <c r="L46" s="155">
        <v>262</v>
      </c>
      <c r="M46" s="155">
        <v>271</v>
      </c>
      <c r="N46" s="155">
        <v>268</v>
      </c>
      <c r="O46" s="155">
        <v>191</v>
      </c>
      <c r="P46" s="155">
        <v>194</v>
      </c>
      <c r="Q46" s="155">
        <v>197</v>
      </c>
      <c r="R46" s="155">
        <v>229</v>
      </c>
      <c r="S46" s="155">
        <v>201</v>
      </c>
      <c r="T46" s="155">
        <v>209</v>
      </c>
      <c r="U46" s="155">
        <v>215</v>
      </c>
      <c r="V46" s="155">
        <v>210</v>
      </c>
      <c r="W46" s="155">
        <v>249</v>
      </c>
      <c r="X46" s="155">
        <v>174</v>
      </c>
      <c r="Y46" s="155">
        <v>183</v>
      </c>
      <c r="Z46" s="155">
        <v>198</v>
      </c>
      <c r="AA46" s="155">
        <v>215</v>
      </c>
      <c r="AB46" s="155">
        <v>333</v>
      </c>
      <c r="AC46" s="155">
        <v>1496</v>
      </c>
      <c r="AD46" s="155">
        <v>1467</v>
      </c>
      <c r="AE46" s="155">
        <v>1315</v>
      </c>
      <c r="AF46" s="155">
        <v>1272</v>
      </c>
      <c r="AG46" s="155">
        <v>1167</v>
      </c>
      <c r="AH46" s="155">
        <v>1052</v>
      </c>
      <c r="AI46" s="155">
        <v>899</v>
      </c>
      <c r="AJ46" s="155">
        <v>713</v>
      </c>
      <c r="AK46" s="155">
        <v>555</v>
      </c>
      <c r="AL46" s="155">
        <v>443</v>
      </c>
      <c r="AM46" s="155">
        <v>284</v>
      </c>
      <c r="AN46" s="155">
        <v>198</v>
      </c>
      <c r="AO46" s="16">
        <v>242</v>
      </c>
      <c r="AP46" s="154">
        <v>5</v>
      </c>
      <c r="AQ46" s="155">
        <v>80</v>
      </c>
      <c r="AR46" s="16">
        <v>96</v>
      </c>
      <c r="AS46" s="292"/>
      <c r="AT46" s="155">
        <v>13050</v>
      </c>
      <c r="AU46" s="155">
        <v>885</v>
      </c>
      <c r="AV46" s="155">
        <v>902</v>
      </c>
      <c r="AW46" s="155">
        <v>6363</v>
      </c>
      <c r="AX46" s="16">
        <v>574</v>
      </c>
    </row>
    <row r="47" spans="1:50" x14ac:dyDescent="0.25">
      <c r="A47" s="1">
        <v>34</v>
      </c>
      <c r="B47" s="21" t="s">
        <v>14</v>
      </c>
      <c r="C47" s="22" t="s">
        <v>74</v>
      </c>
      <c r="D47" s="22" t="s">
        <v>91</v>
      </c>
      <c r="E47" s="22" t="s">
        <v>92</v>
      </c>
      <c r="F47" s="23" t="s">
        <v>34</v>
      </c>
      <c r="G47" s="154">
        <f t="shared" si="10"/>
        <v>11371</v>
      </c>
      <c r="H47" s="16">
        <f t="shared" si="9"/>
        <v>1096</v>
      </c>
      <c r="I47" s="154">
        <v>145</v>
      </c>
      <c r="J47" s="155">
        <v>179</v>
      </c>
      <c r="K47" s="155">
        <v>186</v>
      </c>
      <c r="L47" s="155">
        <v>192</v>
      </c>
      <c r="M47" s="155">
        <v>197</v>
      </c>
      <c r="N47" s="155">
        <v>197</v>
      </c>
      <c r="O47" s="155">
        <v>140</v>
      </c>
      <c r="P47" s="155">
        <v>141</v>
      </c>
      <c r="Q47" s="155">
        <v>144</v>
      </c>
      <c r="R47" s="155">
        <v>168</v>
      </c>
      <c r="S47" s="155">
        <v>147</v>
      </c>
      <c r="T47" s="155">
        <v>152</v>
      </c>
      <c r="U47" s="155">
        <v>156</v>
      </c>
      <c r="V47" s="155">
        <v>152</v>
      </c>
      <c r="W47" s="155">
        <v>180</v>
      </c>
      <c r="X47" s="155">
        <v>128</v>
      </c>
      <c r="Y47" s="155">
        <v>133</v>
      </c>
      <c r="Z47" s="155">
        <v>144</v>
      </c>
      <c r="AA47" s="155">
        <v>156</v>
      </c>
      <c r="AB47" s="155">
        <v>242</v>
      </c>
      <c r="AC47" s="155">
        <v>1090</v>
      </c>
      <c r="AD47" s="155">
        <v>1070</v>
      </c>
      <c r="AE47" s="155">
        <v>959</v>
      </c>
      <c r="AF47" s="155">
        <v>926</v>
      </c>
      <c r="AG47" s="155">
        <v>851</v>
      </c>
      <c r="AH47" s="155">
        <v>768</v>
      </c>
      <c r="AI47" s="155">
        <v>654</v>
      </c>
      <c r="AJ47" s="155">
        <v>519</v>
      </c>
      <c r="AK47" s="155">
        <v>405</v>
      </c>
      <c r="AL47" s="155">
        <v>323</v>
      </c>
      <c r="AM47" s="155">
        <v>207</v>
      </c>
      <c r="AN47" s="155">
        <v>144</v>
      </c>
      <c r="AO47" s="16">
        <v>176</v>
      </c>
      <c r="AP47" s="154">
        <v>4</v>
      </c>
      <c r="AQ47" s="155">
        <v>66</v>
      </c>
      <c r="AR47" s="16">
        <v>79</v>
      </c>
      <c r="AS47" s="292"/>
      <c r="AT47" s="155">
        <v>10805</v>
      </c>
      <c r="AU47" s="155">
        <v>733</v>
      </c>
      <c r="AV47" s="155">
        <v>747</v>
      </c>
      <c r="AW47" s="155">
        <v>5268</v>
      </c>
      <c r="AX47" s="16">
        <v>475</v>
      </c>
    </row>
    <row r="48" spans="1:50" x14ac:dyDescent="0.25">
      <c r="A48" s="1">
        <v>35</v>
      </c>
      <c r="B48" s="21" t="s">
        <v>14</v>
      </c>
      <c r="C48" s="22" t="s">
        <v>74</v>
      </c>
      <c r="D48" s="22" t="s">
        <v>75</v>
      </c>
      <c r="E48" s="22" t="s">
        <v>76</v>
      </c>
      <c r="F48" s="23" t="s">
        <v>34</v>
      </c>
      <c r="G48" s="154">
        <f>SUM(I48:AO48)</f>
        <v>3178</v>
      </c>
      <c r="H48" s="16">
        <f t="shared" si="9"/>
        <v>297</v>
      </c>
      <c r="I48" s="154">
        <v>31</v>
      </c>
      <c r="J48" s="155">
        <v>50</v>
      </c>
      <c r="K48" s="155">
        <v>52</v>
      </c>
      <c r="L48" s="155">
        <v>54</v>
      </c>
      <c r="M48" s="155">
        <v>55</v>
      </c>
      <c r="N48" s="155">
        <v>55</v>
      </c>
      <c r="O48" s="155">
        <v>39</v>
      </c>
      <c r="P48" s="155">
        <v>39</v>
      </c>
      <c r="Q48" s="155">
        <v>40</v>
      </c>
      <c r="R48" s="155">
        <v>47</v>
      </c>
      <c r="S48" s="155">
        <v>41</v>
      </c>
      <c r="T48" s="155">
        <v>43</v>
      </c>
      <c r="U48" s="155">
        <v>44</v>
      </c>
      <c r="V48" s="155">
        <v>43</v>
      </c>
      <c r="W48" s="155">
        <v>51</v>
      </c>
      <c r="X48" s="155">
        <v>36</v>
      </c>
      <c r="Y48" s="155">
        <v>37</v>
      </c>
      <c r="Z48" s="155">
        <v>41</v>
      </c>
      <c r="AA48" s="155">
        <v>43</v>
      </c>
      <c r="AB48" s="155">
        <v>68</v>
      </c>
      <c r="AC48" s="155">
        <v>305</v>
      </c>
      <c r="AD48" s="155">
        <v>300</v>
      </c>
      <c r="AE48" s="155">
        <v>269</v>
      </c>
      <c r="AF48" s="155">
        <v>260</v>
      </c>
      <c r="AG48" s="155">
        <v>239</v>
      </c>
      <c r="AH48" s="155">
        <v>215</v>
      </c>
      <c r="AI48" s="155">
        <v>183</v>
      </c>
      <c r="AJ48" s="155">
        <v>146</v>
      </c>
      <c r="AK48" s="155">
        <v>114</v>
      </c>
      <c r="AL48" s="155">
        <v>91</v>
      </c>
      <c r="AM48" s="155">
        <v>58</v>
      </c>
      <c r="AN48" s="155">
        <v>40</v>
      </c>
      <c r="AO48" s="16">
        <v>49</v>
      </c>
      <c r="AP48" s="154">
        <v>1</v>
      </c>
      <c r="AQ48" s="155">
        <v>14</v>
      </c>
      <c r="AR48" s="16">
        <v>17</v>
      </c>
      <c r="AS48" s="292"/>
      <c r="AT48" s="155">
        <v>2309</v>
      </c>
      <c r="AU48" s="155">
        <v>157</v>
      </c>
      <c r="AV48" s="155">
        <v>160</v>
      </c>
      <c r="AW48" s="155">
        <v>1126</v>
      </c>
      <c r="AX48" s="16">
        <v>101</v>
      </c>
    </row>
    <row r="49" spans="1:50" ht="15.75" thickBot="1" x14ac:dyDescent="0.3">
      <c r="A49" s="42">
        <v>36</v>
      </c>
      <c r="B49" s="28" t="s">
        <v>14</v>
      </c>
      <c r="C49" s="26" t="s">
        <v>74</v>
      </c>
      <c r="D49" s="35" t="s">
        <v>224</v>
      </c>
      <c r="E49" s="174" t="s">
        <v>111</v>
      </c>
      <c r="F49" s="23" t="s">
        <v>34</v>
      </c>
      <c r="G49" s="13"/>
      <c r="H49" s="14"/>
      <c r="I49" s="15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4"/>
      <c r="AP49" s="297"/>
      <c r="AQ49" s="161"/>
      <c r="AR49" s="262"/>
      <c r="AS49" s="293"/>
      <c r="AT49" s="161"/>
      <c r="AU49" s="161"/>
      <c r="AV49" s="161"/>
      <c r="AW49" s="161"/>
      <c r="AX49" s="262"/>
    </row>
    <row r="50" spans="1:50" ht="15.75" thickBot="1" x14ac:dyDescent="0.3">
      <c r="A50" s="40"/>
      <c r="B50" s="166"/>
      <c r="C50" s="167"/>
      <c r="D50" s="167"/>
      <c r="E50" s="167" t="s">
        <v>291</v>
      </c>
      <c r="F50" s="168"/>
      <c r="G50" s="169">
        <f>SUM(G51:G59)</f>
        <v>142233</v>
      </c>
      <c r="H50" s="163">
        <f t="shared" ref="H50" si="11">SUM(H51:H59)</f>
        <v>14037</v>
      </c>
      <c r="I50" s="149">
        <f>+SUM(I51:I59)</f>
        <v>2180</v>
      </c>
      <c r="J50" s="151">
        <f t="shared" ref="J50:AS50" si="12">+SUM(J51:J59)</f>
        <v>2227</v>
      </c>
      <c r="K50" s="151">
        <f t="shared" si="12"/>
        <v>2326</v>
      </c>
      <c r="L50" s="151">
        <f t="shared" si="12"/>
        <v>2390</v>
      </c>
      <c r="M50" s="151">
        <f t="shared" si="12"/>
        <v>2464</v>
      </c>
      <c r="N50" s="151">
        <f t="shared" si="12"/>
        <v>2450</v>
      </c>
      <c r="O50" s="151">
        <f t="shared" si="12"/>
        <v>1745</v>
      </c>
      <c r="P50" s="151">
        <f t="shared" si="12"/>
        <v>1763</v>
      </c>
      <c r="Q50" s="151">
        <f t="shared" si="12"/>
        <v>1797</v>
      </c>
      <c r="R50" s="151">
        <f t="shared" si="12"/>
        <v>2091</v>
      </c>
      <c r="S50" s="151">
        <f t="shared" si="12"/>
        <v>1829</v>
      </c>
      <c r="T50" s="151">
        <f t="shared" si="12"/>
        <v>1903</v>
      </c>
      <c r="U50" s="151">
        <f t="shared" si="12"/>
        <v>1945</v>
      </c>
      <c r="V50" s="151">
        <f t="shared" si="12"/>
        <v>1896</v>
      </c>
      <c r="W50" s="151">
        <f t="shared" si="12"/>
        <v>2251</v>
      </c>
      <c r="X50" s="151">
        <f t="shared" si="12"/>
        <v>1589</v>
      </c>
      <c r="Y50" s="151">
        <f t="shared" si="12"/>
        <v>1661</v>
      </c>
      <c r="Z50" s="151">
        <f t="shared" si="12"/>
        <v>1803</v>
      </c>
      <c r="AA50" s="151">
        <f t="shared" si="12"/>
        <v>1943</v>
      </c>
      <c r="AB50" s="151">
        <f t="shared" si="12"/>
        <v>3022</v>
      </c>
      <c r="AC50" s="151">
        <f t="shared" si="12"/>
        <v>13595</v>
      </c>
      <c r="AD50" s="151">
        <f t="shared" si="12"/>
        <v>13351</v>
      </c>
      <c r="AE50" s="151">
        <f t="shared" si="12"/>
        <v>11961</v>
      </c>
      <c r="AF50" s="151">
        <f t="shared" si="12"/>
        <v>11554</v>
      </c>
      <c r="AG50" s="151">
        <f t="shared" si="12"/>
        <v>10615</v>
      </c>
      <c r="AH50" s="151">
        <f t="shared" si="12"/>
        <v>9584</v>
      </c>
      <c r="AI50" s="151">
        <f t="shared" si="12"/>
        <v>8156</v>
      </c>
      <c r="AJ50" s="151">
        <f t="shared" si="12"/>
        <v>6479</v>
      </c>
      <c r="AK50" s="151">
        <f t="shared" si="12"/>
        <v>5055</v>
      </c>
      <c r="AL50" s="151">
        <f t="shared" si="12"/>
        <v>4030</v>
      </c>
      <c r="AM50" s="151">
        <f t="shared" si="12"/>
        <v>2582</v>
      </c>
      <c r="AN50" s="151">
        <f t="shared" si="12"/>
        <v>1799</v>
      </c>
      <c r="AO50" s="305">
        <f t="shared" si="12"/>
        <v>2197</v>
      </c>
      <c r="AP50" s="149">
        <f t="shared" si="12"/>
        <v>62</v>
      </c>
      <c r="AQ50" s="151">
        <f t="shared" si="12"/>
        <v>995</v>
      </c>
      <c r="AR50" s="163">
        <f t="shared" si="12"/>
        <v>1187</v>
      </c>
      <c r="AS50" s="170">
        <f t="shared" si="12"/>
        <v>0</v>
      </c>
      <c r="AT50" s="151">
        <v>162368</v>
      </c>
      <c r="AU50" s="151">
        <v>11014</v>
      </c>
      <c r="AV50" s="151">
        <v>11224</v>
      </c>
      <c r="AW50" s="151">
        <v>79164</v>
      </c>
      <c r="AX50" s="163">
        <v>7136</v>
      </c>
    </row>
    <row r="51" spans="1:50" x14ac:dyDescent="0.25">
      <c r="A51" s="1">
        <v>37</v>
      </c>
      <c r="B51" s="36" t="s">
        <v>14</v>
      </c>
      <c r="C51" s="37" t="s">
        <v>74</v>
      </c>
      <c r="D51" s="37" t="s">
        <v>93</v>
      </c>
      <c r="E51" s="37" t="s">
        <v>94</v>
      </c>
      <c r="F51" s="38" t="s">
        <v>37</v>
      </c>
      <c r="G51" s="153">
        <f t="shared" si="10"/>
        <v>40909</v>
      </c>
      <c r="H51" s="16">
        <f t="shared" ref="H51:H59" si="13">SUM(I51:N51)</f>
        <v>4011</v>
      </c>
      <c r="I51" s="153">
        <v>598</v>
      </c>
      <c r="J51" s="156">
        <v>641</v>
      </c>
      <c r="K51" s="156">
        <v>670</v>
      </c>
      <c r="L51" s="156">
        <v>688</v>
      </c>
      <c r="M51" s="156">
        <v>709</v>
      </c>
      <c r="N51" s="156">
        <v>705</v>
      </c>
      <c r="O51" s="156">
        <v>502</v>
      </c>
      <c r="P51" s="156">
        <v>507</v>
      </c>
      <c r="Q51" s="156">
        <v>517</v>
      </c>
      <c r="R51" s="156">
        <v>602</v>
      </c>
      <c r="S51" s="156">
        <v>527</v>
      </c>
      <c r="T51" s="156">
        <v>548</v>
      </c>
      <c r="U51" s="156">
        <v>560</v>
      </c>
      <c r="V51" s="156">
        <v>546</v>
      </c>
      <c r="W51" s="156">
        <v>648</v>
      </c>
      <c r="X51" s="156">
        <v>457</v>
      </c>
      <c r="Y51" s="156">
        <v>478</v>
      </c>
      <c r="Z51" s="156">
        <v>519</v>
      </c>
      <c r="AA51" s="156">
        <v>559</v>
      </c>
      <c r="AB51" s="156">
        <v>870</v>
      </c>
      <c r="AC51" s="156">
        <v>3913</v>
      </c>
      <c r="AD51" s="156">
        <v>3843</v>
      </c>
      <c r="AE51" s="156">
        <v>3443</v>
      </c>
      <c r="AF51" s="156">
        <v>3325</v>
      </c>
      <c r="AG51" s="156">
        <v>3055</v>
      </c>
      <c r="AH51" s="156">
        <v>2758</v>
      </c>
      <c r="AI51" s="156">
        <v>2348</v>
      </c>
      <c r="AJ51" s="156">
        <v>1865</v>
      </c>
      <c r="AK51" s="156">
        <v>1455</v>
      </c>
      <c r="AL51" s="156">
        <v>1160</v>
      </c>
      <c r="AM51" s="156">
        <v>743</v>
      </c>
      <c r="AN51" s="156">
        <v>518</v>
      </c>
      <c r="AO51" s="16">
        <v>632</v>
      </c>
      <c r="AP51" s="153">
        <v>17</v>
      </c>
      <c r="AQ51" s="156">
        <v>273</v>
      </c>
      <c r="AR51" s="259">
        <v>325</v>
      </c>
      <c r="AS51" s="291"/>
      <c r="AT51" s="156">
        <v>44536</v>
      </c>
      <c r="AU51" s="156">
        <v>3021</v>
      </c>
      <c r="AV51" s="156">
        <v>3079</v>
      </c>
      <c r="AW51" s="156">
        <v>21714</v>
      </c>
      <c r="AX51" s="259">
        <v>1957</v>
      </c>
    </row>
    <row r="52" spans="1:50" x14ac:dyDescent="0.25">
      <c r="A52" s="1">
        <v>38</v>
      </c>
      <c r="B52" s="21" t="s">
        <v>14</v>
      </c>
      <c r="C52" s="22" t="s">
        <v>74</v>
      </c>
      <c r="D52" s="22" t="s">
        <v>95</v>
      </c>
      <c r="E52" s="22" t="s">
        <v>96</v>
      </c>
      <c r="F52" s="23" t="s">
        <v>37</v>
      </c>
      <c r="G52" s="154">
        <f t="shared" si="10"/>
        <v>25383</v>
      </c>
      <c r="H52" s="16">
        <f t="shared" si="13"/>
        <v>2476</v>
      </c>
      <c r="I52" s="154">
        <v>358</v>
      </c>
      <c r="J52" s="157">
        <v>398</v>
      </c>
      <c r="K52" s="157">
        <v>416</v>
      </c>
      <c r="L52" s="157">
        <v>427</v>
      </c>
      <c r="M52" s="157">
        <v>440</v>
      </c>
      <c r="N52" s="157">
        <v>437</v>
      </c>
      <c r="O52" s="157">
        <v>312</v>
      </c>
      <c r="P52" s="157">
        <v>315</v>
      </c>
      <c r="Q52" s="157">
        <v>321</v>
      </c>
      <c r="R52" s="157">
        <v>373</v>
      </c>
      <c r="S52" s="157">
        <v>327</v>
      </c>
      <c r="T52" s="157">
        <v>340</v>
      </c>
      <c r="U52" s="157">
        <v>348</v>
      </c>
      <c r="V52" s="157">
        <v>339</v>
      </c>
      <c r="W52" s="157">
        <v>402</v>
      </c>
      <c r="X52" s="157">
        <v>284</v>
      </c>
      <c r="Y52" s="157">
        <v>297</v>
      </c>
      <c r="Z52" s="157">
        <v>322</v>
      </c>
      <c r="AA52" s="157">
        <v>347</v>
      </c>
      <c r="AB52" s="157">
        <v>540</v>
      </c>
      <c r="AC52" s="157">
        <v>2429</v>
      </c>
      <c r="AD52" s="157">
        <v>2386</v>
      </c>
      <c r="AE52" s="157">
        <v>2137</v>
      </c>
      <c r="AF52" s="157">
        <v>2065</v>
      </c>
      <c r="AG52" s="157">
        <v>1897</v>
      </c>
      <c r="AH52" s="157">
        <v>1713</v>
      </c>
      <c r="AI52" s="157">
        <v>1458</v>
      </c>
      <c r="AJ52" s="157">
        <v>1158</v>
      </c>
      <c r="AK52" s="157">
        <v>903</v>
      </c>
      <c r="AL52" s="157">
        <v>720</v>
      </c>
      <c r="AM52" s="157">
        <v>461</v>
      </c>
      <c r="AN52" s="157">
        <v>321</v>
      </c>
      <c r="AO52" s="16">
        <v>392</v>
      </c>
      <c r="AP52" s="154">
        <v>10</v>
      </c>
      <c r="AQ52" s="157">
        <v>163</v>
      </c>
      <c r="AR52" s="260">
        <v>195</v>
      </c>
      <c r="AS52" s="292"/>
      <c r="AT52" s="157">
        <v>26676</v>
      </c>
      <c r="AU52" s="157">
        <v>1810</v>
      </c>
      <c r="AV52" s="157">
        <v>1844</v>
      </c>
      <c r="AW52" s="157">
        <v>13007</v>
      </c>
      <c r="AX52" s="260">
        <v>1172</v>
      </c>
    </row>
    <row r="53" spans="1:50" x14ac:dyDescent="0.25">
      <c r="A53" s="1">
        <v>39</v>
      </c>
      <c r="B53" s="21" t="s">
        <v>14</v>
      </c>
      <c r="C53" s="22" t="s">
        <v>74</v>
      </c>
      <c r="D53" s="22" t="s">
        <v>97</v>
      </c>
      <c r="E53" s="22" t="s">
        <v>98</v>
      </c>
      <c r="F53" s="23" t="s">
        <v>34</v>
      </c>
      <c r="G53" s="154">
        <f t="shared" si="10"/>
        <v>11417</v>
      </c>
      <c r="H53" s="16">
        <f t="shared" si="13"/>
        <v>1142</v>
      </c>
      <c r="I53" s="154">
        <v>191</v>
      </c>
      <c r="J53" s="157">
        <v>179</v>
      </c>
      <c r="K53" s="157">
        <v>186</v>
      </c>
      <c r="L53" s="157">
        <v>192</v>
      </c>
      <c r="M53" s="157">
        <v>197</v>
      </c>
      <c r="N53" s="157">
        <v>197</v>
      </c>
      <c r="O53" s="157">
        <v>140</v>
      </c>
      <c r="P53" s="157">
        <v>141</v>
      </c>
      <c r="Q53" s="157">
        <v>144</v>
      </c>
      <c r="R53" s="157">
        <v>168</v>
      </c>
      <c r="S53" s="157">
        <v>147</v>
      </c>
      <c r="T53" s="157">
        <v>152</v>
      </c>
      <c r="U53" s="157">
        <v>156</v>
      </c>
      <c r="V53" s="157">
        <v>152</v>
      </c>
      <c r="W53" s="157">
        <v>180</v>
      </c>
      <c r="X53" s="157">
        <v>128</v>
      </c>
      <c r="Y53" s="157">
        <v>133</v>
      </c>
      <c r="Z53" s="157">
        <v>144</v>
      </c>
      <c r="AA53" s="157">
        <v>156</v>
      </c>
      <c r="AB53" s="157">
        <v>242</v>
      </c>
      <c r="AC53" s="157">
        <v>1090</v>
      </c>
      <c r="AD53" s="157">
        <v>1070</v>
      </c>
      <c r="AE53" s="157">
        <v>959</v>
      </c>
      <c r="AF53" s="157">
        <v>926</v>
      </c>
      <c r="AG53" s="157">
        <v>851</v>
      </c>
      <c r="AH53" s="157">
        <v>768</v>
      </c>
      <c r="AI53" s="157">
        <v>654</v>
      </c>
      <c r="AJ53" s="157">
        <v>519</v>
      </c>
      <c r="AK53" s="157">
        <v>405</v>
      </c>
      <c r="AL53" s="157">
        <v>323</v>
      </c>
      <c r="AM53" s="157">
        <v>207</v>
      </c>
      <c r="AN53" s="157">
        <v>144</v>
      </c>
      <c r="AO53" s="16">
        <v>176</v>
      </c>
      <c r="AP53" s="154">
        <v>5</v>
      </c>
      <c r="AQ53" s="157">
        <v>87</v>
      </c>
      <c r="AR53" s="260">
        <v>104</v>
      </c>
      <c r="AS53" s="292"/>
      <c r="AT53" s="157">
        <v>14204</v>
      </c>
      <c r="AU53" s="157">
        <v>963</v>
      </c>
      <c r="AV53" s="157">
        <v>982</v>
      </c>
      <c r="AW53" s="157">
        <v>6925</v>
      </c>
      <c r="AX53" s="260">
        <v>624</v>
      </c>
    </row>
    <row r="54" spans="1:50" x14ac:dyDescent="0.25">
      <c r="A54" s="1">
        <v>40</v>
      </c>
      <c r="B54" s="21" t="s">
        <v>14</v>
      </c>
      <c r="C54" s="22" t="s">
        <v>74</v>
      </c>
      <c r="D54" s="22" t="s">
        <v>99</v>
      </c>
      <c r="E54" s="22" t="s">
        <v>100</v>
      </c>
      <c r="F54" s="23" t="s">
        <v>37</v>
      </c>
      <c r="G54" s="154">
        <f t="shared" si="10"/>
        <v>18186</v>
      </c>
      <c r="H54" s="16">
        <f t="shared" si="13"/>
        <v>1816</v>
      </c>
      <c r="I54" s="154">
        <v>302</v>
      </c>
      <c r="J54" s="157">
        <v>284</v>
      </c>
      <c r="K54" s="157">
        <v>297</v>
      </c>
      <c r="L54" s="157">
        <v>305</v>
      </c>
      <c r="M54" s="157">
        <v>315</v>
      </c>
      <c r="N54" s="157">
        <v>313</v>
      </c>
      <c r="O54" s="157">
        <v>223</v>
      </c>
      <c r="P54" s="157">
        <v>225</v>
      </c>
      <c r="Q54" s="157">
        <v>230</v>
      </c>
      <c r="R54" s="157">
        <v>267</v>
      </c>
      <c r="S54" s="157">
        <v>234</v>
      </c>
      <c r="T54" s="157">
        <v>243</v>
      </c>
      <c r="U54" s="157">
        <v>248</v>
      </c>
      <c r="V54" s="157">
        <v>242</v>
      </c>
      <c r="W54" s="157">
        <v>288</v>
      </c>
      <c r="X54" s="157">
        <v>203</v>
      </c>
      <c r="Y54" s="157">
        <v>212</v>
      </c>
      <c r="Z54" s="157">
        <v>230</v>
      </c>
      <c r="AA54" s="157">
        <v>248</v>
      </c>
      <c r="AB54" s="157">
        <v>386</v>
      </c>
      <c r="AC54" s="157">
        <v>1736</v>
      </c>
      <c r="AD54" s="157">
        <v>1705</v>
      </c>
      <c r="AE54" s="157">
        <v>1527</v>
      </c>
      <c r="AF54" s="157">
        <v>1475</v>
      </c>
      <c r="AG54" s="157">
        <v>1356</v>
      </c>
      <c r="AH54" s="157">
        <v>1224</v>
      </c>
      <c r="AI54" s="157">
        <v>1041</v>
      </c>
      <c r="AJ54" s="157">
        <v>827</v>
      </c>
      <c r="AK54" s="157">
        <v>645</v>
      </c>
      <c r="AL54" s="157">
        <v>514</v>
      </c>
      <c r="AM54" s="157">
        <v>330</v>
      </c>
      <c r="AN54" s="157">
        <v>230</v>
      </c>
      <c r="AO54" s="16">
        <v>281</v>
      </c>
      <c r="AP54" s="154">
        <v>9</v>
      </c>
      <c r="AQ54" s="157">
        <v>138</v>
      </c>
      <c r="AR54" s="260">
        <v>164</v>
      </c>
      <c r="AS54" s="292"/>
      <c r="AT54" s="157">
        <v>22508</v>
      </c>
      <c r="AU54" s="157">
        <v>1527</v>
      </c>
      <c r="AV54" s="157">
        <v>1556</v>
      </c>
      <c r="AW54" s="157">
        <v>10974</v>
      </c>
      <c r="AX54" s="260">
        <v>989</v>
      </c>
    </row>
    <row r="55" spans="1:50" x14ac:dyDescent="0.25">
      <c r="A55" s="1">
        <v>41</v>
      </c>
      <c r="B55" s="21" t="s">
        <v>14</v>
      </c>
      <c r="C55" s="22" t="s">
        <v>74</v>
      </c>
      <c r="D55" s="22" t="s">
        <v>103</v>
      </c>
      <c r="E55" s="22" t="s">
        <v>104</v>
      </c>
      <c r="F55" s="23" t="s">
        <v>37</v>
      </c>
      <c r="G55" s="154">
        <f t="shared" si="10"/>
        <v>9152</v>
      </c>
      <c r="H55" s="16">
        <f t="shared" si="13"/>
        <v>923</v>
      </c>
      <c r="I55" s="154">
        <v>163</v>
      </c>
      <c r="J55" s="157">
        <v>143</v>
      </c>
      <c r="K55" s="157">
        <v>149</v>
      </c>
      <c r="L55" s="157">
        <v>153</v>
      </c>
      <c r="M55" s="157">
        <v>158</v>
      </c>
      <c r="N55" s="157">
        <v>157</v>
      </c>
      <c r="O55" s="157">
        <v>112</v>
      </c>
      <c r="P55" s="157">
        <v>113</v>
      </c>
      <c r="Q55" s="157">
        <v>115</v>
      </c>
      <c r="R55" s="157">
        <v>134</v>
      </c>
      <c r="S55" s="157">
        <v>117</v>
      </c>
      <c r="T55" s="157">
        <v>122</v>
      </c>
      <c r="U55" s="157">
        <v>125</v>
      </c>
      <c r="V55" s="157">
        <v>121</v>
      </c>
      <c r="W55" s="157">
        <v>144</v>
      </c>
      <c r="X55" s="157">
        <v>102</v>
      </c>
      <c r="Y55" s="157">
        <v>107</v>
      </c>
      <c r="Z55" s="157">
        <v>116</v>
      </c>
      <c r="AA55" s="157">
        <v>125</v>
      </c>
      <c r="AB55" s="157">
        <v>194</v>
      </c>
      <c r="AC55" s="157">
        <v>873</v>
      </c>
      <c r="AD55" s="157">
        <v>857</v>
      </c>
      <c r="AE55" s="157">
        <v>768</v>
      </c>
      <c r="AF55" s="157">
        <v>742</v>
      </c>
      <c r="AG55" s="157">
        <v>681</v>
      </c>
      <c r="AH55" s="157">
        <v>615</v>
      </c>
      <c r="AI55" s="157">
        <v>523</v>
      </c>
      <c r="AJ55" s="157">
        <v>416</v>
      </c>
      <c r="AK55" s="157">
        <v>325</v>
      </c>
      <c r="AL55" s="157">
        <v>259</v>
      </c>
      <c r="AM55" s="157">
        <v>166</v>
      </c>
      <c r="AN55" s="157">
        <v>116</v>
      </c>
      <c r="AO55" s="16">
        <v>141</v>
      </c>
      <c r="AP55" s="154">
        <v>5</v>
      </c>
      <c r="AQ55" s="157">
        <v>74</v>
      </c>
      <c r="AR55" s="260">
        <v>89</v>
      </c>
      <c r="AS55" s="292"/>
      <c r="AT55" s="157">
        <v>12152</v>
      </c>
      <c r="AU55" s="157">
        <v>824</v>
      </c>
      <c r="AV55" s="157">
        <v>840</v>
      </c>
      <c r="AW55" s="157">
        <v>5925</v>
      </c>
      <c r="AX55" s="260">
        <v>534</v>
      </c>
    </row>
    <row r="56" spans="1:50" x14ac:dyDescent="0.25">
      <c r="A56" s="1">
        <v>42</v>
      </c>
      <c r="B56" s="21" t="s">
        <v>14</v>
      </c>
      <c r="C56" s="22" t="s">
        <v>74</v>
      </c>
      <c r="D56" s="22" t="s">
        <v>105</v>
      </c>
      <c r="E56" s="22" t="s">
        <v>106</v>
      </c>
      <c r="F56" s="23" t="s">
        <v>37</v>
      </c>
      <c r="G56" s="154">
        <f t="shared" si="10"/>
        <v>9119</v>
      </c>
      <c r="H56" s="16">
        <f t="shared" si="13"/>
        <v>890</v>
      </c>
      <c r="I56" s="154">
        <v>130</v>
      </c>
      <c r="J56" s="157">
        <v>143</v>
      </c>
      <c r="K56" s="157">
        <v>149</v>
      </c>
      <c r="L56" s="157">
        <v>153</v>
      </c>
      <c r="M56" s="157">
        <v>158</v>
      </c>
      <c r="N56" s="157">
        <v>157</v>
      </c>
      <c r="O56" s="157">
        <v>112</v>
      </c>
      <c r="P56" s="157">
        <v>113</v>
      </c>
      <c r="Q56" s="157">
        <v>115</v>
      </c>
      <c r="R56" s="157">
        <v>134</v>
      </c>
      <c r="S56" s="157">
        <v>117</v>
      </c>
      <c r="T56" s="157">
        <v>122</v>
      </c>
      <c r="U56" s="157">
        <v>125</v>
      </c>
      <c r="V56" s="157">
        <v>121</v>
      </c>
      <c r="W56" s="157">
        <v>144</v>
      </c>
      <c r="X56" s="157">
        <v>102</v>
      </c>
      <c r="Y56" s="157">
        <v>107</v>
      </c>
      <c r="Z56" s="157">
        <v>116</v>
      </c>
      <c r="AA56" s="157">
        <v>125</v>
      </c>
      <c r="AB56" s="157">
        <v>194</v>
      </c>
      <c r="AC56" s="157">
        <v>873</v>
      </c>
      <c r="AD56" s="157">
        <v>857</v>
      </c>
      <c r="AE56" s="157">
        <v>768</v>
      </c>
      <c r="AF56" s="157">
        <v>742</v>
      </c>
      <c r="AG56" s="157">
        <v>681</v>
      </c>
      <c r="AH56" s="157">
        <v>615</v>
      </c>
      <c r="AI56" s="157">
        <v>523</v>
      </c>
      <c r="AJ56" s="157">
        <v>416</v>
      </c>
      <c r="AK56" s="157">
        <v>325</v>
      </c>
      <c r="AL56" s="157">
        <v>259</v>
      </c>
      <c r="AM56" s="157">
        <v>166</v>
      </c>
      <c r="AN56" s="157">
        <v>116</v>
      </c>
      <c r="AO56" s="16">
        <v>141</v>
      </c>
      <c r="AP56" s="154">
        <v>4</v>
      </c>
      <c r="AQ56" s="157">
        <v>60</v>
      </c>
      <c r="AR56" s="260">
        <v>71</v>
      </c>
      <c r="AS56" s="292"/>
      <c r="AT56" s="157">
        <v>9683</v>
      </c>
      <c r="AU56" s="157">
        <v>657</v>
      </c>
      <c r="AV56" s="157">
        <v>669</v>
      </c>
      <c r="AW56" s="157">
        <v>4721</v>
      </c>
      <c r="AX56" s="260">
        <v>426</v>
      </c>
    </row>
    <row r="57" spans="1:50" x14ac:dyDescent="0.25">
      <c r="A57" s="1">
        <v>43</v>
      </c>
      <c r="B57" s="21" t="s">
        <v>14</v>
      </c>
      <c r="C57" s="22" t="s">
        <v>74</v>
      </c>
      <c r="D57" s="22" t="s">
        <v>107</v>
      </c>
      <c r="E57" s="22" t="s">
        <v>108</v>
      </c>
      <c r="F57" s="23" t="s">
        <v>37</v>
      </c>
      <c r="G57" s="154">
        <f t="shared" si="10"/>
        <v>5225</v>
      </c>
      <c r="H57" s="16">
        <f t="shared" si="13"/>
        <v>517</v>
      </c>
      <c r="I57" s="154">
        <v>80</v>
      </c>
      <c r="J57" s="157">
        <v>82</v>
      </c>
      <c r="K57" s="157">
        <v>86</v>
      </c>
      <c r="L57" s="157">
        <v>88</v>
      </c>
      <c r="M57" s="157">
        <v>91</v>
      </c>
      <c r="N57" s="157">
        <v>90</v>
      </c>
      <c r="O57" s="157">
        <v>64</v>
      </c>
      <c r="P57" s="157">
        <v>65</v>
      </c>
      <c r="Q57" s="157">
        <v>66</v>
      </c>
      <c r="R57" s="157">
        <v>77</v>
      </c>
      <c r="S57" s="157">
        <v>67</v>
      </c>
      <c r="T57" s="157">
        <v>70</v>
      </c>
      <c r="U57" s="157">
        <v>71</v>
      </c>
      <c r="V57" s="157">
        <v>70</v>
      </c>
      <c r="W57" s="157">
        <v>83</v>
      </c>
      <c r="X57" s="157">
        <v>58</v>
      </c>
      <c r="Y57" s="157">
        <v>61</v>
      </c>
      <c r="Z57" s="157">
        <v>66</v>
      </c>
      <c r="AA57" s="157">
        <v>71</v>
      </c>
      <c r="AB57" s="157">
        <v>111</v>
      </c>
      <c r="AC57" s="157">
        <v>499</v>
      </c>
      <c r="AD57" s="157">
        <v>490</v>
      </c>
      <c r="AE57" s="157">
        <v>439</v>
      </c>
      <c r="AF57" s="157">
        <v>424</v>
      </c>
      <c r="AG57" s="157">
        <v>390</v>
      </c>
      <c r="AH57" s="157">
        <v>352</v>
      </c>
      <c r="AI57" s="157">
        <v>300</v>
      </c>
      <c r="AJ57" s="157">
        <v>238</v>
      </c>
      <c r="AK57" s="157">
        <v>186</v>
      </c>
      <c r="AL57" s="157">
        <v>148</v>
      </c>
      <c r="AM57" s="157">
        <v>95</v>
      </c>
      <c r="AN57" s="157">
        <v>66</v>
      </c>
      <c r="AO57" s="16">
        <v>81</v>
      </c>
      <c r="AP57" s="154">
        <v>2</v>
      </c>
      <c r="AQ57" s="157">
        <v>37</v>
      </c>
      <c r="AR57" s="260">
        <v>44</v>
      </c>
      <c r="AS57" s="292"/>
      <c r="AT57" s="157">
        <v>5996</v>
      </c>
      <c r="AU57" s="157">
        <v>407</v>
      </c>
      <c r="AV57" s="157">
        <v>414</v>
      </c>
      <c r="AW57" s="157">
        <v>2923</v>
      </c>
      <c r="AX57" s="260">
        <v>264</v>
      </c>
    </row>
    <row r="58" spans="1:50" x14ac:dyDescent="0.25">
      <c r="A58" s="1">
        <v>44</v>
      </c>
      <c r="B58" s="21" t="s">
        <v>14</v>
      </c>
      <c r="C58" s="22" t="s">
        <v>74</v>
      </c>
      <c r="D58" s="22" t="s">
        <v>109</v>
      </c>
      <c r="E58" s="22" t="s">
        <v>110</v>
      </c>
      <c r="F58" s="23" t="s">
        <v>72</v>
      </c>
      <c r="G58" s="154">
        <f t="shared" si="10"/>
        <v>14360</v>
      </c>
      <c r="H58" s="16">
        <f t="shared" si="13"/>
        <v>1451</v>
      </c>
      <c r="I58" s="154">
        <v>257</v>
      </c>
      <c r="J58" s="157">
        <v>224</v>
      </c>
      <c r="K58" s="157">
        <v>234</v>
      </c>
      <c r="L58" s="157">
        <v>241</v>
      </c>
      <c r="M58" s="157">
        <v>248</v>
      </c>
      <c r="N58" s="157">
        <v>247</v>
      </c>
      <c r="O58" s="157">
        <v>176</v>
      </c>
      <c r="P58" s="157">
        <v>178</v>
      </c>
      <c r="Q58" s="157">
        <v>181</v>
      </c>
      <c r="R58" s="157">
        <v>211</v>
      </c>
      <c r="S58" s="157">
        <v>184</v>
      </c>
      <c r="T58" s="157">
        <v>192</v>
      </c>
      <c r="U58" s="157">
        <v>196</v>
      </c>
      <c r="V58" s="157">
        <v>191</v>
      </c>
      <c r="W58" s="157">
        <v>227</v>
      </c>
      <c r="X58" s="157">
        <v>160</v>
      </c>
      <c r="Y58" s="157">
        <v>167</v>
      </c>
      <c r="Z58" s="157">
        <v>182</v>
      </c>
      <c r="AA58" s="157">
        <v>196</v>
      </c>
      <c r="AB58" s="157">
        <v>304</v>
      </c>
      <c r="AC58" s="157">
        <v>1369</v>
      </c>
      <c r="AD58" s="157">
        <v>1344</v>
      </c>
      <c r="AE58" s="157">
        <v>1204</v>
      </c>
      <c r="AF58" s="157">
        <v>1163</v>
      </c>
      <c r="AG58" s="157">
        <v>1069</v>
      </c>
      <c r="AH58" s="157">
        <v>965</v>
      </c>
      <c r="AI58" s="157">
        <v>821</v>
      </c>
      <c r="AJ58" s="157">
        <v>652</v>
      </c>
      <c r="AK58" s="157">
        <v>509</v>
      </c>
      <c r="AL58" s="157">
        <v>406</v>
      </c>
      <c r="AM58" s="157">
        <v>260</v>
      </c>
      <c r="AN58" s="157">
        <v>181</v>
      </c>
      <c r="AO58" s="16">
        <v>221</v>
      </c>
      <c r="AP58" s="154">
        <v>7</v>
      </c>
      <c r="AQ58" s="157">
        <v>117</v>
      </c>
      <c r="AR58" s="260">
        <v>140</v>
      </c>
      <c r="AS58" s="292"/>
      <c r="AT58" s="157">
        <v>19110</v>
      </c>
      <c r="AU58" s="157">
        <v>1296</v>
      </c>
      <c r="AV58" s="157">
        <v>1321</v>
      </c>
      <c r="AW58" s="157">
        <v>9317</v>
      </c>
      <c r="AX58" s="260">
        <v>840</v>
      </c>
    </row>
    <row r="59" spans="1:50" ht="15.75" thickBot="1" x14ac:dyDescent="0.3">
      <c r="A59" s="1">
        <v>45</v>
      </c>
      <c r="B59" s="21" t="s">
        <v>14</v>
      </c>
      <c r="C59" s="22" t="s">
        <v>74</v>
      </c>
      <c r="D59" s="22" t="s">
        <v>101</v>
      </c>
      <c r="E59" s="22" t="s">
        <v>102</v>
      </c>
      <c r="F59" s="23" t="s">
        <v>34</v>
      </c>
      <c r="G59" s="159">
        <f>SUM(I59:AO59)</f>
        <v>8482</v>
      </c>
      <c r="H59" s="16">
        <f t="shared" si="13"/>
        <v>811</v>
      </c>
      <c r="I59" s="159">
        <v>101</v>
      </c>
      <c r="J59" s="160">
        <v>133</v>
      </c>
      <c r="K59" s="160">
        <v>139</v>
      </c>
      <c r="L59" s="160">
        <v>143</v>
      </c>
      <c r="M59" s="160">
        <v>148</v>
      </c>
      <c r="N59" s="160">
        <v>147</v>
      </c>
      <c r="O59" s="160">
        <v>104</v>
      </c>
      <c r="P59" s="160">
        <v>106</v>
      </c>
      <c r="Q59" s="160">
        <v>108</v>
      </c>
      <c r="R59" s="160">
        <v>125</v>
      </c>
      <c r="S59" s="160">
        <v>109</v>
      </c>
      <c r="T59" s="160">
        <v>114</v>
      </c>
      <c r="U59" s="160">
        <v>116</v>
      </c>
      <c r="V59" s="160">
        <v>114</v>
      </c>
      <c r="W59" s="160">
        <v>135</v>
      </c>
      <c r="X59" s="160">
        <v>95</v>
      </c>
      <c r="Y59" s="160">
        <v>99</v>
      </c>
      <c r="Z59" s="160">
        <v>108</v>
      </c>
      <c r="AA59" s="160">
        <v>116</v>
      </c>
      <c r="AB59" s="160">
        <v>181</v>
      </c>
      <c r="AC59" s="160">
        <v>813</v>
      </c>
      <c r="AD59" s="160">
        <v>799</v>
      </c>
      <c r="AE59" s="160">
        <v>716</v>
      </c>
      <c r="AF59" s="160">
        <v>692</v>
      </c>
      <c r="AG59" s="160">
        <v>635</v>
      </c>
      <c r="AH59" s="160">
        <v>574</v>
      </c>
      <c r="AI59" s="160">
        <v>488</v>
      </c>
      <c r="AJ59" s="160">
        <v>388</v>
      </c>
      <c r="AK59" s="160">
        <v>302</v>
      </c>
      <c r="AL59" s="160">
        <v>241</v>
      </c>
      <c r="AM59" s="160">
        <v>154</v>
      </c>
      <c r="AN59" s="160">
        <v>107</v>
      </c>
      <c r="AO59" s="16">
        <v>132</v>
      </c>
      <c r="AP59" s="159">
        <v>3</v>
      </c>
      <c r="AQ59" s="160">
        <v>46</v>
      </c>
      <c r="AR59" s="263">
        <v>55</v>
      </c>
      <c r="AS59" s="294"/>
      <c r="AT59" s="160">
        <v>7503</v>
      </c>
      <c r="AU59" s="160">
        <v>509</v>
      </c>
      <c r="AV59" s="160">
        <v>519</v>
      </c>
      <c r="AW59" s="160">
        <v>3658</v>
      </c>
      <c r="AX59" s="263">
        <v>330</v>
      </c>
    </row>
    <row r="60" spans="1:50" ht="15.75" thickBot="1" x14ac:dyDescent="0.3">
      <c r="A60" s="40"/>
      <c r="B60" s="166"/>
      <c r="C60" s="167"/>
      <c r="D60" s="167"/>
      <c r="E60" s="167" t="s">
        <v>292</v>
      </c>
      <c r="F60" s="168"/>
      <c r="G60" s="169">
        <f>SUM(G61:G70)</f>
        <v>110695</v>
      </c>
      <c r="H60" s="163">
        <f t="shared" ref="H60" si="14">SUM(H61:H70)</f>
        <v>8391</v>
      </c>
      <c r="I60" s="149">
        <f>+SUM(I61:I70)</f>
        <v>1197</v>
      </c>
      <c r="J60" s="151">
        <f t="shared" ref="J60:AS60" si="15">+SUM(J61:J70)</f>
        <v>1375</v>
      </c>
      <c r="K60" s="151">
        <f t="shared" si="15"/>
        <v>1375</v>
      </c>
      <c r="L60" s="151">
        <f t="shared" si="15"/>
        <v>1344</v>
      </c>
      <c r="M60" s="151">
        <f t="shared" si="15"/>
        <v>1564</v>
      </c>
      <c r="N60" s="151">
        <f t="shared" si="15"/>
        <v>1536</v>
      </c>
      <c r="O60" s="151">
        <f t="shared" si="15"/>
        <v>884</v>
      </c>
      <c r="P60" s="151">
        <f t="shared" si="15"/>
        <v>1022</v>
      </c>
      <c r="Q60" s="151">
        <f t="shared" si="15"/>
        <v>1036</v>
      </c>
      <c r="R60" s="151">
        <f t="shared" si="15"/>
        <v>1252</v>
      </c>
      <c r="S60" s="151">
        <f t="shared" si="15"/>
        <v>1050</v>
      </c>
      <c r="T60" s="151">
        <f t="shared" si="15"/>
        <v>1187</v>
      </c>
      <c r="U60" s="151">
        <f t="shared" si="15"/>
        <v>1141</v>
      </c>
      <c r="V60" s="151">
        <f t="shared" si="15"/>
        <v>1149</v>
      </c>
      <c r="W60" s="151">
        <f t="shared" si="15"/>
        <v>1468</v>
      </c>
      <c r="X60" s="151">
        <f t="shared" si="15"/>
        <v>1042</v>
      </c>
      <c r="Y60" s="151">
        <f t="shared" si="15"/>
        <v>1148</v>
      </c>
      <c r="Z60" s="151">
        <f t="shared" si="15"/>
        <v>1202</v>
      </c>
      <c r="AA60" s="151">
        <f t="shared" si="15"/>
        <v>1334</v>
      </c>
      <c r="AB60" s="151">
        <f t="shared" si="15"/>
        <v>2053</v>
      </c>
      <c r="AC60" s="151">
        <f t="shared" si="15"/>
        <v>8459</v>
      </c>
      <c r="AD60" s="151">
        <f t="shared" si="15"/>
        <v>7899</v>
      </c>
      <c r="AE60" s="151">
        <f t="shared" si="15"/>
        <v>6885</v>
      </c>
      <c r="AF60" s="151">
        <f t="shared" si="15"/>
        <v>7913</v>
      </c>
      <c r="AG60" s="151">
        <f t="shared" si="15"/>
        <v>8550</v>
      </c>
      <c r="AH60" s="151">
        <f t="shared" si="15"/>
        <v>8610</v>
      </c>
      <c r="AI60" s="151">
        <f t="shared" si="15"/>
        <v>7625</v>
      </c>
      <c r="AJ60" s="151">
        <f t="shared" si="15"/>
        <v>6977</v>
      </c>
      <c r="AK60" s="151">
        <f t="shared" si="15"/>
        <v>6117</v>
      </c>
      <c r="AL60" s="151">
        <f t="shared" si="15"/>
        <v>5479</v>
      </c>
      <c r="AM60" s="151">
        <f t="shared" si="15"/>
        <v>4003</v>
      </c>
      <c r="AN60" s="151">
        <f t="shared" si="15"/>
        <v>2924</v>
      </c>
      <c r="AO60" s="305">
        <f t="shared" si="15"/>
        <v>3895</v>
      </c>
      <c r="AP60" s="149">
        <f t="shared" si="15"/>
        <v>38</v>
      </c>
      <c r="AQ60" s="151">
        <f t="shared" si="15"/>
        <v>522</v>
      </c>
      <c r="AR60" s="163">
        <f t="shared" si="15"/>
        <v>675</v>
      </c>
      <c r="AS60" s="170">
        <f t="shared" si="15"/>
        <v>0</v>
      </c>
      <c r="AT60" s="151">
        <v>126231</v>
      </c>
      <c r="AU60" s="151">
        <v>5995</v>
      </c>
      <c r="AV60" s="151">
        <v>6778</v>
      </c>
      <c r="AW60" s="151">
        <v>48317</v>
      </c>
      <c r="AX60" s="163">
        <v>3588</v>
      </c>
    </row>
    <row r="61" spans="1:50" x14ac:dyDescent="0.25">
      <c r="A61" s="30">
        <v>46</v>
      </c>
      <c r="B61" s="18" t="s">
        <v>113</v>
      </c>
      <c r="C61" s="19" t="s">
        <v>112</v>
      </c>
      <c r="D61" s="19" t="s">
        <v>114</v>
      </c>
      <c r="E61" s="19" t="s">
        <v>115</v>
      </c>
      <c r="F61" s="20" t="s">
        <v>37</v>
      </c>
      <c r="G61" s="153">
        <f t="shared" ref="G61:G65" si="16">SUM(I61:AO61)</f>
        <v>29002</v>
      </c>
      <c r="H61" s="16">
        <f t="shared" ref="H61:H65" si="17">SUM(I61:N61)</f>
        <v>2118</v>
      </c>
      <c r="I61" s="153">
        <v>349</v>
      </c>
      <c r="J61" s="156">
        <v>334</v>
      </c>
      <c r="K61" s="156">
        <v>338</v>
      </c>
      <c r="L61" s="156">
        <v>335</v>
      </c>
      <c r="M61" s="156">
        <v>383</v>
      </c>
      <c r="N61" s="156">
        <v>379</v>
      </c>
      <c r="O61" s="156">
        <v>199</v>
      </c>
      <c r="P61" s="156">
        <v>230</v>
      </c>
      <c r="Q61" s="156">
        <v>240</v>
      </c>
      <c r="R61" s="156">
        <v>296</v>
      </c>
      <c r="S61" s="156">
        <v>248</v>
      </c>
      <c r="T61" s="156">
        <v>281</v>
      </c>
      <c r="U61" s="156">
        <v>275</v>
      </c>
      <c r="V61" s="156">
        <v>274</v>
      </c>
      <c r="W61" s="156">
        <v>359</v>
      </c>
      <c r="X61" s="156">
        <v>256</v>
      </c>
      <c r="Y61" s="156">
        <v>283</v>
      </c>
      <c r="Z61" s="156">
        <v>303</v>
      </c>
      <c r="AA61" s="156">
        <v>336</v>
      </c>
      <c r="AB61" s="156">
        <v>520</v>
      </c>
      <c r="AC61" s="156">
        <v>2128</v>
      </c>
      <c r="AD61" s="156">
        <v>1946</v>
      </c>
      <c r="AE61" s="156">
        <v>1648</v>
      </c>
      <c r="AF61" s="156">
        <v>1998</v>
      </c>
      <c r="AG61" s="156">
        <v>2223</v>
      </c>
      <c r="AH61" s="156">
        <v>2329</v>
      </c>
      <c r="AI61" s="156">
        <v>2100</v>
      </c>
      <c r="AJ61" s="156">
        <v>1959</v>
      </c>
      <c r="AK61" s="156">
        <v>1742</v>
      </c>
      <c r="AL61" s="156">
        <v>1570</v>
      </c>
      <c r="AM61" s="156">
        <v>1154</v>
      </c>
      <c r="AN61" s="156">
        <v>850</v>
      </c>
      <c r="AO61" s="16">
        <v>1137</v>
      </c>
      <c r="AP61" s="153">
        <v>9</v>
      </c>
      <c r="AQ61" s="156">
        <v>147</v>
      </c>
      <c r="AR61" s="259">
        <v>202</v>
      </c>
      <c r="AS61" s="291"/>
      <c r="AT61" s="156">
        <v>36223</v>
      </c>
      <c r="AU61" s="156">
        <v>1657</v>
      </c>
      <c r="AV61" s="156">
        <v>1959</v>
      </c>
      <c r="AW61" s="156">
        <v>14137</v>
      </c>
      <c r="AX61" s="259">
        <v>843</v>
      </c>
    </row>
    <row r="62" spans="1:50" x14ac:dyDescent="0.25">
      <c r="A62" s="1">
        <v>47</v>
      </c>
      <c r="B62" s="21" t="s">
        <v>113</v>
      </c>
      <c r="C62" s="22" t="s">
        <v>112</v>
      </c>
      <c r="D62" s="22" t="s">
        <v>116</v>
      </c>
      <c r="E62" s="22" t="s">
        <v>117</v>
      </c>
      <c r="F62" s="23" t="s">
        <v>37</v>
      </c>
      <c r="G62" s="154">
        <f t="shared" si="16"/>
        <v>21349</v>
      </c>
      <c r="H62" s="16">
        <f t="shared" si="17"/>
        <v>1644</v>
      </c>
      <c r="I62" s="154">
        <v>251</v>
      </c>
      <c r="J62" s="157">
        <v>262</v>
      </c>
      <c r="K62" s="157">
        <v>267</v>
      </c>
      <c r="L62" s="157">
        <v>264</v>
      </c>
      <c r="M62" s="157">
        <v>301</v>
      </c>
      <c r="N62" s="157">
        <v>299</v>
      </c>
      <c r="O62" s="157">
        <v>145</v>
      </c>
      <c r="P62" s="157">
        <v>170</v>
      </c>
      <c r="Q62" s="157">
        <v>176</v>
      </c>
      <c r="R62" s="157">
        <v>217</v>
      </c>
      <c r="S62" s="157">
        <v>181</v>
      </c>
      <c r="T62" s="157">
        <v>205</v>
      </c>
      <c r="U62" s="157">
        <v>202</v>
      </c>
      <c r="V62" s="157">
        <v>202</v>
      </c>
      <c r="W62" s="157">
        <v>264</v>
      </c>
      <c r="X62" s="157">
        <v>189</v>
      </c>
      <c r="Y62" s="157">
        <v>208</v>
      </c>
      <c r="Z62" s="157">
        <v>222</v>
      </c>
      <c r="AA62" s="157">
        <v>246</v>
      </c>
      <c r="AB62" s="157">
        <v>381</v>
      </c>
      <c r="AC62" s="157">
        <v>1559</v>
      </c>
      <c r="AD62" s="157">
        <v>1426</v>
      </c>
      <c r="AE62" s="157">
        <v>1208</v>
      </c>
      <c r="AF62" s="157">
        <v>1465</v>
      </c>
      <c r="AG62" s="157">
        <v>1628</v>
      </c>
      <c r="AH62" s="157">
        <v>1706</v>
      </c>
      <c r="AI62" s="157">
        <v>1539</v>
      </c>
      <c r="AJ62" s="157">
        <v>1436</v>
      </c>
      <c r="AK62" s="157">
        <v>1276</v>
      </c>
      <c r="AL62" s="157">
        <v>1152</v>
      </c>
      <c r="AM62" s="157">
        <v>847</v>
      </c>
      <c r="AN62" s="157">
        <v>622</v>
      </c>
      <c r="AO62" s="16">
        <v>833</v>
      </c>
      <c r="AP62" s="154">
        <v>8</v>
      </c>
      <c r="AQ62" s="157">
        <v>106</v>
      </c>
      <c r="AR62" s="260">
        <v>145</v>
      </c>
      <c r="AS62" s="292"/>
      <c r="AT62" s="157">
        <v>25947</v>
      </c>
      <c r="AU62" s="157">
        <v>1187</v>
      </c>
      <c r="AV62" s="157">
        <v>1403</v>
      </c>
      <c r="AW62" s="157">
        <v>10126</v>
      </c>
      <c r="AX62" s="260">
        <v>603</v>
      </c>
    </row>
    <row r="63" spans="1:50" x14ac:dyDescent="0.25">
      <c r="A63" s="1">
        <v>48</v>
      </c>
      <c r="B63" s="21" t="s">
        <v>113</v>
      </c>
      <c r="C63" s="22" t="s">
        <v>112</v>
      </c>
      <c r="D63" s="22" t="s">
        <v>118</v>
      </c>
      <c r="E63" s="22" t="s">
        <v>119</v>
      </c>
      <c r="F63" s="23" t="s">
        <v>34</v>
      </c>
      <c r="G63" s="154">
        <f t="shared" si="16"/>
        <v>7250</v>
      </c>
      <c r="H63" s="16">
        <f t="shared" si="17"/>
        <v>521</v>
      </c>
      <c r="I63" s="154">
        <v>46</v>
      </c>
      <c r="J63" s="157">
        <v>89</v>
      </c>
      <c r="K63" s="157">
        <v>91</v>
      </c>
      <c r="L63" s="157">
        <v>90</v>
      </c>
      <c r="M63" s="157">
        <v>103</v>
      </c>
      <c r="N63" s="157">
        <v>102</v>
      </c>
      <c r="O63" s="157">
        <v>49</v>
      </c>
      <c r="P63" s="157">
        <v>58</v>
      </c>
      <c r="Q63" s="157">
        <v>60</v>
      </c>
      <c r="R63" s="157">
        <v>74</v>
      </c>
      <c r="S63" s="157">
        <v>62</v>
      </c>
      <c r="T63" s="157">
        <v>70</v>
      </c>
      <c r="U63" s="157">
        <v>69</v>
      </c>
      <c r="V63" s="157">
        <v>69</v>
      </c>
      <c r="W63" s="157">
        <v>90</v>
      </c>
      <c r="X63" s="157">
        <v>65</v>
      </c>
      <c r="Y63" s="157">
        <v>71</v>
      </c>
      <c r="Z63" s="157">
        <v>76</v>
      </c>
      <c r="AA63" s="157">
        <v>84</v>
      </c>
      <c r="AB63" s="157">
        <v>130</v>
      </c>
      <c r="AC63" s="157">
        <v>532</v>
      </c>
      <c r="AD63" s="157">
        <v>487</v>
      </c>
      <c r="AE63" s="157">
        <v>413</v>
      </c>
      <c r="AF63" s="157">
        <v>500</v>
      </c>
      <c r="AG63" s="157">
        <v>556</v>
      </c>
      <c r="AH63" s="157">
        <v>583</v>
      </c>
      <c r="AI63" s="157">
        <v>526</v>
      </c>
      <c r="AJ63" s="157">
        <v>490</v>
      </c>
      <c r="AK63" s="157">
        <v>436</v>
      </c>
      <c r="AL63" s="157">
        <v>394</v>
      </c>
      <c r="AM63" s="157">
        <v>289</v>
      </c>
      <c r="AN63" s="157">
        <v>212</v>
      </c>
      <c r="AO63" s="16">
        <v>284</v>
      </c>
      <c r="AP63" s="154">
        <v>2</v>
      </c>
      <c r="AQ63" s="157">
        <v>19</v>
      </c>
      <c r="AR63" s="260">
        <v>26</v>
      </c>
      <c r="AS63" s="292"/>
      <c r="AT63" s="157">
        <v>4747</v>
      </c>
      <c r="AU63" s="157">
        <v>217</v>
      </c>
      <c r="AV63" s="157">
        <v>257</v>
      </c>
      <c r="AW63" s="157">
        <v>1852</v>
      </c>
      <c r="AX63" s="260">
        <v>110</v>
      </c>
    </row>
    <row r="64" spans="1:50" x14ac:dyDescent="0.25">
      <c r="A64" s="1">
        <v>49</v>
      </c>
      <c r="B64" s="21" t="s">
        <v>113</v>
      </c>
      <c r="C64" s="22" t="s">
        <v>112</v>
      </c>
      <c r="D64" s="22" t="s">
        <v>120</v>
      </c>
      <c r="E64" s="22" t="s">
        <v>121</v>
      </c>
      <c r="F64" s="23" t="s">
        <v>34</v>
      </c>
      <c r="G64" s="154">
        <f t="shared" si="16"/>
        <v>17154</v>
      </c>
      <c r="H64" s="16">
        <f t="shared" si="17"/>
        <v>1171</v>
      </c>
      <c r="I64" s="154">
        <v>175</v>
      </c>
      <c r="J64" s="157">
        <v>187</v>
      </c>
      <c r="K64" s="157">
        <v>191</v>
      </c>
      <c r="L64" s="157">
        <v>189</v>
      </c>
      <c r="M64" s="157">
        <v>215</v>
      </c>
      <c r="N64" s="157">
        <v>214</v>
      </c>
      <c r="O64" s="157">
        <v>117</v>
      </c>
      <c r="P64" s="157">
        <v>138</v>
      </c>
      <c r="Q64" s="157">
        <v>143</v>
      </c>
      <c r="R64" s="157">
        <v>176</v>
      </c>
      <c r="S64" s="157">
        <v>147</v>
      </c>
      <c r="T64" s="157">
        <v>166</v>
      </c>
      <c r="U64" s="157">
        <v>164</v>
      </c>
      <c r="V64" s="157">
        <v>164</v>
      </c>
      <c r="W64" s="157">
        <v>214</v>
      </c>
      <c r="X64" s="157">
        <v>153</v>
      </c>
      <c r="Y64" s="157">
        <v>169</v>
      </c>
      <c r="Z64" s="157">
        <v>181</v>
      </c>
      <c r="AA64" s="157">
        <v>200</v>
      </c>
      <c r="AB64" s="157">
        <v>309</v>
      </c>
      <c r="AC64" s="157">
        <v>1264</v>
      </c>
      <c r="AD64" s="157">
        <v>1157</v>
      </c>
      <c r="AE64" s="157">
        <v>980</v>
      </c>
      <c r="AF64" s="157">
        <v>1188</v>
      </c>
      <c r="AG64" s="157">
        <v>1321</v>
      </c>
      <c r="AH64" s="157">
        <v>1384</v>
      </c>
      <c r="AI64" s="157">
        <v>1248</v>
      </c>
      <c r="AJ64" s="157">
        <v>1164</v>
      </c>
      <c r="AK64" s="157">
        <v>1035</v>
      </c>
      <c r="AL64" s="157">
        <v>934</v>
      </c>
      <c r="AM64" s="157">
        <v>687</v>
      </c>
      <c r="AN64" s="157">
        <v>505</v>
      </c>
      <c r="AO64" s="16">
        <v>675</v>
      </c>
      <c r="AP64" s="154">
        <v>5</v>
      </c>
      <c r="AQ64" s="157">
        <v>74</v>
      </c>
      <c r="AR64" s="260">
        <v>101</v>
      </c>
      <c r="AS64" s="292"/>
      <c r="AT64" s="157">
        <v>18066</v>
      </c>
      <c r="AU64" s="157">
        <v>826</v>
      </c>
      <c r="AV64" s="157">
        <v>977</v>
      </c>
      <c r="AW64" s="157">
        <v>7050</v>
      </c>
      <c r="AX64" s="260">
        <v>420</v>
      </c>
    </row>
    <row r="65" spans="1:50" x14ac:dyDescent="0.25">
      <c r="A65" s="1">
        <v>50</v>
      </c>
      <c r="B65" s="21" t="s">
        <v>113</v>
      </c>
      <c r="C65" s="22" t="s">
        <v>112</v>
      </c>
      <c r="D65" s="22" t="s">
        <v>122</v>
      </c>
      <c r="E65" s="22" t="s">
        <v>123</v>
      </c>
      <c r="F65" s="23" t="s">
        <v>37</v>
      </c>
      <c r="G65" s="154">
        <f t="shared" si="16"/>
        <v>17417</v>
      </c>
      <c r="H65" s="16">
        <f t="shared" si="17"/>
        <v>1283</v>
      </c>
      <c r="I65" s="154">
        <v>144</v>
      </c>
      <c r="J65" s="157">
        <v>214</v>
      </c>
      <c r="K65" s="157">
        <v>218</v>
      </c>
      <c r="L65" s="157">
        <v>216</v>
      </c>
      <c r="M65" s="157">
        <v>246</v>
      </c>
      <c r="N65" s="157">
        <v>245</v>
      </c>
      <c r="O65" s="157">
        <v>118</v>
      </c>
      <c r="P65" s="157">
        <v>139</v>
      </c>
      <c r="Q65" s="157">
        <v>144</v>
      </c>
      <c r="R65" s="157">
        <v>177</v>
      </c>
      <c r="S65" s="157">
        <v>149</v>
      </c>
      <c r="T65" s="157">
        <v>168</v>
      </c>
      <c r="U65" s="157">
        <v>166</v>
      </c>
      <c r="V65" s="157">
        <v>165</v>
      </c>
      <c r="W65" s="157">
        <v>216</v>
      </c>
      <c r="X65" s="157">
        <v>155</v>
      </c>
      <c r="Y65" s="157">
        <v>170</v>
      </c>
      <c r="Z65" s="157">
        <v>182</v>
      </c>
      <c r="AA65" s="157">
        <v>202</v>
      </c>
      <c r="AB65" s="157">
        <v>312</v>
      </c>
      <c r="AC65" s="157">
        <v>1277</v>
      </c>
      <c r="AD65" s="157">
        <v>1168</v>
      </c>
      <c r="AE65" s="157">
        <v>989</v>
      </c>
      <c r="AF65" s="157">
        <v>1199</v>
      </c>
      <c r="AG65" s="157">
        <v>1333</v>
      </c>
      <c r="AH65" s="157">
        <v>1397</v>
      </c>
      <c r="AI65" s="157">
        <v>1260</v>
      </c>
      <c r="AJ65" s="157">
        <v>1175</v>
      </c>
      <c r="AK65" s="157">
        <v>1045</v>
      </c>
      <c r="AL65" s="157">
        <v>943</v>
      </c>
      <c r="AM65" s="157">
        <v>693</v>
      </c>
      <c r="AN65" s="157">
        <v>510</v>
      </c>
      <c r="AO65" s="16">
        <v>682</v>
      </c>
      <c r="AP65" s="154">
        <v>5</v>
      </c>
      <c r="AQ65" s="157">
        <v>61</v>
      </c>
      <c r="AR65" s="260">
        <v>84</v>
      </c>
      <c r="AS65" s="292"/>
      <c r="AT65" s="157">
        <v>14932</v>
      </c>
      <c r="AU65" s="157">
        <v>683</v>
      </c>
      <c r="AV65" s="157">
        <v>807</v>
      </c>
      <c r="AW65" s="157">
        <v>5827</v>
      </c>
      <c r="AX65" s="260">
        <v>347</v>
      </c>
    </row>
    <row r="66" spans="1:50" x14ac:dyDescent="0.25">
      <c r="A66" s="1">
        <v>51</v>
      </c>
      <c r="B66" s="21" t="s">
        <v>113</v>
      </c>
      <c r="C66" s="22" t="s">
        <v>112</v>
      </c>
      <c r="D66" s="35" t="s">
        <v>225</v>
      </c>
      <c r="E66" s="172" t="s">
        <v>124</v>
      </c>
      <c r="F66" s="23" t="s">
        <v>34</v>
      </c>
      <c r="G66" s="13"/>
      <c r="H66" s="14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4"/>
      <c r="AP66" s="13"/>
      <c r="AQ66" s="15"/>
      <c r="AR66" s="14"/>
      <c r="AS66" s="290"/>
      <c r="AT66" s="15"/>
      <c r="AU66" s="15"/>
      <c r="AV66" s="15"/>
      <c r="AW66" s="15"/>
      <c r="AX66" s="14"/>
    </row>
    <row r="67" spans="1:50" x14ac:dyDescent="0.25">
      <c r="A67" s="1">
        <v>52</v>
      </c>
      <c r="B67" s="21" t="s">
        <v>125</v>
      </c>
      <c r="C67" s="22" t="s">
        <v>112</v>
      </c>
      <c r="D67" s="22" t="s">
        <v>126</v>
      </c>
      <c r="E67" s="22" t="s">
        <v>127</v>
      </c>
      <c r="F67" s="23" t="s">
        <v>72</v>
      </c>
      <c r="G67" s="154">
        <f t="shared" ref="G67:G69" si="18">SUM(I67:AO67)</f>
        <v>13040</v>
      </c>
      <c r="H67" s="16">
        <f t="shared" ref="H67:H69" si="19">SUM(I67:N67)</f>
        <v>1179</v>
      </c>
      <c r="I67" s="154">
        <v>178</v>
      </c>
      <c r="J67" s="157">
        <v>204</v>
      </c>
      <c r="K67" s="157">
        <v>190</v>
      </c>
      <c r="L67" s="157">
        <v>176</v>
      </c>
      <c r="M67" s="157">
        <v>222</v>
      </c>
      <c r="N67" s="157">
        <v>209</v>
      </c>
      <c r="O67" s="157">
        <v>180</v>
      </c>
      <c r="P67" s="157">
        <v>202</v>
      </c>
      <c r="Q67" s="157">
        <v>192</v>
      </c>
      <c r="R67" s="157">
        <v>220</v>
      </c>
      <c r="S67" s="157">
        <v>185</v>
      </c>
      <c r="T67" s="157">
        <v>209</v>
      </c>
      <c r="U67" s="157">
        <v>187</v>
      </c>
      <c r="V67" s="157">
        <v>194</v>
      </c>
      <c r="W67" s="157">
        <v>228</v>
      </c>
      <c r="X67" s="157">
        <v>157</v>
      </c>
      <c r="Y67" s="157">
        <v>174</v>
      </c>
      <c r="Z67" s="157">
        <v>167</v>
      </c>
      <c r="AA67" s="157">
        <v>187</v>
      </c>
      <c r="AB67" s="157">
        <v>282</v>
      </c>
      <c r="AC67" s="157">
        <v>1194</v>
      </c>
      <c r="AD67" s="157">
        <v>1206</v>
      </c>
      <c r="AE67" s="157">
        <v>1158</v>
      </c>
      <c r="AF67" s="157">
        <v>1099</v>
      </c>
      <c r="AG67" s="157">
        <v>1046</v>
      </c>
      <c r="AH67" s="157">
        <v>851</v>
      </c>
      <c r="AI67" s="157">
        <v>669</v>
      </c>
      <c r="AJ67" s="157">
        <v>530</v>
      </c>
      <c r="AK67" s="157">
        <v>410</v>
      </c>
      <c r="AL67" s="157">
        <v>342</v>
      </c>
      <c r="AM67" s="157">
        <v>234</v>
      </c>
      <c r="AN67" s="157">
        <v>158</v>
      </c>
      <c r="AO67" s="16">
        <v>200</v>
      </c>
      <c r="AP67" s="154">
        <v>7</v>
      </c>
      <c r="AQ67" s="157">
        <v>88</v>
      </c>
      <c r="AR67" s="260">
        <v>90</v>
      </c>
      <c r="AS67" s="292"/>
      <c r="AT67" s="157">
        <v>20198</v>
      </c>
      <c r="AU67" s="157">
        <v>1093</v>
      </c>
      <c r="AV67" s="157">
        <v>1055</v>
      </c>
      <c r="AW67" s="157">
        <v>7157</v>
      </c>
      <c r="AX67" s="260">
        <v>971</v>
      </c>
    </row>
    <row r="68" spans="1:50" x14ac:dyDescent="0.25">
      <c r="A68" s="1">
        <v>53</v>
      </c>
      <c r="B68" s="21" t="s">
        <v>125</v>
      </c>
      <c r="C68" s="22" t="s">
        <v>112</v>
      </c>
      <c r="D68" s="22" t="s">
        <v>128</v>
      </c>
      <c r="E68" s="22" t="s">
        <v>129</v>
      </c>
      <c r="F68" s="23" t="s">
        <v>34</v>
      </c>
      <c r="G68" s="154">
        <f t="shared" si="18"/>
        <v>3166</v>
      </c>
      <c r="H68" s="16">
        <f t="shared" si="19"/>
        <v>271</v>
      </c>
      <c r="I68" s="154">
        <v>28</v>
      </c>
      <c r="J68" s="157">
        <v>49</v>
      </c>
      <c r="K68" s="157">
        <v>46</v>
      </c>
      <c r="L68" s="157">
        <v>43</v>
      </c>
      <c r="M68" s="157">
        <v>54</v>
      </c>
      <c r="N68" s="157">
        <v>51</v>
      </c>
      <c r="O68" s="157">
        <v>44</v>
      </c>
      <c r="P68" s="157">
        <v>49</v>
      </c>
      <c r="Q68" s="157">
        <v>47</v>
      </c>
      <c r="R68" s="157">
        <v>53</v>
      </c>
      <c r="S68" s="157">
        <v>45</v>
      </c>
      <c r="T68" s="157">
        <v>51</v>
      </c>
      <c r="U68" s="157">
        <v>45</v>
      </c>
      <c r="V68" s="157">
        <v>47</v>
      </c>
      <c r="W68" s="157">
        <v>56</v>
      </c>
      <c r="X68" s="157">
        <v>39</v>
      </c>
      <c r="Y68" s="157">
        <v>42</v>
      </c>
      <c r="Z68" s="157">
        <v>41</v>
      </c>
      <c r="AA68" s="157">
        <v>46</v>
      </c>
      <c r="AB68" s="157">
        <v>69</v>
      </c>
      <c r="AC68" s="157">
        <v>292</v>
      </c>
      <c r="AD68" s="157">
        <v>294</v>
      </c>
      <c r="AE68" s="157">
        <f>283-1</f>
        <v>282</v>
      </c>
      <c r="AF68" s="157">
        <v>268</v>
      </c>
      <c r="AG68" s="157">
        <v>256</v>
      </c>
      <c r="AH68" s="157">
        <v>208</v>
      </c>
      <c r="AI68" s="157">
        <v>164</v>
      </c>
      <c r="AJ68" s="157">
        <v>129</v>
      </c>
      <c r="AK68" s="157">
        <v>100</v>
      </c>
      <c r="AL68" s="157">
        <v>83</v>
      </c>
      <c r="AM68" s="157">
        <v>57</v>
      </c>
      <c r="AN68" s="157">
        <v>39</v>
      </c>
      <c r="AO68" s="16">
        <v>49</v>
      </c>
      <c r="AP68" s="154">
        <v>1</v>
      </c>
      <c r="AQ68" s="157">
        <v>14</v>
      </c>
      <c r="AR68" s="260">
        <v>14</v>
      </c>
      <c r="AS68" s="292"/>
      <c r="AT68" s="157">
        <v>3149</v>
      </c>
      <c r="AU68" s="157">
        <v>171</v>
      </c>
      <c r="AV68" s="157">
        <v>165</v>
      </c>
      <c r="AW68" s="157">
        <v>1116</v>
      </c>
      <c r="AX68" s="260">
        <v>151</v>
      </c>
    </row>
    <row r="69" spans="1:50" x14ac:dyDescent="0.25">
      <c r="A69" s="1">
        <v>54</v>
      </c>
      <c r="B69" s="21" t="s">
        <v>125</v>
      </c>
      <c r="C69" s="22" t="s">
        <v>112</v>
      </c>
      <c r="D69" s="22" t="s">
        <v>130</v>
      </c>
      <c r="E69" s="22" t="s">
        <v>131</v>
      </c>
      <c r="F69" s="23" t="s">
        <v>34</v>
      </c>
      <c r="G69" s="154">
        <f t="shared" si="18"/>
        <v>2317</v>
      </c>
      <c r="H69" s="16">
        <f t="shared" si="19"/>
        <v>204</v>
      </c>
      <c r="I69" s="154">
        <v>26</v>
      </c>
      <c r="J69" s="157">
        <v>36</v>
      </c>
      <c r="K69" s="157">
        <v>34</v>
      </c>
      <c r="L69" s="157">
        <v>31</v>
      </c>
      <c r="M69" s="157">
        <v>40</v>
      </c>
      <c r="N69" s="157">
        <v>37</v>
      </c>
      <c r="O69" s="157">
        <v>32</v>
      </c>
      <c r="P69" s="157">
        <v>36</v>
      </c>
      <c r="Q69" s="157">
        <v>34</v>
      </c>
      <c r="R69" s="157">
        <v>39</v>
      </c>
      <c r="S69" s="157">
        <v>33</v>
      </c>
      <c r="T69" s="157">
        <v>37</v>
      </c>
      <c r="U69" s="157">
        <v>33</v>
      </c>
      <c r="V69" s="157">
        <v>34</v>
      </c>
      <c r="W69" s="157">
        <v>41</v>
      </c>
      <c r="X69" s="157">
        <v>28</v>
      </c>
      <c r="Y69" s="157">
        <v>31</v>
      </c>
      <c r="Z69" s="157">
        <v>30</v>
      </c>
      <c r="AA69" s="157">
        <v>33</v>
      </c>
      <c r="AB69" s="157">
        <v>50</v>
      </c>
      <c r="AC69" s="157">
        <v>213</v>
      </c>
      <c r="AD69" s="157">
        <v>215</v>
      </c>
      <c r="AE69" s="157">
        <v>207</v>
      </c>
      <c r="AF69" s="157">
        <v>196</v>
      </c>
      <c r="AG69" s="157">
        <v>187</v>
      </c>
      <c r="AH69" s="157">
        <v>152</v>
      </c>
      <c r="AI69" s="157">
        <v>119</v>
      </c>
      <c r="AJ69" s="157">
        <v>94</v>
      </c>
      <c r="AK69" s="157">
        <v>73</v>
      </c>
      <c r="AL69" s="157">
        <v>61</v>
      </c>
      <c r="AM69" s="157">
        <v>42</v>
      </c>
      <c r="AN69" s="157">
        <v>28</v>
      </c>
      <c r="AO69" s="16">
        <v>35</v>
      </c>
      <c r="AP69" s="154">
        <v>1</v>
      </c>
      <c r="AQ69" s="157">
        <v>13</v>
      </c>
      <c r="AR69" s="260">
        <v>13</v>
      </c>
      <c r="AS69" s="292"/>
      <c r="AT69" s="157">
        <v>2969</v>
      </c>
      <c r="AU69" s="157">
        <v>161</v>
      </c>
      <c r="AV69" s="157">
        <v>155</v>
      </c>
      <c r="AW69" s="157">
        <v>1052</v>
      </c>
      <c r="AX69" s="260">
        <v>143</v>
      </c>
    </row>
    <row r="70" spans="1:50" ht="15.75" thickBot="1" x14ac:dyDescent="0.3">
      <c r="A70" s="44">
        <v>55</v>
      </c>
      <c r="B70" s="28" t="s">
        <v>125</v>
      </c>
      <c r="C70" s="22" t="s">
        <v>112</v>
      </c>
      <c r="D70" s="171"/>
      <c r="E70" s="173" t="s">
        <v>132</v>
      </c>
      <c r="F70" s="23" t="s">
        <v>34</v>
      </c>
      <c r="G70" s="13"/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4"/>
      <c r="AP70" s="13"/>
      <c r="AQ70" s="15"/>
      <c r="AR70" s="14"/>
      <c r="AS70" s="290"/>
      <c r="AT70" s="15"/>
      <c r="AU70" s="15"/>
      <c r="AV70" s="15"/>
      <c r="AW70" s="15"/>
      <c r="AX70" s="14"/>
    </row>
    <row r="71" spans="1:50" ht="15.75" thickBot="1" x14ac:dyDescent="0.3">
      <c r="A71" s="40"/>
      <c r="B71" s="166"/>
      <c r="C71" s="167"/>
      <c r="D71" s="167"/>
      <c r="E71" s="167" t="s">
        <v>293</v>
      </c>
      <c r="F71" s="168"/>
      <c r="G71" s="169">
        <f>SUM(G72:G92)</f>
        <v>66508</v>
      </c>
      <c r="H71" s="163">
        <f t="shared" ref="H71" si="20">SUM(H72:H92)</f>
        <v>5323</v>
      </c>
      <c r="I71" s="149">
        <f>+SUM(I72:I92)</f>
        <v>671</v>
      </c>
      <c r="J71" s="151">
        <f t="shared" ref="J71:AS71" si="21">+SUM(J72:J92)</f>
        <v>833</v>
      </c>
      <c r="K71" s="151">
        <f t="shared" si="21"/>
        <v>934</v>
      </c>
      <c r="L71" s="151">
        <f t="shared" si="21"/>
        <v>916</v>
      </c>
      <c r="M71" s="151">
        <f t="shared" si="21"/>
        <v>951</v>
      </c>
      <c r="N71" s="151">
        <f t="shared" si="21"/>
        <v>1018</v>
      </c>
      <c r="O71" s="151">
        <f t="shared" si="21"/>
        <v>850</v>
      </c>
      <c r="P71" s="151">
        <f t="shared" si="21"/>
        <v>848</v>
      </c>
      <c r="Q71" s="151">
        <f t="shared" si="21"/>
        <v>846</v>
      </c>
      <c r="R71" s="151">
        <f t="shared" si="21"/>
        <v>1017</v>
      </c>
      <c r="S71" s="151">
        <f t="shared" si="21"/>
        <v>846</v>
      </c>
      <c r="T71" s="151">
        <f t="shared" si="21"/>
        <v>870</v>
      </c>
      <c r="U71" s="151">
        <f t="shared" si="21"/>
        <v>945</v>
      </c>
      <c r="V71" s="151">
        <f t="shared" si="21"/>
        <v>877</v>
      </c>
      <c r="W71" s="151">
        <f t="shared" si="21"/>
        <v>1101</v>
      </c>
      <c r="X71" s="151">
        <f t="shared" si="21"/>
        <v>804</v>
      </c>
      <c r="Y71" s="151">
        <f t="shared" si="21"/>
        <v>775</v>
      </c>
      <c r="Z71" s="151">
        <f t="shared" si="21"/>
        <v>831</v>
      </c>
      <c r="AA71" s="151">
        <f t="shared" si="21"/>
        <v>873</v>
      </c>
      <c r="AB71" s="151">
        <f t="shared" si="21"/>
        <v>1351</v>
      </c>
      <c r="AC71" s="151">
        <f t="shared" si="21"/>
        <v>5755</v>
      </c>
      <c r="AD71" s="151">
        <f t="shared" si="21"/>
        <v>5445</v>
      </c>
      <c r="AE71" s="151">
        <f t="shared" si="21"/>
        <v>5128</v>
      </c>
      <c r="AF71" s="151">
        <f t="shared" si="21"/>
        <v>5357</v>
      </c>
      <c r="AG71" s="151">
        <f t="shared" si="21"/>
        <v>5107</v>
      </c>
      <c r="AH71" s="151">
        <f t="shared" si="21"/>
        <v>4742</v>
      </c>
      <c r="AI71" s="151">
        <f t="shared" si="21"/>
        <v>3964</v>
      </c>
      <c r="AJ71" s="151">
        <f t="shared" si="21"/>
        <v>3216</v>
      </c>
      <c r="AK71" s="151">
        <f t="shared" si="21"/>
        <v>2671</v>
      </c>
      <c r="AL71" s="151">
        <f t="shared" si="21"/>
        <v>2371</v>
      </c>
      <c r="AM71" s="151">
        <f t="shared" si="21"/>
        <v>1711</v>
      </c>
      <c r="AN71" s="151">
        <f t="shared" si="21"/>
        <v>1254</v>
      </c>
      <c r="AO71" s="305">
        <f t="shared" si="21"/>
        <v>1630</v>
      </c>
      <c r="AP71" s="149">
        <f t="shared" si="21"/>
        <v>18</v>
      </c>
      <c r="AQ71" s="151">
        <f t="shared" si="21"/>
        <v>304</v>
      </c>
      <c r="AR71" s="163">
        <f t="shared" si="21"/>
        <v>368</v>
      </c>
      <c r="AS71" s="170">
        <f t="shared" si="21"/>
        <v>0</v>
      </c>
      <c r="AT71" s="151">
        <v>64531</v>
      </c>
      <c r="AU71" s="151">
        <v>4763</v>
      </c>
      <c r="AV71" s="151">
        <v>4752</v>
      </c>
      <c r="AW71" s="151">
        <v>32361</v>
      </c>
      <c r="AX71" s="163">
        <v>2504</v>
      </c>
    </row>
    <row r="72" spans="1:50" x14ac:dyDescent="0.25">
      <c r="A72" s="43">
        <v>56</v>
      </c>
      <c r="B72" s="36" t="s">
        <v>134</v>
      </c>
      <c r="C72" s="37" t="s">
        <v>133</v>
      </c>
      <c r="D72" s="37" t="s">
        <v>135</v>
      </c>
      <c r="E72" s="37" t="s">
        <v>136</v>
      </c>
      <c r="F72" s="38" t="s">
        <v>37</v>
      </c>
      <c r="G72" s="153">
        <f t="shared" ref="G72:G100" si="22">SUM(I72:AO72)</f>
        <v>4855</v>
      </c>
      <c r="H72" s="16">
        <f t="shared" ref="H72:H91" si="23">SUM(I72:N72)</f>
        <v>390</v>
      </c>
      <c r="I72" s="153">
        <v>43</v>
      </c>
      <c r="J72" s="156">
        <v>57</v>
      </c>
      <c r="K72" s="156">
        <v>73</v>
      </c>
      <c r="L72" s="156">
        <v>70</v>
      </c>
      <c r="M72" s="156">
        <v>71</v>
      </c>
      <c r="N72" s="156">
        <v>76</v>
      </c>
      <c r="O72" s="156">
        <v>57</v>
      </c>
      <c r="P72" s="156">
        <v>52</v>
      </c>
      <c r="Q72" s="156">
        <v>54</v>
      </c>
      <c r="R72" s="156">
        <v>62</v>
      </c>
      <c r="S72" s="156">
        <v>53</v>
      </c>
      <c r="T72" s="156">
        <v>55</v>
      </c>
      <c r="U72" s="156">
        <v>54</v>
      </c>
      <c r="V72" s="156">
        <v>57</v>
      </c>
      <c r="W72" s="156">
        <v>69</v>
      </c>
      <c r="X72" s="156">
        <v>55</v>
      </c>
      <c r="Y72" s="156">
        <v>50</v>
      </c>
      <c r="Z72" s="156">
        <v>55</v>
      </c>
      <c r="AA72" s="156">
        <v>54</v>
      </c>
      <c r="AB72" s="156">
        <v>86</v>
      </c>
      <c r="AC72" s="156">
        <v>355</v>
      </c>
      <c r="AD72" s="156">
        <v>334</v>
      </c>
      <c r="AE72" s="156">
        <v>332</v>
      </c>
      <c r="AF72" s="156">
        <v>368</v>
      </c>
      <c r="AG72" s="156">
        <v>369</v>
      </c>
      <c r="AH72" s="156">
        <v>361</v>
      </c>
      <c r="AI72" s="156">
        <v>317</v>
      </c>
      <c r="AJ72" s="156">
        <v>266</v>
      </c>
      <c r="AK72" s="156">
        <v>242</v>
      </c>
      <c r="AL72" s="156">
        <v>226</v>
      </c>
      <c r="AM72" s="156">
        <v>171</v>
      </c>
      <c r="AN72" s="156">
        <v>127</v>
      </c>
      <c r="AO72" s="16">
        <v>184</v>
      </c>
      <c r="AP72" s="153">
        <v>2</v>
      </c>
      <c r="AQ72" s="156">
        <v>20</v>
      </c>
      <c r="AR72" s="259">
        <v>27</v>
      </c>
      <c r="AS72" s="291"/>
      <c r="AT72" s="156">
        <v>4375</v>
      </c>
      <c r="AU72" s="156">
        <v>255</v>
      </c>
      <c r="AV72" s="156">
        <v>266</v>
      </c>
      <c r="AW72" s="156">
        <v>1871</v>
      </c>
      <c r="AX72" s="259">
        <v>153</v>
      </c>
    </row>
    <row r="73" spans="1:50" x14ac:dyDescent="0.25">
      <c r="A73" s="1">
        <v>57</v>
      </c>
      <c r="B73" s="21" t="s">
        <v>134</v>
      </c>
      <c r="C73" s="22" t="s">
        <v>133</v>
      </c>
      <c r="D73" s="22" t="s">
        <v>137</v>
      </c>
      <c r="E73" s="22" t="s">
        <v>138</v>
      </c>
      <c r="F73" s="23" t="s">
        <v>37</v>
      </c>
      <c r="G73" s="154">
        <f t="shared" si="22"/>
        <v>2916</v>
      </c>
      <c r="H73" s="16">
        <f t="shared" si="23"/>
        <v>242</v>
      </c>
      <c r="I73" s="154">
        <v>34</v>
      </c>
      <c r="J73" s="157">
        <v>34</v>
      </c>
      <c r="K73" s="157">
        <v>44</v>
      </c>
      <c r="L73" s="157">
        <v>42</v>
      </c>
      <c r="M73" s="157">
        <v>42</v>
      </c>
      <c r="N73" s="157">
        <v>46</v>
      </c>
      <c r="O73" s="157">
        <v>35</v>
      </c>
      <c r="P73" s="157">
        <v>32</v>
      </c>
      <c r="Q73" s="157">
        <v>32</v>
      </c>
      <c r="R73" s="157">
        <v>38</v>
      </c>
      <c r="S73" s="157">
        <v>31</v>
      </c>
      <c r="T73" s="157">
        <v>33</v>
      </c>
      <c r="U73" s="157">
        <v>33</v>
      </c>
      <c r="V73" s="157">
        <v>34</v>
      </c>
      <c r="W73" s="157">
        <v>42</v>
      </c>
      <c r="X73" s="157">
        <v>33</v>
      </c>
      <c r="Y73" s="157">
        <v>30</v>
      </c>
      <c r="Z73" s="157">
        <v>33</v>
      </c>
      <c r="AA73" s="157">
        <v>32</v>
      </c>
      <c r="AB73" s="157">
        <v>53</v>
      </c>
      <c r="AC73" s="157">
        <v>212</v>
      </c>
      <c r="AD73" s="157">
        <v>200</v>
      </c>
      <c r="AE73" s="157">
        <v>199</v>
      </c>
      <c r="AF73" s="157">
        <v>220</v>
      </c>
      <c r="AG73" s="157">
        <v>221</v>
      </c>
      <c r="AH73" s="157">
        <v>215</v>
      </c>
      <c r="AI73" s="157">
        <v>189</v>
      </c>
      <c r="AJ73" s="157">
        <v>159</v>
      </c>
      <c r="AK73" s="157">
        <v>144</v>
      </c>
      <c r="AL73" s="157">
        <v>135</v>
      </c>
      <c r="AM73" s="157">
        <v>103</v>
      </c>
      <c r="AN73" s="157">
        <v>76</v>
      </c>
      <c r="AO73" s="16">
        <v>110</v>
      </c>
      <c r="AP73" s="154">
        <v>1</v>
      </c>
      <c r="AQ73" s="157">
        <v>15</v>
      </c>
      <c r="AR73" s="260">
        <v>19</v>
      </c>
      <c r="AS73" s="292"/>
      <c r="AT73" s="157">
        <v>3249</v>
      </c>
      <c r="AU73" s="157">
        <v>189</v>
      </c>
      <c r="AV73" s="157">
        <v>198</v>
      </c>
      <c r="AW73" s="157">
        <v>1389</v>
      </c>
      <c r="AX73" s="260">
        <v>113</v>
      </c>
    </row>
    <row r="74" spans="1:50" x14ac:dyDescent="0.25">
      <c r="A74" s="1">
        <v>58</v>
      </c>
      <c r="B74" s="21" t="s">
        <v>134</v>
      </c>
      <c r="C74" s="22" t="s">
        <v>133</v>
      </c>
      <c r="D74" s="22" t="s">
        <v>139</v>
      </c>
      <c r="E74" s="22" t="s">
        <v>140</v>
      </c>
      <c r="F74" s="23" t="s">
        <v>37</v>
      </c>
      <c r="G74" s="154">
        <f t="shared" si="22"/>
        <v>4905</v>
      </c>
      <c r="H74" s="16">
        <f t="shared" si="23"/>
        <v>395</v>
      </c>
      <c r="I74" s="154">
        <v>45</v>
      </c>
      <c r="J74" s="157">
        <v>57</v>
      </c>
      <c r="K74" s="157">
        <v>74</v>
      </c>
      <c r="L74" s="157">
        <v>70</v>
      </c>
      <c r="M74" s="157">
        <v>72</v>
      </c>
      <c r="N74" s="157">
        <v>77</v>
      </c>
      <c r="O74" s="157">
        <v>59</v>
      </c>
      <c r="P74" s="157">
        <v>53</v>
      </c>
      <c r="Q74" s="157">
        <v>53</v>
      </c>
      <c r="R74" s="157">
        <v>64</v>
      </c>
      <c r="S74" s="157">
        <v>53</v>
      </c>
      <c r="T74" s="157">
        <v>56</v>
      </c>
      <c r="U74" s="157">
        <v>55</v>
      </c>
      <c r="V74" s="157">
        <v>58</v>
      </c>
      <c r="W74" s="157">
        <v>70</v>
      </c>
      <c r="X74" s="157">
        <v>55</v>
      </c>
      <c r="Y74" s="157">
        <v>50</v>
      </c>
      <c r="Z74" s="157">
        <v>56</v>
      </c>
      <c r="AA74" s="157">
        <v>54</v>
      </c>
      <c r="AB74" s="157">
        <v>89</v>
      </c>
      <c r="AC74" s="157">
        <v>358</v>
      </c>
      <c r="AD74" s="157">
        <v>337</v>
      </c>
      <c r="AE74" s="157">
        <v>336</v>
      </c>
      <c r="AF74" s="157">
        <v>371</v>
      </c>
      <c r="AG74" s="157">
        <v>373</v>
      </c>
      <c r="AH74" s="157">
        <v>363</v>
      </c>
      <c r="AI74" s="157">
        <v>319</v>
      </c>
      <c r="AJ74" s="157">
        <v>268</v>
      </c>
      <c r="AK74" s="157">
        <v>244</v>
      </c>
      <c r="AL74" s="157">
        <v>228</v>
      </c>
      <c r="AM74" s="157">
        <v>173</v>
      </c>
      <c r="AN74" s="157">
        <v>129</v>
      </c>
      <c r="AO74" s="16">
        <v>186</v>
      </c>
      <c r="AP74" s="154">
        <v>1</v>
      </c>
      <c r="AQ74" s="157">
        <v>19</v>
      </c>
      <c r="AR74" s="260">
        <v>25</v>
      </c>
      <c r="AS74" s="292"/>
      <c r="AT74" s="157">
        <v>4332</v>
      </c>
      <c r="AU74" s="157">
        <v>252</v>
      </c>
      <c r="AV74" s="157">
        <v>263</v>
      </c>
      <c r="AW74" s="157">
        <v>1852</v>
      </c>
      <c r="AX74" s="260">
        <v>151</v>
      </c>
    </row>
    <row r="75" spans="1:50" x14ac:dyDescent="0.25">
      <c r="A75" s="1">
        <v>59</v>
      </c>
      <c r="B75" s="21" t="s">
        <v>134</v>
      </c>
      <c r="C75" s="22" t="s">
        <v>133</v>
      </c>
      <c r="D75" s="22" t="s">
        <v>141</v>
      </c>
      <c r="E75" s="22" t="s">
        <v>142</v>
      </c>
      <c r="F75" s="23" t="s">
        <v>72</v>
      </c>
      <c r="G75" s="154">
        <f t="shared" si="22"/>
        <v>4837</v>
      </c>
      <c r="H75" s="16">
        <f t="shared" si="23"/>
        <v>410</v>
      </c>
      <c r="I75" s="154">
        <v>67</v>
      </c>
      <c r="J75" s="157">
        <v>56</v>
      </c>
      <c r="K75" s="157">
        <v>72</v>
      </c>
      <c r="L75" s="157">
        <v>69</v>
      </c>
      <c r="M75" s="157">
        <v>70</v>
      </c>
      <c r="N75" s="157">
        <v>76</v>
      </c>
      <c r="O75" s="157">
        <v>57</v>
      </c>
      <c r="P75" s="157">
        <v>52</v>
      </c>
      <c r="Q75" s="157">
        <v>52</v>
      </c>
      <c r="R75" s="157">
        <v>62</v>
      </c>
      <c r="S75" s="157">
        <v>52</v>
      </c>
      <c r="T75" s="157">
        <v>55</v>
      </c>
      <c r="U75" s="157">
        <v>53</v>
      </c>
      <c r="V75" s="157">
        <v>57</v>
      </c>
      <c r="W75" s="157">
        <v>68</v>
      </c>
      <c r="X75" s="157">
        <v>54</v>
      </c>
      <c r="Y75" s="157">
        <v>50</v>
      </c>
      <c r="Z75" s="157">
        <v>55</v>
      </c>
      <c r="AA75" s="157">
        <v>52</v>
      </c>
      <c r="AB75" s="157">
        <v>87</v>
      </c>
      <c r="AC75" s="157">
        <v>352</v>
      </c>
      <c r="AD75" s="157">
        <v>331</v>
      </c>
      <c r="AE75" s="157">
        <v>330</v>
      </c>
      <c r="AF75" s="157">
        <v>365</v>
      </c>
      <c r="AG75" s="157">
        <v>366</v>
      </c>
      <c r="AH75" s="157">
        <v>357</v>
      </c>
      <c r="AI75" s="157">
        <v>313</v>
      </c>
      <c r="AJ75" s="157">
        <v>264</v>
      </c>
      <c r="AK75" s="157">
        <v>239</v>
      </c>
      <c r="AL75" s="157">
        <v>224</v>
      </c>
      <c r="AM75" s="157">
        <v>171</v>
      </c>
      <c r="AN75" s="157">
        <v>127</v>
      </c>
      <c r="AO75" s="16">
        <v>182</v>
      </c>
      <c r="AP75" s="154">
        <v>3</v>
      </c>
      <c r="AQ75" s="157">
        <v>29</v>
      </c>
      <c r="AR75" s="260">
        <v>37</v>
      </c>
      <c r="AS75" s="292"/>
      <c r="AT75" s="157">
        <v>6411</v>
      </c>
      <c r="AU75" s="157">
        <v>374</v>
      </c>
      <c r="AV75" s="157">
        <v>391</v>
      </c>
      <c r="AW75" s="157">
        <v>2742</v>
      </c>
      <c r="AX75" s="260">
        <v>224</v>
      </c>
    </row>
    <row r="76" spans="1:50" x14ac:dyDescent="0.25">
      <c r="A76" s="1">
        <v>60</v>
      </c>
      <c r="B76" s="21" t="s">
        <v>134</v>
      </c>
      <c r="C76" s="22" t="s">
        <v>133</v>
      </c>
      <c r="D76" s="22" t="s">
        <v>143</v>
      </c>
      <c r="E76" s="22" t="s">
        <v>144</v>
      </c>
      <c r="F76" s="23" t="s">
        <v>34</v>
      </c>
      <c r="G76" s="154">
        <f t="shared" si="22"/>
        <v>959</v>
      </c>
      <c r="H76" s="16">
        <f t="shared" si="23"/>
        <v>78</v>
      </c>
      <c r="I76" s="154">
        <v>10</v>
      </c>
      <c r="J76" s="157">
        <v>11</v>
      </c>
      <c r="K76" s="157">
        <v>15</v>
      </c>
      <c r="L76" s="157">
        <v>13</v>
      </c>
      <c r="M76" s="157">
        <v>14</v>
      </c>
      <c r="N76" s="157">
        <v>15</v>
      </c>
      <c r="O76" s="157">
        <v>12</v>
      </c>
      <c r="P76" s="157">
        <v>10</v>
      </c>
      <c r="Q76" s="157">
        <v>11</v>
      </c>
      <c r="R76" s="157">
        <v>13</v>
      </c>
      <c r="S76" s="157">
        <v>10</v>
      </c>
      <c r="T76" s="157">
        <v>11</v>
      </c>
      <c r="U76" s="157">
        <v>11</v>
      </c>
      <c r="V76" s="157">
        <v>11</v>
      </c>
      <c r="W76" s="157">
        <v>14</v>
      </c>
      <c r="X76" s="157">
        <v>11</v>
      </c>
      <c r="Y76" s="157">
        <v>10</v>
      </c>
      <c r="Z76" s="157">
        <v>11</v>
      </c>
      <c r="AA76" s="157">
        <v>11</v>
      </c>
      <c r="AB76" s="157">
        <v>17</v>
      </c>
      <c r="AC76" s="157">
        <v>70</v>
      </c>
      <c r="AD76" s="157">
        <v>66</v>
      </c>
      <c r="AE76" s="157">
        <v>66</v>
      </c>
      <c r="AF76" s="157">
        <v>72</v>
      </c>
      <c r="AG76" s="157">
        <v>73</v>
      </c>
      <c r="AH76" s="157">
        <v>71</v>
      </c>
      <c r="AI76" s="157">
        <v>62</v>
      </c>
      <c r="AJ76" s="157">
        <v>52</v>
      </c>
      <c r="AK76" s="157">
        <v>47</v>
      </c>
      <c r="AL76" s="157">
        <v>44</v>
      </c>
      <c r="AM76" s="157">
        <v>34</v>
      </c>
      <c r="AN76" s="157">
        <v>25</v>
      </c>
      <c r="AO76" s="16">
        <v>36</v>
      </c>
      <c r="AP76" s="154">
        <v>0</v>
      </c>
      <c r="AQ76" s="157">
        <v>4</v>
      </c>
      <c r="AR76" s="260">
        <v>6</v>
      </c>
      <c r="AS76" s="292"/>
      <c r="AT76" s="157">
        <v>953</v>
      </c>
      <c r="AU76" s="157">
        <v>56</v>
      </c>
      <c r="AV76" s="157">
        <v>58</v>
      </c>
      <c r="AW76" s="157">
        <v>407</v>
      </c>
      <c r="AX76" s="260">
        <v>33</v>
      </c>
    </row>
    <row r="77" spans="1:50" x14ac:dyDescent="0.25">
      <c r="A77" s="1">
        <v>61</v>
      </c>
      <c r="B77" s="21" t="s">
        <v>134</v>
      </c>
      <c r="C77" s="22" t="s">
        <v>133</v>
      </c>
      <c r="D77" s="22" t="s">
        <v>145</v>
      </c>
      <c r="E77" s="22" t="s">
        <v>146</v>
      </c>
      <c r="F77" s="23" t="s">
        <v>34</v>
      </c>
      <c r="G77" s="154">
        <f t="shared" si="22"/>
        <v>4030</v>
      </c>
      <c r="H77" s="16">
        <f t="shared" si="23"/>
        <v>327</v>
      </c>
      <c r="I77" s="154">
        <v>38</v>
      </c>
      <c r="J77" s="157">
        <v>47</v>
      </c>
      <c r="K77" s="157">
        <v>61</v>
      </c>
      <c r="L77" s="157">
        <v>58</v>
      </c>
      <c r="M77" s="157">
        <v>59</v>
      </c>
      <c r="N77" s="157">
        <v>64</v>
      </c>
      <c r="O77" s="157">
        <v>48</v>
      </c>
      <c r="P77" s="157">
        <v>43</v>
      </c>
      <c r="Q77" s="157">
        <v>44</v>
      </c>
      <c r="R77" s="157">
        <v>52</v>
      </c>
      <c r="S77" s="157">
        <v>43</v>
      </c>
      <c r="T77" s="157">
        <v>46</v>
      </c>
      <c r="U77" s="157">
        <v>45</v>
      </c>
      <c r="V77" s="157">
        <v>48</v>
      </c>
      <c r="W77" s="157">
        <v>57</v>
      </c>
      <c r="X77" s="157">
        <v>45</v>
      </c>
      <c r="Y77" s="157">
        <v>41</v>
      </c>
      <c r="Z77" s="157">
        <v>46</v>
      </c>
      <c r="AA77" s="157">
        <v>44</v>
      </c>
      <c r="AB77" s="157">
        <v>73</v>
      </c>
      <c r="AC77" s="157">
        <v>294</v>
      </c>
      <c r="AD77" s="157">
        <v>277</v>
      </c>
      <c r="AE77" s="157">
        <v>276</v>
      </c>
      <c r="AF77" s="157">
        <v>305</v>
      </c>
      <c r="AG77" s="157">
        <v>306</v>
      </c>
      <c r="AH77" s="157">
        <v>299</v>
      </c>
      <c r="AI77" s="157">
        <v>262</v>
      </c>
      <c r="AJ77" s="157">
        <v>221</v>
      </c>
      <c r="AK77" s="157">
        <v>200</v>
      </c>
      <c r="AL77" s="157">
        <v>188</v>
      </c>
      <c r="AM77" s="157">
        <v>143</v>
      </c>
      <c r="AN77" s="157">
        <v>105</v>
      </c>
      <c r="AO77" s="16">
        <v>152</v>
      </c>
      <c r="AP77" s="154">
        <v>1</v>
      </c>
      <c r="AQ77" s="157">
        <v>16</v>
      </c>
      <c r="AR77" s="260">
        <v>21</v>
      </c>
      <c r="AS77" s="292"/>
      <c r="AT77" s="157">
        <v>3639</v>
      </c>
      <c r="AU77" s="157">
        <v>212</v>
      </c>
      <c r="AV77" s="157">
        <v>221</v>
      </c>
      <c r="AW77" s="157">
        <v>1556</v>
      </c>
      <c r="AX77" s="260">
        <v>127</v>
      </c>
    </row>
    <row r="78" spans="1:50" x14ac:dyDescent="0.25">
      <c r="A78" s="1">
        <v>62</v>
      </c>
      <c r="B78" s="21" t="s">
        <v>134</v>
      </c>
      <c r="C78" s="22" t="s">
        <v>133</v>
      </c>
      <c r="D78" s="22" t="s">
        <v>147</v>
      </c>
      <c r="E78" s="22" t="s">
        <v>148</v>
      </c>
      <c r="F78" s="23" t="s">
        <v>34</v>
      </c>
      <c r="G78" s="154">
        <f t="shared" si="22"/>
        <v>1751</v>
      </c>
      <c r="H78" s="16">
        <f t="shared" si="23"/>
        <v>144</v>
      </c>
      <c r="I78" s="154">
        <v>18</v>
      </c>
      <c r="J78" s="157">
        <v>21</v>
      </c>
      <c r="K78" s="157">
        <v>27</v>
      </c>
      <c r="L78" s="157">
        <v>25</v>
      </c>
      <c r="M78" s="157">
        <v>25</v>
      </c>
      <c r="N78" s="157">
        <v>28</v>
      </c>
      <c r="O78" s="157">
        <v>21</v>
      </c>
      <c r="P78" s="157">
        <v>19</v>
      </c>
      <c r="Q78" s="157">
        <v>19</v>
      </c>
      <c r="R78" s="157">
        <v>23</v>
      </c>
      <c r="S78" s="157">
        <v>19</v>
      </c>
      <c r="T78" s="157">
        <v>20</v>
      </c>
      <c r="U78" s="157">
        <v>20</v>
      </c>
      <c r="V78" s="157">
        <v>21</v>
      </c>
      <c r="W78" s="157">
        <v>25</v>
      </c>
      <c r="X78" s="157">
        <v>20</v>
      </c>
      <c r="Y78" s="157">
        <v>18</v>
      </c>
      <c r="Z78" s="157">
        <v>20</v>
      </c>
      <c r="AA78" s="157">
        <v>19</v>
      </c>
      <c r="AB78" s="157">
        <v>32</v>
      </c>
      <c r="AC78" s="157">
        <v>127</v>
      </c>
      <c r="AD78" s="157">
        <v>120</v>
      </c>
      <c r="AE78" s="157">
        <v>120</v>
      </c>
      <c r="AF78" s="157">
        <v>132</v>
      </c>
      <c r="AG78" s="157">
        <v>133</v>
      </c>
      <c r="AH78" s="157">
        <v>129</v>
      </c>
      <c r="AI78" s="157">
        <v>113</v>
      </c>
      <c r="AJ78" s="157">
        <v>96</v>
      </c>
      <c r="AK78" s="157">
        <v>87</v>
      </c>
      <c r="AL78" s="157">
        <v>81</v>
      </c>
      <c r="AM78" s="157">
        <v>61</v>
      </c>
      <c r="AN78" s="157">
        <v>46</v>
      </c>
      <c r="AO78" s="16">
        <v>66</v>
      </c>
      <c r="AP78" s="154">
        <v>0</v>
      </c>
      <c r="AQ78" s="157">
        <v>8</v>
      </c>
      <c r="AR78" s="260">
        <v>10</v>
      </c>
      <c r="AS78" s="292"/>
      <c r="AT78" s="157">
        <v>1733</v>
      </c>
      <c r="AU78" s="157">
        <v>101</v>
      </c>
      <c r="AV78" s="157">
        <v>105</v>
      </c>
      <c r="AW78" s="157">
        <v>741</v>
      </c>
      <c r="AX78" s="260">
        <v>60</v>
      </c>
    </row>
    <row r="79" spans="1:50" x14ac:dyDescent="0.25">
      <c r="A79" s="1">
        <v>63</v>
      </c>
      <c r="B79" s="21" t="s">
        <v>134</v>
      </c>
      <c r="C79" s="22" t="s">
        <v>133</v>
      </c>
      <c r="D79" s="22" t="s">
        <v>149</v>
      </c>
      <c r="E79" s="22" t="s">
        <v>150</v>
      </c>
      <c r="F79" s="23" t="s">
        <v>34</v>
      </c>
      <c r="G79" s="154">
        <f t="shared" si="22"/>
        <v>422</v>
      </c>
      <c r="H79" s="16">
        <f t="shared" si="23"/>
        <v>35</v>
      </c>
      <c r="I79" s="154">
        <v>5</v>
      </c>
      <c r="J79" s="157">
        <v>5</v>
      </c>
      <c r="K79" s="157">
        <v>6</v>
      </c>
      <c r="L79" s="157">
        <v>6</v>
      </c>
      <c r="M79" s="157">
        <v>6</v>
      </c>
      <c r="N79" s="157">
        <v>7</v>
      </c>
      <c r="O79" s="157">
        <v>5</v>
      </c>
      <c r="P79" s="157">
        <v>5</v>
      </c>
      <c r="Q79" s="157">
        <v>5</v>
      </c>
      <c r="R79" s="157">
        <v>6</v>
      </c>
      <c r="S79" s="157">
        <v>4</v>
      </c>
      <c r="T79" s="157">
        <v>5</v>
      </c>
      <c r="U79" s="157">
        <v>5</v>
      </c>
      <c r="V79" s="157">
        <v>5</v>
      </c>
      <c r="W79" s="157">
        <v>6</v>
      </c>
      <c r="X79" s="157">
        <v>5</v>
      </c>
      <c r="Y79" s="157">
        <v>4</v>
      </c>
      <c r="Z79" s="157">
        <v>5</v>
      </c>
      <c r="AA79" s="157">
        <v>5</v>
      </c>
      <c r="AB79" s="157">
        <v>8</v>
      </c>
      <c r="AC79" s="157">
        <v>30</v>
      </c>
      <c r="AD79" s="157">
        <v>29</v>
      </c>
      <c r="AE79" s="157">
        <v>29</v>
      </c>
      <c r="AF79" s="157">
        <v>31</v>
      </c>
      <c r="AG79" s="157">
        <v>32</v>
      </c>
      <c r="AH79" s="157">
        <v>31</v>
      </c>
      <c r="AI79" s="157">
        <v>27</v>
      </c>
      <c r="AJ79" s="157">
        <v>23</v>
      </c>
      <c r="AK79" s="157">
        <v>21</v>
      </c>
      <c r="AL79" s="157">
        <v>19</v>
      </c>
      <c r="AM79" s="157">
        <v>15</v>
      </c>
      <c r="AN79" s="157">
        <v>11</v>
      </c>
      <c r="AO79" s="16">
        <v>16</v>
      </c>
      <c r="AP79" s="154">
        <v>0</v>
      </c>
      <c r="AQ79" s="157">
        <v>2</v>
      </c>
      <c r="AR79" s="260">
        <v>2</v>
      </c>
      <c r="AS79" s="292"/>
      <c r="AT79" s="157">
        <v>433</v>
      </c>
      <c r="AU79" s="157">
        <v>25</v>
      </c>
      <c r="AV79" s="157">
        <v>26</v>
      </c>
      <c r="AW79" s="157">
        <v>185</v>
      </c>
      <c r="AX79" s="260">
        <v>15</v>
      </c>
    </row>
    <row r="80" spans="1:50" x14ac:dyDescent="0.25">
      <c r="A80" s="1">
        <v>64</v>
      </c>
      <c r="B80" s="21" t="s">
        <v>22</v>
      </c>
      <c r="C80" s="22" t="s">
        <v>133</v>
      </c>
      <c r="D80" s="22" t="s">
        <v>151</v>
      </c>
      <c r="E80" s="22" t="s">
        <v>152</v>
      </c>
      <c r="F80" s="23" t="s">
        <v>34</v>
      </c>
      <c r="G80" s="154">
        <f t="shared" si="22"/>
        <v>893</v>
      </c>
      <c r="H80" s="16">
        <f t="shared" si="23"/>
        <v>72</v>
      </c>
      <c r="I80" s="154">
        <v>10</v>
      </c>
      <c r="J80" s="157">
        <v>12</v>
      </c>
      <c r="K80" s="157">
        <v>12</v>
      </c>
      <c r="L80" s="157">
        <v>12</v>
      </c>
      <c r="M80" s="157">
        <v>13</v>
      </c>
      <c r="N80" s="157">
        <v>13</v>
      </c>
      <c r="O80" s="157">
        <v>12</v>
      </c>
      <c r="P80" s="157">
        <v>12</v>
      </c>
      <c r="Q80" s="157">
        <v>12</v>
      </c>
      <c r="R80" s="157">
        <v>15</v>
      </c>
      <c r="S80" s="157">
        <v>12</v>
      </c>
      <c r="T80" s="157">
        <v>13</v>
      </c>
      <c r="U80" s="157">
        <v>14</v>
      </c>
      <c r="V80" s="157">
        <v>12</v>
      </c>
      <c r="W80" s="157">
        <v>16</v>
      </c>
      <c r="X80" s="157">
        <v>11</v>
      </c>
      <c r="Y80" s="157">
        <v>11</v>
      </c>
      <c r="Z80" s="157">
        <v>12</v>
      </c>
      <c r="AA80" s="157">
        <v>13</v>
      </c>
      <c r="AB80" s="157">
        <v>19</v>
      </c>
      <c r="AC80" s="157">
        <v>84</v>
      </c>
      <c r="AD80" s="157">
        <v>80</v>
      </c>
      <c r="AE80" s="157">
        <v>73</v>
      </c>
      <c r="AF80" s="157">
        <v>75</v>
      </c>
      <c r="AG80" s="157">
        <v>69</v>
      </c>
      <c r="AH80" s="157">
        <v>62</v>
      </c>
      <c r="AI80" s="157">
        <v>51</v>
      </c>
      <c r="AJ80" s="157">
        <v>40</v>
      </c>
      <c r="AK80" s="157">
        <v>31</v>
      </c>
      <c r="AL80" s="157">
        <v>26</v>
      </c>
      <c r="AM80" s="157">
        <v>18</v>
      </c>
      <c r="AN80" s="157">
        <v>13</v>
      </c>
      <c r="AO80" s="16">
        <v>15</v>
      </c>
      <c r="AP80" s="154">
        <v>0</v>
      </c>
      <c r="AQ80" s="157">
        <v>4</v>
      </c>
      <c r="AR80" s="260">
        <v>5</v>
      </c>
      <c r="AS80" s="292"/>
      <c r="AT80" s="157">
        <v>937</v>
      </c>
      <c r="AU80" s="157">
        <v>78</v>
      </c>
      <c r="AV80" s="157">
        <v>77</v>
      </c>
      <c r="AW80" s="157">
        <v>514</v>
      </c>
      <c r="AX80" s="260">
        <v>39</v>
      </c>
    </row>
    <row r="81" spans="1:50" x14ac:dyDescent="0.25">
      <c r="A81" s="1">
        <v>65</v>
      </c>
      <c r="B81" s="21" t="s">
        <v>22</v>
      </c>
      <c r="C81" s="22" t="s">
        <v>133</v>
      </c>
      <c r="D81" s="22" t="s">
        <v>153</v>
      </c>
      <c r="E81" s="22" t="s">
        <v>154</v>
      </c>
      <c r="F81" s="23" t="s">
        <v>37</v>
      </c>
      <c r="G81" s="154">
        <f t="shared" si="22"/>
        <v>7456</v>
      </c>
      <c r="H81" s="16">
        <f t="shared" si="23"/>
        <v>585</v>
      </c>
      <c r="I81" s="154">
        <v>69</v>
      </c>
      <c r="J81" s="157">
        <v>97</v>
      </c>
      <c r="K81" s="157">
        <v>101</v>
      </c>
      <c r="L81" s="157">
        <v>100</v>
      </c>
      <c r="M81" s="157">
        <v>106</v>
      </c>
      <c r="N81" s="157">
        <v>112</v>
      </c>
      <c r="O81" s="157">
        <v>99</v>
      </c>
      <c r="P81" s="157">
        <v>104</v>
      </c>
      <c r="Q81" s="157">
        <v>103</v>
      </c>
      <c r="R81" s="157">
        <v>124</v>
      </c>
      <c r="S81" s="157">
        <v>104</v>
      </c>
      <c r="T81" s="157">
        <v>105</v>
      </c>
      <c r="U81" s="157">
        <v>119</v>
      </c>
      <c r="V81" s="157">
        <v>104</v>
      </c>
      <c r="W81" s="157">
        <v>134</v>
      </c>
      <c r="X81" s="157">
        <v>94</v>
      </c>
      <c r="Y81" s="157">
        <v>93</v>
      </c>
      <c r="Z81" s="157">
        <v>98</v>
      </c>
      <c r="AA81" s="157">
        <v>107</v>
      </c>
      <c r="AB81" s="157">
        <v>161</v>
      </c>
      <c r="AC81" s="157">
        <v>706</v>
      </c>
      <c r="AD81" s="157">
        <v>669</v>
      </c>
      <c r="AE81" s="157">
        <v>614</v>
      </c>
      <c r="AF81" s="157">
        <v>623</v>
      </c>
      <c r="AG81" s="157">
        <v>577</v>
      </c>
      <c r="AH81" s="157">
        <v>520</v>
      </c>
      <c r="AI81" s="157">
        <v>421</v>
      </c>
      <c r="AJ81" s="157">
        <v>333</v>
      </c>
      <c r="AK81" s="157">
        <v>258</v>
      </c>
      <c r="AL81" s="157">
        <v>219</v>
      </c>
      <c r="AM81" s="157">
        <v>150</v>
      </c>
      <c r="AN81" s="157">
        <v>108</v>
      </c>
      <c r="AO81" s="16">
        <v>124</v>
      </c>
      <c r="AP81" s="154">
        <v>2</v>
      </c>
      <c r="AQ81" s="157">
        <v>32</v>
      </c>
      <c r="AR81" s="260">
        <v>37</v>
      </c>
      <c r="AS81" s="292"/>
      <c r="AT81" s="157">
        <v>6598</v>
      </c>
      <c r="AU81" s="157">
        <v>552</v>
      </c>
      <c r="AV81" s="157">
        <v>540</v>
      </c>
      <c r="AW81" s="157">
        <v>3620</v>
      </c>
      <c r="AX81" s="260">
        <v>273</v>
      </c>
    </row>
    <row r="82" spans="1:50" x14ac:dyDescent="0.25">
      <c r="A82" s="1">
        <v>66</v>
      </c>
      <c r="B82" s="21" t="s">
        <v>22</v>
      </c>
      <c r="C82" s="22" t="s">
        <v>133</v>
      </c>
      <c r="D82" s="22" t="s">
        <v>155</v>
      </c>
      <c r="E82" s="22" t="s">
        <v>156</v>
      </c>
      <c r="F82" s="23" t="s">
        <v>37</v>
      </c>
      <c r="G82" s="154">
        <f t="shared" si="22"/>
        <v>4351</v>
      </c>
      <c r="H82" s="16">
        <f t="shared" si="23"/>
        <v>351</v>
      </c>
      <c r="I82" s="154">
        <v>52</v>
      </c>
      <c r="J82" s="157">
        <v>56</v>
      </c>
      <c r="K82" s="157">
        <v>58</v>
      </c>
      <c r="L82" s="157">
        <v>58</v>
      </c>
      <c r="M82" s="157">
        <v>62</v>
      </c>
      <c r="N82" s="157">
        <v>65</v>
      </c>
      <c r="O82" s="157">
        <v>57</v>
      </c>
      <c r="P82" s="157">
        <v>61</v>
      </c>
      <c r="Q82" s="157">
        <v>60</v>
      </c>
      <c r="R82" s="157">
        <v>73</v>
      </c>
      <c r="S82" s="157">
        <v>60</v>
      </c>
      <c r="T82" s="157">
        <v>61</v>
      </c>
      <c r="U82" s="157">
        <v>70</v>
      </c>
      <c r="V82" s="157">
        <v>61</v>
      </c>
      <c r="W82" s="157">
        <v>78</v>
      </c>
      <c r="X82" s="157">
        <v>54</v>
      </c>
      <c r="Y82" s="157">
        <v>54</v>
      </c>
      <c r="Z82" s="157">
        <v>57</v>
      </c>
      <c r="AA82" s="157">
        <v>62</v>
      </c>
      <c r="AB82" s="157">
        <v>94</v>
      </c>
      <c r="AC82" s="157">
        <v>411</v>
      </c>
      <c r="AD82" s="157">
        <v>390</v>
      </c>
      <c r="AE82" s="157">
        <v>357</v>
      </c>
      <c r="AF82" s="157">
        <v>363</v>
      </c>
      <c r="AG82" s="157">
        <v>336</v>
      </c>
      <c r="AH82" s="157">
        <v>303</v>
      </c>
      <c r="AI82" s="157">
        <v>245</v>
      </c>
      <c r="AJ82" s="157">
        <v>194</v>
      </c>
      <c r="AK82" s="157">
        <v>150</v>
      </c>
      <c r="AL82" s="157">
        <v>127</v>
      </c>
      <c r="AM82" s="157">
        <v>87</v>
      </c>
      <c r="AN82" s="157">
        <v>63</v>
      </c>
      <c r="AO82" s="16">
        <v>72</v>
      </c>
      <c r="AP82" s="154">
        <v>1</v>
      </c>
      <c r="AQ82" s="157">
        <v>24</v>
      </c>
      <c r="AR82" s="260">
        <v>28</v>
      </c>
      <c r="AS82" s="292"/>
      <c r="AT82" s="157">
        <v>4976</v>
      </c>
      <c r="AU82" s="157">
        <v>417</v>
      </c>
      <c r="AV82" s="157">
        <v>407</v>
      </c>
      <c r="AW82" s="157">
        <v>2730</v>
      </c>
      <c r="AX82" s="260">
        <v>206</v>
      </c>
    </row>
    <row r="83" spans="1:50" x14ac:dyDescent="0.25">
      <c r="A83" s="1">
        <v>67</v>
      </c>
      <c r="B83" s="21" t="s">
        <v>22</v>
      </c>
      <c r="C83" s="22" t="s">
        <v>133</v>
      </c>
      <c r="D83" s="22" t="s">
        <v>157</v>
      </c>
      <c r="E83" s="22" t="s">
        <v>158</v>
      </c>
      <c r="F83" s="23" t="s">
        <v>37</v>
      </c>
      <c r="G83" s="154">
        <f t="shared" si="22"/>
        <v>8344</v>
      </c>
      <c r="H83" s="16">
        <f t="shared" si="23"/>
        <v>653</v>
      </c>
      <c r="I83" s="154">
        <v>78</v>
      </c>
      <c r="J83" s="157">
        <v>109</v>
      </c>
      <c r="K83" s="157">
        <v>109</v>
      </c>
      <c r="L83" s="157">
        <v>114</v>
      </c>
      <c r="M83" s="157">
        <v>117</v>
      </c>
      <c r="N83" s="157">
        <v>126</v>
      </c>
      <c r="O83" s="157">
        <v>111</v>
      </c>
      <c r="P83" s="157">
        <v>117</v>
      </c>
      <c r="Q83" s="157">
        <v>115</v>
      </c>
      <c r="R83" s="157">
        <v>139</v>
      </c>
      <c r="S83" s="157">
        <v>117</v>
      </c>
      <c r="T83" s="157">
        <v>118</v>
      </c>
      <c r="U83" s="157">
        <v>131</v>
      </c>
      <c r="V83" s="157">
        <v>118</v>
      </c>
      <c r="W83" s="157">
        <v>149</v>
      </c>
      <c r="X83" s="157">
        <v>106</v>
      </c>
      <c r="Y83" s="157">
        <v>104</v>
      </c>
      <c r="Z83" s="157">
        <v>109</v>
      </c>
      <c r="AA83" s="157">
        <v>121</v>
      </c>
      <c r="AB83" s="157">
        <v>182</v>
      </c>
      <c r="AC83" s="157">
        <v>790</v>
      </c>
      <c r="AD83" s="157">
        <v>749</v>
      </c>
      <c r="AE83" s="157">
        <v>686</v>
      </c>
      <c r="AF83" s="157">
        <v>698</v>
      </c>
      <c r="AG83" s="157">
        <v>644</v>
      </c>
      <c r="AH83" s="157">
        <v>581</v>
      </c>
      <c r="AI83" s="157">
        <v>471</v>
      </c>
      <c r="AJ83" s="157">
        <v>372</v>
      </c>
      <c r="AK83" s="157">
        <v>289</v>
      </c>
      <c r="AL83" s="157">
        <v>246</v>
      </c>
      <c r="AM83" s="157">
        <v>166</v>
      </c>
      <c r="AN83" s="157">
        <v>122</v>
      </c>
      <c r="AO83" s="16">
        <v>140</v>
      </c>
      <c r="AP83" s="154">
        <v>3</v>
      </c>
      <c r="AQ83" s="157">
        <v>39</v>
      </c>
      <c r="AR83" s="260">
        <v>43</v>
      </c>
      <c r="AS83" s="292"/>
      <c r="AT83" s="157">
        <v>7462</v>
      </c>
      <c r="AU83" s="157">
        <v>624</v>
      </c>
      <c r="AV83" s="157">
        <v>610</v>
      </c>
      <c r="AW83" s="157">
        <v>4093</v>
      </c>
      <c r="AX83" s="260">
        <v>306</v>
      </c>
    </row>
    <row r="84" spans="1:50" x14ac:dyDescent="0.25">
      <c r="A84" s="1">
        <v>68</v>
      </c>
      <c r="B84" s="21" t="s">
        <v>22</v>
      </c>
      <c r="C84" s="22" t="s">
        <v>133</v>
      </c>
      <c r="D84" s="22" t="s">
        <v>159</v>
      </c>
      <c r="E84" s="22" t="s">
        <v>160</v>
      </c>
      <c r="F84" s="23" t="s">
        <v>37</v>
      </c>
      <c r="G84" s="154">
        <f t="shared" si="22"/>
        <v>5413</v>
      </c>
      <c r="H84" s="16">
        <f t="shared" si="23"/>
        <v>421</v>
      </c>
      <c r="I84" s="154">
        <v>46</v>
      </c>
      <c r="J84" s="157">
        <v>71</v>
      </c>
      <c r="K84" s="157">
        <v>73</v>
      </c>
      <c r="L84" s="157">
        <v>73</v>
      </c>
      <c r="M84" s="157">
        <v>77</v>
      </c>
      <c r="N84" s="157">
        <v>81</v>
      </c>
      <c r="O84" s="157">
        <v>72</v>
      </c>
      <c r="P84" s="157">
        <v>75</v>
      </c>
      <c r="Q84" s="157">
        <v>75</v>
      </c>
      <c r="R84" s="157">
        <v>90</v>
      </c>
      <c r="S84" s="157">
        <v>75</v>
      </c>
      <c r="T84" s="157">
        <v>76</v>
      </c>
      <c r="U84" s="157">
        <v>87</v>
      </c>
      <c r="V84" s="157">
        <v>76</v>
      </c>
      <c r="W84" s="157">
        <v>98</v>
      </c>
      <c r="X84" s="157">
        <v>68</v>
      </c>
      <c r="Y84" s="157">
        <v>68</v>
      </c>
      <c r="Z84" s="157">
        <v>71</v>
      </c>
      <c r="AA84" s="157">
        <v>78</v>
      </c>
      <c r="AB84" s="157">
        <v>117</v>
      </c>
      <c r="AC84" s="157">
        <v>513</v>
      </c>
      <c r="AD84" s="157">
        <v>486</v>
      </c>
      <c r="AE84" s="157">
        <v>446</v>
      </c>
      <c r="AF84" s="157">
        <v>452</v>
      </c>
      <c r="AG84" s="157">
        <v>419</v>
      </c>
      <c r="AH84" s="157">
        <v>378</v>
      </c>
      <c r="AI84" s="157">
        <v>306</v>
      </c>
      <c r="AJ84" s="157">
        <v>242</v>
      </c>
      <c r="AK84" s="157">
        <v>187</v>
      </c>
      <c r="AL84" s="157">
        <v>159</v>
      </c>
      <c r="AM84" s="157">
        <v>109</v>
      </c>
      <c r="AN84" s="157">
        <v>79</v>
      </c>
      <c r="AO84" s="16">
        <v>90</v>
      </c>
      <c r="AP84" s="154">
        <v>1</v>
      </c>
      <c r="AQ84" s="157">
        <v>21</v>
      </c>
      <c r="AR84" s="260">
        <v>24</v>
      </c>
      <c r="AS84" s="292"/>
      <c r="AT84" s="157">
        <v>4399</v>
      </c>
      <c r="AU84" s="157">
        <v>368</v>
      </c>
      <c r="AV84" s="157">
        <v>360</v>
      </c>
      <c r="AW84" s="157">
        <v>2413</v>
      </c>
      <c r="AX84" s="260">
        <v>182</v>
      </c>
    </row>
    <row r="85" spans="1:50" x14ac:dyDescent="0.25">
      <c r="A85" s="1">
        <v>69</v>
      </c>
      <c r="B85" s="21" t="s">
        <v>22</v>
      </c>
      <c r="C85" s="22" t="s">
        <v>133</v>
      </c>
      <c r="D85" s="22" t="s">
        <v>161</v>
      </c>
      <c r="E85" s="22" t="s">
        <v>162</v>
      </c>
      <c r="F85" s="23" t="s">
        <v>37</v>
      </c>
      <c r="G85" s="154">
        <f t="shared" si="22"/>
        <v>2639</v>
      </c>
      <c r="H85" s="16">
        <f t="shared" si="23"/>
        <v>212</v>
      </c>
      <c r="I85" s="154">
        <v>30</v>
      </c>
      <c r="J85" s="157">
        <v>34</v>
      </c>
      <c r="K85" s="157">
        <v>36</v>
      </c>
      <c r="L85" s="157">
        <v>35</v>
      </c>
      <c r="M85" s="157">
        <v>37</v>
      </c>
      <c r="N85" s="157">
        <v>40</v>
      </c>
      <c r="O85" s="157">
        <v>35</v>
      </c>
      <c r="P85" s="157">
        <v>37</v>
      </c>
      <c r="Q85" s="157">
        <v>36</v>
      </c>
      <c r="R85" s="157">
        <v>44</v>
      </c>
      <c r="S85" s="157">
        <v>37</v>
      </c>
      <c r="T85" s="157">
        <v>37</v>
      </c>
      <c r="U85" s="157">
        <v>42</v>
      </c>
      <c r="V85" s="157">
        <v>37</v>
      </c>
      <c r="W85" s="157">
        <v>47</v>
      </c>
      <c r="X85" s="157">
        <v>33</v>
      </c>
      <c r="Y85" s="157">
        <v>33</v>
      </c>
      <c r="Z85" s="157">
        <v>35</v>
      </c>
      <c r="AA85" s="157">
        <v>38</v>
      </c>
      <c r="AB85" s="157">
        <v>57</v>
      </c>
      <c r="AC85" s="157">
        <v>249</v>
      </c>
      <c r="AD85" s="157">
        <v>236</v>
      </c>
      <c r="AE85" s="157">
        <v>216</v>
      </c>
      <c r="AF85" s="157">
        <v>220</v>
      </c>
      <c r="AG85" s="157">
        <v>204</v>
      </c>
      <c r="AH85" s="157">
        <v>184</v>
      </c>
      <c r="AI85" s="157">
        <v>149</v>
      </c>
      <c r="AJ85" s="157">
        <v>118</v>
      </c>
      <c r="AK85" s="157">
        <v>91</v>
      </c>
      <c r="AL85" s="157">
        <v>77</v>
      </c>
      <c r="AM85" s="157">
        <v>53</v>
      </c>
      <c r="AN85" s="157">
        <v>38</v>
      </c>
      <c r="AO85" s="16">
        <v>44</v>
      </c>
      <c r="AP85" s="154">
        <v>1</v>
      </c>
      <c r="AQ85" s="157">
        <v>14</v>
      </c>
      <c r="AR85" s="260">
        <v>16</v>
      </c>
      <c r="AS85" s="292"/>
      <c r="AT85" s="157">
        <v>2920</v>
      </c>
      <c r="AU85" s="157">
        <v>245</v>
      </c>
      <c r="AV85" s="157">
        <v>239</v>
      </c>
      <c r="AW85" s="157">
        <v>1602</v>
      </c>
      <c r="AX85" s="260">
        <v>121</v>
      </c>
    </row>
    <row r="86" spans="1:50" x14ac:dyDescent="0.25">
      <c r="A86" s="1">
        <v>70</v>
      </c>
      <c r="B86" s="21" t="s">
        <v>22</v>
      </c>
      <c r="C86" s="22" t="s">
        <v>133</v>
      </c>
      <c r="D86" s="22" t="s">
        <v>163</v>
      </c>
      <c r="E86" s="22" t="s">
        <v>164</v>
      </c>
      <c r="F86" s="23" t="s">
        <v>34</v>
      </c>
      <c r="G86" s="154">
        <f t="shared" si="22"/>
        <v>1521</v>
      </c>
      <c r="H86" s="16">
        <f t="shared" si="23"/>
        <v>121</v>
      </c>
      <c r="I86" s="154">
        <v>15</v>
      </c>
      <c r="J86" s="157">
        <v>20</v>
      </c>
      <c r="K86" s="157">
        <v>21</v>
      </c>
      <c r="L86" s="157">
        <v>21</v>
      </c>
      <c r="M86" s="157">
        <v>21</v>
      </c>
      <c r="N86" s="157">
        <v>23</v>
      </c>
      <c r="O86" s="157">
        <v>20</v>
      </c>
      <c r="P86" s="157">
        <v>21</v>
      </c>
      <c r="Q86" s="157">
        <v>21</v>
      </c>
      <c r="R86" s="157">
        <v>25</v>
      </c>
      <c r="S86" s="157">
        <v>21</v>
      </c>
      <c r="T86" s="157">
        <v>21</v>
      </c>
      <c r="U86" s="157">
        <v>25</v>
      </c>
      <c r="V86" s="157">
        <v>21</v>
      </c>
      <c r="W86" s="157">
        <v>27</v>
      </c>
      <c r="X86" s="157">
        <v>19</v>
      </c>
      <c r="Y86" s="157">
        <v>19</v>
      </c>
      <c r="Z86" s="157">
        <v>20</v>
      </c>
      <c r="AA86" s="157">
        <v>22</v>
      </c>
      <c r="AB86" s="157">
        <v>33</v>
      </c>
      <c r="AC86" s="157">
        <v>144</v>
      </c>
      <c r="AD86" s="157">
        <v>136</v>
      </c>
      <c r="AE86" s="157">
        <v>125</v>
      </c>
      <c r="AF86" s="157">
        <v>127</v>
      </c>
      <c r="AG86" s="157">
        <v>118</v>
      </c>
      <c r="AH86" s="157">
        <v>106</v>
      </c>
      <c r="AI86" s="157">
        <v>86</v>
      </c>
      <c r="AJ86" s="157">
        <v>68</v>
      </c>
      <c r="AK86" s="157">
        <v>53</v>
      </c>
      <c r="AL86" s="157">
        <v>44</v>
      </c>
      <c r="AM86" s="157">
        <v>31</v>
      </c>
      <c r="AN86" s="157">
        <v>22</v>
      </c>
      <c r="AO86" s="16">
        <v>25</v>
      </c>
      <c r="AP86" s="154">
        <v>0</v>
      </c>
      <c r="AQ86" s="157">
        <v>7</v>
      </c>
      <c r="AR86" s="260">
        <v>8</v>
      </c>
      <c r="AS86" s="292"/>
      <c r="AT86" s="157">
        <v>1478</v>
      </c>
      <c r="AU86" s="157">
        <v>124</v>
      </c>
      <c r="AV86" s="157">
        <v>121</v>
      </c>
      <c r="AW86" s="157">
        <v>811</v>
      </c>
      <c r="AX86" s="260">
        <v>61</v>
      </c>
    </row>
    <row r="87" spans="1:50" x14ac:dyDescent="0.25">
      <c r="A87" s="1">
        <v>71</v>
      </c>
      <c r="B87" s="21" t="s">
        <v>22</v>
      </c>
      <c r="C87" s="22" t="s">
        <v>133</v>
      </c>
      <c r="D87" s="22" t="s">
        <v>165</v>
      </c>
      <c r="E87" s="22" t="s">
        <v>166</v>
      </c>
      <c r="F87" s="23" t="s">
        <v>34</v>
      </c>
      <c r="G87" s="154">
        <f t="shared" si="22"/>
        <v>1668</v>
      </c>
      <c r="H87" s="16">
        <f t="shared" si="23"/>
        <v>130</v>
      </c>
      <c r="I87" s="154">
        <v>14</v>
      </c>
      <c r="J87" s="157">
        <v>22</v>
      </c>
      <c r="K87" s="157">
        <v>23</v>
      </c>
      <c r="L87" s="157">
        <v>22</v>
      </c>
      <c r="M87" s="157">
        <v>24</v>
      </c>
      <c r="N87" s="157">
        <v>25</v>
      </c>
      <c r="O87" s="157">
        <v>22</v>
      </c>
      <c r="P87" s="157">
        <v>23</v>
      </c>
      <c r="Q87" s="157">
        <v>23</v>
      </c>
      <c r="R87" s="157">
        <v>28</v>
      </c>
      <c r="S87" s="157">
        <v>23</v>
      </c>
      <c r="T87" s="157">
        <v>23</v>
      </c>
      <c r="U87" s="157">
        <v>27</v>
      </c>
      <c r="V87" s="157">
        <v>23</v>
      </c>
      <c r="W87" s="157">
        <v>30</v>
      </c>
      <c r="X87" s="157">
        <v>21</v>
      </c>
      <c r="Y87" s="157">
        <v>21</v>
      </c>
      <c r="Z87" s="157">
        <v>22</v>
      </c>
      <c r="AA87" s="157">
        <v>24</v>
      </c>
      <c r="AB87" s="157">
        <v>36</v>
      </c>
      <c r="AC87" s="157">
        <v>158</v>
      </c>
      <c r="AD87" s="157">
        <v>150</v>
      </c>
      <c r="AE87" s="157">
        <v>138</v>
      </c>
      <c r="AF87" s="157">
        <v>139</v>
      </c>
      <c r="AG87" s="157">
        <v>129</v>
      </c>
      <c r="AH87" s="157">
        <v>117</v>
      </c>
      <c r="AI87" s="157">
        <v>94</v>
      </c>
      <c r="AJ87" s="157">
        <v>74</v>
      </c>
      <c r="AK87" s="157">
        <v>58</v>
      </c>
      <c r="AL87" s="157">
        <v>49</v>
      </c>
      <c r="AM87" s="157">
        <v>34</v>
      </c>
      <c r="AN87" s="157">
        <v>24</v>
      </c>
      <c r="AO87" s="16">
        <v>28</v>
      </c>
      <c r="AP87" s="154">
        <v>0</v>
      </c>
      <c r="AQ87" s="157">
        <v>6</v>
      </c>
      <c r="AR87" s="260">
        <v>7</v>
      </c>
      <c r="AS87" s="292"/>
      <c r="AT87" s="157">
        <v>1298</v>
      </c>
      <c r="AU87" s="157">
        <v>109</v>
      </c>
      <c r="AV87" s="157">
        <v>106</v>
      </c>
      <c r="AW87" s="157">
        <v>712</v>
      </c>
      <c r="AX87" s="260">
        <v>54</v>
      </c>
    </row>
    <row r="88" spans="1:50" x14ac:dyDescent="0.25">
      <c r="A88" s="1">
        <v>72</v>
      </c>
      <c r="B88" s="21" t="s">
        <v>22</v>
      </c>
      <c r="C88" s="22" t="s">
        <v>133</v>
      </c>
      <c r="D88" s="22" t="s">
        <v>167</v>
      </c>
      <c r="E88" s="22" t="s">
        <v>168</v>
      </c>
      <c r="F88" s="23" t="s">
        <v>34</v>
      </c>
      <c r="G88" s="154">
        <f t="shared" si="22"/>
        <v>1193</v>
      </c>
      <c r="H88" s="16">
        <f t="shared" si="23"/>
        <v>95</v>
      </c>
      <c r="I88" s="154">
        <v>12</v>
      </c>
      <c r="J88" s="157">
        <v>16</v>
      </c>
      <c r="K88" s="157">
        <v>16</v>
      </c>
      <c r="L88" s="157">
        <v>16</v>
      </c>
      <c r="M88" s="157">
        <v>17</v>
      </c>
      <c r="N88" s="157">
        <v>18</v>
      </c>
      <c r="O88" s="157">
        <v>16</v>
      </c>
      <c r="P88" s="157">
        <v>17</v>
      </c>
      <c r="Q88" s="157">
        <v>16</v>
      </c>
      <c r="R88" s="157">
        <v>20</v>
      </c>
      <c r="S88" s="157">
        <v>17</v>
      </c>
      <c r="T88" s="157">
        <v>17</v>
      </c>
      <c r="U88" s="157">
        <v>19</v>
      </c>
      <c r="V88" s="157">
        <v>17</v>
      </c>
      <c r="W88" s="157">
        <v>22</v>
      </c>
      <c r="X88" s="157">
        <v>15</v>
      </c>
      <c r="Y88" s="157">
        <v>15</v>
      </c>
      <c r="Z88" s="157">
        <v>16</v>
      </c>
      <c r="AA88" s="157">
        <v>17</v>
      </c>
      <c r="AB88" s="157">
        <v>26</v>
      </c>
      <c r="AC88" s="157">
        <v>112</v>
      </c>
      <c r="AD88" s="157">
        <v>107</v>
      </c>
      <c r="AE88" s="157">
        <v>98</v>
      </c>
      <c r="AF88" s="157">
        <v>99</v>
      </c>
      <c r="AG88" s="157">
        <v>92</v>
      </c>
      <c r="AH88" s="157">
        <v>83</v>
      </c>
      <c r="AI88" s="157">
        <v>67</v>
      </c>
      <c r="AJ88" s="157">
        <v>53</v>
      </c>
      <c r="AK88" s="157">
        <v>41</v>
      </c>
      <c r="AL88" s="157">
        <v>35</v>
      </c>
      <c r="AM88" s="157">
        <v>24</v>
      </c>
      <c r="AN88" s="157">
        <v>17</v>
      </c>
      <c r="AO88" s="16">
        <v>20</v>
      </c>
      <c r="AP88" s="154">
        <v>0</v>
      </c>
      <c r="AQ88" s="157">
        <v>5</v>
      </c>
      <c r="AR88" s="260">
        <v>6</v>
      </c>
      <c r="AS88" s="292"/>
      <c r="AT88" s="157">
        <v>1118</v>
      </c>
      <c r="AU88" s="157">
        <v>94</v>
      </c>
      <c r="AV88" s="157">
        <v>91</v>
      </c>
      <c r="AW88" s="157">
        <v>613</v>
      </c>
      <c r="AX88" s="260">
        <v>46</v>
      </c>
    </row>
    <row r="89" spans="1:50" x14ac:dyDescent="0.25">
      <c r="A89" s="1">
        <v>73</v>
      </c>
      <c r="B89" s="21" t="s">
        <v>22</v>
      </c>
      <c r="C89" s="22" t="s">
        <v>133</v>
      </c>
      <c r="D89" s="22" t="s">
        <v>169</v>
      </c>
      <c r="E89" s="22" t="s">
        <v>170</v>
      </c>
      <c r="F89" s="23" t="s">
        <v>34</v>
      </c>
      <c r="G89" s="154">
        <f t="shared" si="22"/>
        <v>2966</v>
      </c>
      <c r="H89" s="16">
        <f t="shared" si="23"/>
        <v>231</v>
      </c>
      <c r="I89" s="154">
        <v>26</v>
      </c>
      <c r="J89" s="157">
        <v>38</v>
      </c>
      <c r="K89" s="157">
        <v>40</v>
      </c>
      <c r="L89" s="157">
        <v>40</v>
      </c>
      <c r="M89" s="157">
        <v>42</v>
      </c>
      <c r="N89" s="157">
        <v>45</v>
      </c>
      <c r="O89" s="157">
        <v>40</v>
      </c>
      <c r="P89" s="157">
        <v>41</v>
      </c>
      <c r="Q89" s="157">
        <v>41</v>
      </c>
      <c r="R89" s="157">
        <v>49</v>
      </c>
      <c r="S89" s="157">
        <v>41</v>
      </c>
      <c r="T89" s="157">
        <v>42</v>
      </c>
      <c r="U89" s="157">
        <v>48</v>
      </c>
      <c r="V89" s="157">
        <v>41</v>
      </c>
      <c r="W89" s="157">
        <v>53</v>
      </c>
      <c r="X89" s="157">
        <v>37</v>
      </c>
      <c r="Y89" s="157">
        <v>37</v>
      </c>
      <c r="Z89" s="157">
        <v>39</v>
      </c>
      <c r="AA89" s="157">
        <v>43</v>
      </c>
      <c r="AB89" s="157">
        <v>64</v>
      </c>
      <c r="AC89" s="157">
        <v>281</v>
      </c>
      <c r="AD89" s="157">
        <v>266</v>
      </c>
      <c r="AE89" s="157">
        <v>244</v>
      </c>
      <c r="AF89" s="157">
        <v>248</v>
      </c>
      <c r="AG89" s="157">
        <v>230</v>
      </c>
      <c r="AH89" s="157">
        <v>207</v>
      </c>
      <c r="AI89" s="157">
        <v>168</v>
      </c>
      <c r="AJ89" s="157">
        <v>132</v>
      </c>
      <c r="AK89" s="157">
        <v>103</v>
      </c>
      <c r="AL89" s="157">
        <v>87</v>
      </c>
      <c r="AM89" s="157">
        <v>60</v>
      </c>
      <c r="AN89" s="157">
        <v>43</v>
      </c>
      <c r="AO89" s="16">
        <v>50</v>
      </c>
      <c r="AP89" s="154">
        <v>1</v>
      </c>
      <c r="AQ89" s="157">
        <v>12</v>
      </c>
      <c r="AR89" s="260">
        <v>14</v>
      </c>
      <c r="AS89" s="292"/>
      <c r="AT89" s="157">
        <v>2524</v>
      </c>
      <c r="AU89" s="157">
        <v>211</v>
      </c>
      <c r="AV89" s="157">
        <v>207</v>
      </c>
      <c r="AW89" s="157">
        <v>1385</v>
      </c>
      <c r="AX89" s="260">
        <v>104</v>
      </c>
    </row>
    <row r="90" spans="1:50" x14ac:dyDescent="0.25">
      <c r="A90" s="1">
        <v>74</v>
      </c>
      <c r="B90" s="21" t="s">
        <v>22</v>
      </c>
      <c r="C90" s="22" t="s">
        <v>133</v>
      </c>
      <c r="D90" s="22" t="s">
        <v>171</v>
      </c>
      <c r="E90" s="22" t="s">
        <v>172</v>
      </c>
      <c r="F90" s="23" t="s">
        <v>34</v>
      </c>
      <c r="G90" s="154">
        <f t="shared" si="22"/>
        <v>3424</v>
      </c>
      <c r="H90" s="16">
        <f t="shared" si="23"/>
        <v>278</v>
      </c>
      <c r="I90" s="154">
        <v>43</v>
      </c>
      <c r="J90" s="157">
        <v>44</v>
      </c>
      <c r="K90" s="157">
        <v>46</v>
      </c>
      <c r="L90" s="157">
        <v>46</v>
      </c>
      <c r="M90" s="157">
        <v>48</v>
      </c>
      <c r="N90" s="157">
        <v>51</v>
      </c>
      <c r="O90" s="157">
        <v>46</v>
      </c>
      <c r="P90" s="157">
        <v>47</v>
      </c>
      <c r="Q90" s="157">
        <v>47</v>
      </c>
      <c r="R90" s="157">
        <v>57</v>
      </c>
      <c r="S90" s="157">
        <v>47</v>
      </c>
      <c r="T90" s="157">
        <v>48</v>
      </c>
      <c r="U90" s="157">
        <v>55</v>
      </c>
      <c r="V90" s="157">
        <v>48</v>
      </c>
      <c r="W90" s="157">
        <v>61</v>
      </c>
      <c r="X90" s="157">
        <v>43</v>
      </c>
      <c r="Y90" s="157">
        <v>43</v>
      </c>
      <c r="Z90" s="157">
        <v>45</v>
      </c>
      <c r="AA90" s="157">
        <v>49</v>
      </c>
      <c r="AB90" s="157">
        <v>74</v>
      </c>
      <c r="AC90" s="157">
        <v>323</v>
      </c>
      <c r="AD90" s="157">
        <v>306</v>
      </c>
      <c r="AE90" s="157">
        <v>281</v>
      </c>
      <c r="AF90" s="157">
        <v>285</v>
      </c>
      <c r="AG90" s="157">
        <v>264</v>
      </c>
      <c r="AH90" s="157">
        <v>238</v>
      </c>
      <c r="AI90" s="157">
        <v>193</v>
      </c>
      <c r="AJ90" s="157">
        <v>153</v>
      </c>
      <c r="AK90" s="157">
        <v>118</v>
      </c>
      <c r="AL90" s="157">
        <v>100</v>
      </c>
      <c r="AM90" s="157">
        <v>68</v>
      </c>
      <c r="AN90" s="157">
        <v>50</v>
      </c>
      <c r="AO90" s="16">
        <v>57</v>
      </c>
      <c r="AP90" s="154">
        <v>1</v>
      </c>
      <c r="AQ90" s="157">
        <v>20</v>
      </c>
      <c r="AR90" s="260">
        <v>24</v>
      </c>
      <c r="AS90" s="292"/>
      <c r="AT90" s="157">
        <v>4182</v>
      </c>
      <c r="AU90" s="157">
        <v>350</v>
      </c>
      <c r="AV90" s="157">
        <v>342</v>
      </c>
      <c r="AW90" s="157">
        <v>2294</v>
      </c>
      <c r="AX90" s="260">
        <v>173</v>
      </c>
    </row>
    <row r="91" spans="1:50" x14ac:dyDescent="0.25">
      <c r="A91" s="1">
        <v>75</v>
      </c>
      <c r="B91" s="21" t="s">
        <v>22</v>
      </c>
      <c r="C91" s="22" t="s">
        <v>133</v>
      </c>
      <c r="D91" s="22" t="s">
        <v>173</v>
      </c>
      <c r="E91" s="22" t="s">
        <v>174</v>
      </c>
      <c r="F91" s="23" t="s">
        <v>34</v>
      </c>
      <c r="G91" s="154">
        <f t="shared" si="22"/>
        <v>1965</v>
      </c>
      <c r="H91" s="16">
        <f t="shared" si="23"/>
        <v>153</v>
      </c>
      <c r="I91" s="154">
        <v>16</v>
      </c>
      <c r="J91" s="157">
        <v>26</v>
      </c>
      <c r="K91" s="157">
        <v>27</v>
      </c>
      <c r="L91" s="157">
        <v>26</v>
      </c>
      <c r="M91" s="157">
        <v>28</v>
      </c>
      <c r="N91" s="157">
        <v>30</v>
      </c>
      <c r="O91" s="157">
        <v>26</v>
      </c>
      <c r="P91" s="157">
        <v>27</v>
      </c>
      <c r="Q91" s="157">
        <v>27</v>
      </c>
      <c r="R91" s="157">
        <v>33</v>
      </c>
      <c r="S91" s="157">
        <v>27</v>
      </c>
      <c r="T91" s="157">
        <v>28</v>
      </c>
      <c r="U91" s="157">
        <v>32</v>
      </c>
      <c r="V91" s="157">
        <v>28</v>
      </c>
      <c r="W91" s="157">
        <v>35</v>
      </c>
      <c r="X91" s="157">
        <v>25</v>
      </c>
      <c r="Y91" s="157">
        <v>24</v>
      </c>
      <c r="Z91" s="157">
        <v>26</v>
      </c>
      <c r="AA91" s="157">
        <v>28</v>
      </c>
      <c r="AB91" s="157">
        <v>43</v>
      </c>
      <c r="AC91" s="157">
        <v>186</v>
      </c>
      <c r="AD91" s="157">
        <v>176</v>
      </c>
      <c r="AE91" s="157">
        <v>162</v>
      </c>
      <c r="AF91" s="157">
        <v>164</v>
      </c>
      <c r="AG91" s="157">
        <v>152</v>
      </c>
      <c r="AH91" s="157">
        <v>137</v>
      </c>
      <c r="AI91" s="157">
        <v>111</v>
      </c>
      <c r="AJ91" s="157">
        <v>88</v>
      </c>
      <c r="AK91" s="157">
        <v>68</v>
      </c>
      <c r="AL91" s="157">
        <v>57</v>
      </c>
      <c r="AM91" s="157">
        <v>40</v>
      </c>
      <c r="AN91" s="157">
        <v>29</v>
      </c>
      <c r="AO91" s="16">
        <v>33</v>
      </c>
      <c r="AP91" s="154">
        <v>0</v>
      </c>
      <c r="AQ91" s="157">
        <v>7</v>
      </c>
      <c r="AR91" s="260">
        <v>9</v>
      </c>
      <c r="AS91" s="292"/>
      <c r="AT91" s="157">
        <v>1514</v>
      </c>
      <c r="AU91" s="157">
        <v>127</v>
      </c>
      <c r="AV91" s="157">
        <v>124</v>
      </c>
      <c r="AW91" s="157">
        <v>831</v>
      </c>
      <c r="AX91" s="260">
        <v>63</v>
      </c>
    </row>
    <row r="92" spans="1:50" ht="15.75" thickBot="1" x14ac:dyDescent="0.3">
      <c r="A92" s="1">
        <v>76</v>
      </c>
      <c r="B92" s="21" t="s">
        <v>22</v>
      </c>
      <c r="C92" s="22" t="s">
        <v>133</v>
      </c>
      <c r="D92" s="22" t="s">
        <v>175</v>
      </c>
      <c r="E92" s="22" t="s">
        <v>176</v>
      </c>
      <c r="F92" s="23" t="s">
        <v>37</v>
      </c>
      <c r="G92" s="13"/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4"/>
      <c r="AP92" s="13"/>
      <c r="AQ92" s="15"/>
      <c r="AR92" s="14"/>
      <c r="AS92" s="290"/>
      <c r="AT92" s="15"/>
      <c r="AU92" s="15"/>
      <c r="AV92" s="15"/>
      <c r="AW92" s="15"/>
      <c r="AX92" s="14"/>
    </row>
    <row r="93" spans="1:50" ht="15.75" thickBot="1" x14ac:dyDescent="0.3">
      <c r="A93" s="40"/>
      <c r="B93" s="166"/>
      <c r="C93" s="167"/>
      <c r="D93" s="167"/>
      <c r="E93" s="167" t="s">
        <v>294</v>
      </c>
      <c r="F93" s="168"/>
      <c r="G93" s="169">
        <f>SUM(G94:G101)</f>
        <v>91194</v>
      </c>
      <c r="H93" s="163">
        <f t="shared" ref="H93" si="24">SUM(H94:H101)</f>
        <v>7158</v>
      </c>
      <c r="I93" s="149">
        <f>+SUM(I94:I101)</f>
        <v>847</v>
      </c>
      <c r="J93" s="151">
        <f t="shared" ref="J93:AS93" si="25">+SUM(J94:J101)</f>
        <v>1188</v>
      </c>
      <c r="K93" s="151">
        <f t="shared" si="25"/>
        <v>1231</v>
      </c>
      <c r="L93" s="151">
        <f t="shared" si="25"/>
        <v>1228</v>
      </c>
      <c r="M93" s="151">
        <f t="shared" si="25"/>
        <v>1292</v>
      </c>
      <c r="N93" s="151">
        <f t="shared" si="25"/>
        <v>1372</v>
      </c>
      <c r="O93" s="151">
        <f t="shared" si="25"/>
        <v>1212</v>
      </c>
      <c r="P93" s="151">
        <f t="shared" si="25"/>
        <v>1271</v>
      </c>
      <c r="Q93" s="151">
        <f t="shared" si="25"/>
        <v>1252</v>
      </c>
      <c r="R93" s="151">
        <f t="shared" si="25"/>
        <v>1519</v>
      </c>
      <c r="S93" s="151">
        <f t="shared" si="25"/>
        <v>1266</v>
      </c>
      <c r="T93" s="151">
        <f t="shared" si="25"/>
        <v>1283</v>
      </c>
      <c r="U93" s="151">
        <f t="shared" si="25"/>
        <v>1459</v>
      </c>
      <c r="V93" s="151">
        <f t="shared" si="25"/>
        <v>1276</v>
      </c>
      <c r="W93" s="151">
        <f t="shared" si="25"/>
        <v>1639</v>
      </c>
      <c r="X93" s="151">
        <f t="shared" si="25"/>
        <v>1144</v>
      </c>
      <c r="Y93" s="151">
        <f t="shared" si="25"/>
        <v>1141</v>
      </c>
      <c r="Z93" s="151">
        <f t="shared" si="25"/>
        <v>1199</v>
      </c>
      <c r="AA93" s="151">
        <f t="shared" si="25"/>
        <v>1307</v>
      </c>
      <c r="AB93" s="151">
        <f t="shared" si="25"/>
        <v>1971</v>
      </c>
      <c r="AC93" s="151">
        <f t="shared" si="25"/>
        <v>8636</v>
      </c>
      <c r="AD93" s="151">
        <f t="shared" si="25"/>
        <v>8188</v>
      </c>
      <c r="AE93" s="151">
        <f t="shared" si="25"/>
        <v>7504</v>
      </c>
      <c r="AF93" s="151">
        <f t="shared" si="25"/>
        <v>7624</v>
      </c>
      <c r="AG93" s="151">
        <f t="shared" si="25"/>
        <v>7057</v>
      </c>
      <c r="AH93" s="151">
        <f t="shared" si="25"/>
        <v>6361</v>
      </c>
      <c r="AI93" s="151">
        <f t="shared" si="25"/>
        <v>5151</v>
      </c>
      <c r="AJ93" s="151">
        <f t="shared" si="25"/>
        <v>4071</v>
      </c>
      <c r="AK93" s="151">
        <f t="shared" si="25"/>
        <v>3153</v>
      </c>
      <c r="AL93" s="151">
        <f t="shared" si="25"/>
        <v>2672</v>
      </c>
      <c r="AM93" s="151">
        <f t="shared" si="25"/>
        <v>1833</v>
      </c>
      <c r="AN93" s="151">
        <f t="shared" si="25"/>
        <v>1327</v>
      </c>
      <c r="AO93" s="305">
        <f t="shared" si="25"/>
        <v>1520</v>
      </c>
      <c r="AP93" s="149">
        <f t="shared" si="25"/>
        <v>24</v>
      </c>
      <c r="AQ93" s="151">
        <f t="shared" si="25"/>
        <v>393</v>
      </c>
      <c r="AR93" s="163">
        <f t="shared" si="25"/>
        <v>453</v>
      </c>
      <c r="AS93" s="170">
        <f t="shared" si="25"/>
        <v>0</v>
      </c>
      <c r="AT93" s="151">
        <v>81196</v>
      </c>
      <c r="AU93" s="151">
        <v>6799</v>
      </c>
      <c r="AV93" s="151">
        <v>6644</v>
      </c>
      <c r="AW93" s="151">
        <v>44543</v>
      </c>
      <c r="AX93" s="163">
        <v>3359</v>
      </c>
    </row>
    <row r="94" spans="1:50" x14ac:dyDescent="0.25">
      <c r="A94" s="1">
        <v>77</v>
      </c>
      <c r="B94" s="36" t="s">
        <v>22</v>
      </c>
      <c r="C94" s="37" t="s">
        <v>133</v>
      </c>
      <c r="D94" s="37" t="s">
        <v>179</v>
      </c>
      <c r="E94" s="37" t="s">
        <v>180</v>
      </c>
      <c r="F94" s="38" t="s">
        <v>37</v>
      </c>
      <c r="G94" s="153">
        <f t="shared" si="22"/>
        <v>21168</v>
      </c>
      <c r="H94" s="16">
        <f t="shared" ref="H94:H101" si="26">SUM(I94:N94)</f>
        <v>1688</v>
      </c>
      <c r="I94" s="153">
        <v>226</v>
      </c>
      <c r="J94" s="156">
        <v>276</v>
      </c>
      <c r="K94" s="156">
        <v>285</v>
      </c>
      <c r="L94" s="156">
        <v>284</v>
      </c>
      <c r="M94" s="156">
        <v>299</v>
      </c>
      <c r="N94" s="156">
        <v>318</v>
      </c>
      <c r="O94" s="156">
        <v>281</v>
      </c>
      <c r="P94" s="156">
        <v>295</v>
      </c>
      <c r="Q94" s="156">
        <v>290</v>
      </c>
      <c r="R94" s="156">
        <v>352</v>
      </c>
      <c r="S94" s="156">
        <v>293</v>
      </c>
      <c r="T94" s="156">
        <v>297</v>
      </c>
      <c r="U94" s="156">
        <v>338</v>
      </c>
      <c r="V94" s="156">
        <v>296</v>
      </c>
      <c r="W94" s="156">
        <v>380</v>
      </c>
      <c r="X94" s="156">
        <v>265</v>
      </c>
      <c r="Y94" s="156">
        <v>264</v>
      </c>
      <c r="Z94" s="156">
        <v>278</v>
      </c>
      <c r="AA94" s="156">
        <v>303</v>
      </c>
      <c r="AB94" s="156">
        <v>457</v>
      </c>
      <c r="AC94" s="156">
        <v>2002</v>
      </c>
      <c r="AD94" s="156">
        <v>1898</v>
      </c>
      <c r="AE94" s="156">
        <v>1740</v>
      </c>
      <c r="AF94" s="156">
        <v>1767</v>
      </c>
      <c r="AG94" s="156">
        <v>1636</v>
      </c>
      <c r="AH94" s="156">
        <v>1475</v>
      </c>
      <c r="AI94" s="156">
        <v>1194</v>
      </c>
      <c r="AJ94" s="156">
        <v>944</v>
      </c>
      <c r="AK94" s="156">
        <v>731</v>
      </c>
      <c r="AL94" s="156">
        <v>619</v>
      </c>
      <c r="AM94" s="156">
        <v>425</v>
      </c>
      <c r="AN94" s="156">
        <v>308</v>
      </c>
      <c r="AO94" s="16">
        <v>352</v>
      </c>
      <c r="AP94" s="153">
        <v>6</v>
      </c>
      <c r="AQ94" s="156">
        <v>105</v>
      </c>
      <c r="AR94" s="259">
        <v>121</v>
      </c>
      <c r="AS94" s="291"/>
      <c r="AT94" s="156">
        <v>21633</v>
      </c>
      <c r="AU94" s="156">
        <v>1811</v>
      </c>
      <c r="AV94" s="156">
        <v>1770</v>
      </c>
      <c r="AW94" s="156">
        <v>11867</v>
      </c>
      <c r="AX94" s="259">
        <v>895</v>
      </c>
    </row>
    <row r="95" spans="1:50" x14ac:dyDescent="0.25">
      <c r="A95" s="1">
        <v>78</v>
      </c>
      <c r="B95" s="21" t="s">
        <v>22</v>
      </c>
      <c r="C95" s="22" t="s">
        <v>133</v>
      </c>
      <c r="D95" s="22" t="s">
        <v>181</v>
      </c>
      <c r="E95" s="22" t="s">
        <v>182</v>
      </c>
      <c r="F95" s="23" t="s">
        <v>37</v>
      </c>
      <c r="G95" s="154">
        <f t="shared" si="22"/>
        <v>7982</v>
      </c>
      <c r="H95" s="16">
        <f t="shared" si="26"/>
        <v>635</v>
      </c>
      <c r="I95" s="154">
        <v>82</v>
      </c>
      <c r="J95" s="157">
        <v>104</v>
      </c>
      <c r="K95" s="157">
        <v>108</v>
      </c>
      <c r="L95" s="157">
        <v>108</v>
      </c>
      <c r="M95" s="157">
        <v>113</v>
      </c>
      <c r="N95" s="157">
        <v>120</v>
      </c>
      <c r="O95" s="157">
        <v>106</v>
      </c>
      <c r="P95" s="157">
        <v>111</v>
      </c>
      <c r="Q95" s="157">
        <v>109</v>
      </c>
      <c r="R95" s="157">
        <v>133</v>
      </c>
      <c r="S95" s="157">
        <v>111</v>
      </c>
      <c r="T95" s="157">
        <v>112</v>
      </c>
      <c r="U95" s="157">
        <v>128</v>
      </c>
      <c r="V95" s="157">
        <v>112</v>
      </c>
      <c r="W95" s="157">
        <v>143</v>
      </c>
      <c r="X95" s="157">
        <v>100</v>
      </c>
      <c r="Y95" s="157">
        <v>100</v>
      </c>
      <c r="Z95" s="157">
        <v>105</v>
      </c>
      <c r="AA95" s="157">
        <v>114</v>
      </c>
      <c r="AB95" s="157">
        <v>172</v>
      </c>
      <c r="AC95" s="157">
        <v>755</v>
      </c>
      <c r="AD95" s="157">
        <v>716</v>
      </c>
      <c r="AE95" s="157">
        <v>656</v>
      </c>
      <c r="AF95" s="157">
        <v>666</v>
      </c>
      <c r="AG95" s="157">
        <v>617</v>
      </c>
      <c r="AH95" s="157">
        <v>556</v>
      </c>
      <c r="AI95" s="157">
        <v>450</v>
      </c>
      <c r="AJ95" s="157">
        <v>356</v>
      </c>
      <c r="AK95" s="157">
        <v>276</v>
      </c>
      <c r="AL95" s="157">
        <v>234</v>
      </c>
      <c r="AM95" s="157">
        <v>160</v>
      </c>
      <c r="AN95" s="157">
        <v>116</v>
      </c>
      <c r="AO95" s="16">
        <v>133</v>
      </c>
      <c r="AP95" s="154">
        <v>2</v>
      </c>
      <c r="AQ95" s="157">
        <v>38</v>
      </c>
      <c r="AR95" s="260">
        <v>44</v>
      </c>
      <c r="AS95" s="292"/>
      <c r="AT95" s="157">
        <v>7860</v>
      </c>
      <c r="AU95" s="157">
        <v>658</v>
      </c>
      <c r="AV95" s="157">
        <v>643</v>
      </c>
      <c r="AW95" s="157">
        <v>4312</v>
      </c>
      <c r="AX95" s="260">
        <v>325</v>
      </c>
    </row>
    <row r="96" spans="1:50" x14ac:dyDescent="0.25">
      <c r="A96" s="1">
        <v>79</v>
      </c>
      <c r="B96" s="21" t="s">
        <v>22</v>
      </c>
      <c r="C96" s="22" t="s">
        <v>133</v>
      </c>
      <c r="D96" s="22" t="s">
        <v>183</v>
      </c>
      <c r="E96" s="22" t="s">
        <v>184</v>
      </c>
      <c r="F96" s="23" t="s">
        <v>34</v>
      </c>
      <c r="G96" s="154">
        <f t="shared" si="22"/>
        <v>17190</v>
      </c>
      <c r="H96" s="16">
        <f t="shared" si="26"/>
        <v>1333</v>
      </c>
      <c r="I96" s="154">
        <v>142</v>
      </c>
      <c r="J96" s="157">
        <v>224</v>
      </c>
      <c r="K96" s="157">
        <v>232</v>
      </c>
      <c r="L96" s="157">
        <v>232</v>
      </c>
      <c r="M96" s="157">
        <v>244</v>
      </c>
      <c r="N96" s="157">
        <v>259</v>
      </c>
      <c r="O96" s="157">
        <v>229</v>
      </c>
      <c r="P96" s="157">
        <v>240</v>
      </c>
      <c r="Q96" s="157">
        <v>236</v>
      </c>
      <c r="R96" s="157">
        <v>287</v>
      </c>
      <c r="S96" s="157">
        <v>239</v>
      </c>
      <c r="T96" s="157">
        <v>242</v>
      </c>
      <c r="U96" s="157">
        <v>275</v>
      </c>
      <c r="V96" s="157">
        <v>241</v>
      </c>
      <c r="W96" s="157">
        <v>309</v>
      </c>
      <c r="X96" s="157">
        <v>216</v>
      </c>
      <c r="Y96" s="157">
        <v>215</v>
      </c>
      <c r="Z96" s="157">
        <v>226</v>
      </c>
      <c r="AA96" s="157">
        <v>247</v>
      </c>
      <c r="AB96" s="157">
        <v>372</v>
      </c>
      <c r="AC96" s="157">
        <v>1630</v>
      </c>
      <c r="AD96" s="157">
        <v>1545</v>
      </c>
      <c r="AE96" s="157">
        <v>1416</v>
      </c>
      <c r="AF96" s="157">
        <v>1439</v>
      </c>
      <c r="AG96" s="157">
        <v>1331</v>
      </c>
      <c r="AH96" s="157">
        <v>1200</v>
      </c>
      <c r="AI96" s="157">
        <v>972</v>
      </c>
      <c r="AJ96" s="157">
        <v>768</v>
      </c>
      <c r="AK96" s="157">
        <v>595</v>
      </c>
      <c r="AL96" s="157">
        <v>504</v>
      </c>
      <c r="AM96" s="157">
        <v>346</v>
      </c>
      <c r="AN96" s="157">
        <v>250</v>
      </c>
      <c r="AO96" s="16">
        <v>287</v>
      </c>
      <c r="AP96" s="154">
        <v>4</v>
      </c>
      <c r="AQ96" s="157">
        <v>66</v>
      </c>
      <c r="AR96" s="260">
        <v>76</v>
      </c>
      <c r="AS96" s="292"/>
      <c r="AT96" s="157">
        <v>13593</v>
      </c>
      <c r="AU96" s="157">
        <v>1138</v>
      </c>
      <c r="AV96" s="157">
        <v>1112</v>
      </c>
      <c r="AW96" s="157">
        <v>7457</v>
      </c>
      <c r="AX96" s="260">
        <v>562</v>
      </c>
    </row>
    <row r="97" spans="1:50" x14ac:dyDescent="0.25">
      <c r="A97" s="1">
        <v>80</v>
      </c>
      <c r="B97" s="21" t="s">
        <v>22</v>
      </c>
      <c r="C97" s="22" t="s">
        <v>133</v>
      </c>
      <c r="D97" s="22" t="s">
        <v>185</v>
      </c>
      <c r="E97" s="22" t="s">
        <v>186</v>
      </c>
      <c r="F97" s="23" t="s">
        <v>37</v>
      </c>
      <c r="G97" s="154">
        <f t="shared" si="22"/>
        <v>14614</v>
      </c>
      <c r="H97" s="16">
        <f t="shared" si="26"/>
        <v>1149</v>
      </c>
      <c r="I97" s="154">
        <v>138</v>
      </c>
      <c r="J97" s="157">
        <v>190</v>
      </c>
      <c r="K97" s="157">
        <v>197</v>
      </c>
      <c r="L97" s="157">
        <v>197</v>
      </c>
      <c r="M97" s="157">
        <v>207</v>
      </c>
      <c r="N97" s="157">
        <v>220</v>
      </c>
      <c r="O97" s="157">
        <v>194</v>
      </c>
      <c r="P97" s="157">
        <v>204</v>
      </c>
      <c r="Q97" s="157">
        <v>201</v>
      </c>
      <c r="R97" s="157">
        <v>243</v>
      </c>
      <c r="S97" s="157">
        <v>203</v>
      </c>
      <c r="T97" s="157">
        <v>205</v>
      </c>
      <c r="U97" s="157">
        <v>234</v>
      </c>
      <c r="V97" s="157">
        <v>204</v>
      </c>
      <c r="W97" s="157">
        <v>263</v>
      </c>
      <c r="X97" s="157">
        <v>183</v>
      </c>
      <c r="Y97" s="157">
        <v>183</v>
      </c>
      <c r="Z97" s="157">
        <v>192</v>
      </c>
      <c r="AA97" s="157">
        <v>209</v>
      </c>
      <c r="AB97" s="157">
        <v>316</v>
      </c>
      <c r="AC97" s="157">
        <v>1383</v>
      </c>
      <c r="AD97" s="157">
        <v>1312</v>
      </c>
      <c r="AE97" s="157">
        <v>1202</v>
      </c>
      <c r="AF97" s="157">
        <v>1222</v>
      </c>
      <c r="AG97" s="157">
        <v>1131</v>
      </c>
      <c r="AH97" s="157">
        <v>1019</v>
      </c>
      <c r="AI97" s="157">
        <v>825</v>
      </c>
      <c r="AJ97" s="157">
        <v>653</v>
      </c>
      <c r="AK97" s="157">
        <v>505</v>
      </c>
      <c r="AL97" s="157">
        <v>428</v>
      </c>
      <c r="AM97" s="157">
        <v>294</v>
      </c>
      <c r="AN97" s="157">
        <v>213</v>
      </c>
      <c r="AO97" s="16">
        <v>244</v>
      </c>
      <c r="AP97" s="154">
        <v>4</v>
      </c>
      <c r="AQ97" s="157">
        <v>64</v>
      </c>
      <c r="AR97" s="260">
        <v>74</v>
      </c>
      <c r="AS97" s="292"/>
      <c r="AT97" s="157">
        <v>13268</v>
      </c>
      <c r="AU97" s="157">
        <v>1111</v>
      </c>
      <c r="AV97" s="157">
        <v>1086</v>
      </c>
      <c r="AW97" s="157">
        <v>7279</v>
      </c>
      <c r="AX97" s="260">
        <v>549</v>
      </c>
    </row>
    <row r="98" spans="1:50" x14ac:dyDescent="0.25">
      <c r="A98" s="1">
        <v>81</v>
      </c>
      <c r="B98" s="21" t="s">
        <v>22</v>
      </c>
      <c r="C98" s="22" t="s">
        <v>133</v>
      </c>
      <c r="D98" s="22" t="s">
        <v>187</v>
      </c>
      <c r="E98" s="22" t="s">
        <v>188</v>
      </c>
      <c r="F98" s="23" t="s">
        <v>34</v>
      </c>
      <c r="G98" s="154">
        <f t="shared" si="22"/>
        <v>6923</v>
      </c>
      <c r="H98" s="16">
        <f t="shared" si="26"/>
        <v>533</v>
      </c>
      <c r="I98" s="154">
        <v>53</v>
      </c>
      <c r="J98" s="157">
        <v>91</v>
      </c>
      <c r="K98" s="157">
        <v>94</v>
      </c>
      <c r="L98" s="157">
        <v>93</v>
      </c>
      <c r="M98" s="157">
        <v>98</v>
      </c>
      <c r="N98" s="157">
        <v>104</v>
      </c>
      <c r="O98" s="157">
        <v>92</v>
      </c>
      <c r="P98" s="157">
        <v>96</v>
      </c>
      <c r="Q98" s="157">
        <v>95</v>
      </c>
      <c r="R98" s="157">
        <v>115</v>
      </c>
      <c r="S98" s="157">
        <v>96</v>
      </c>
      <c r="T98" s="157">
        <v>98</v>
      </c>
      <c r="U98" s="157">
        <v>111</v>
      </c>
      <c r="V98" s="157">
        <v>97</v>
      </c>
      <c r="W98" s="157">
        <v>125</v>
      </c>
      <c r="X98" s="157">
        <v>87</v>
      </c>
      <c r="Y98" s="157">
        <v>87</v>
      </c>
      <c r="Z98" s="157">
        <v>91</v>
      </c>
      <c r="AA98" s="157">
        <v>99</v>
      </c>
      <c r="AB98" s="157">
        <v>150</v>
      </c>
      <c r="AC98" s="157">
        <v>657</v>
      </c>
      <c r="AD98" s="157">
        <v>622</v>
      </c>
      <c r="AE98" s="157">
        <v>571</v>
      </c>
      <c r="AF98" s="157">
        <v>580</v>
      </c>
      <c r="AG98" s="157">
        <v>537</v>
      </c>
      <c r="AH98" s="157">
        <v>484</v>
      </c>
      <c r="AI98" s="157">
        <v>392</v>
      </c>
      <c r="AJ98" s="157">
        <v>309</v>
      </c>
      <c r="AK98" s="157">
        <v>240</v>
      </c>
      <c r="AL98" s="157">
        <v>203</v>
      </c>
      <c r="AM98" s="157">
        <v>139</v>
      </c>
      <c r="AN98" s="157">
        <v>101</v>
      </c>
      <c r="AO98" s="16">
        <v>116</v>
      </c>
      <c r="AP98" s="154">
        <v>2</v>
      </c>
      <c r="AQ98" s="157">
        <v>24</v>
      </c>
      <c r="AR98" s="260">
        <v>28</v>
      </c>
      <c r="AS98" s="292"/>
      <c r="AT98" s="157">
        <v>5048</v>
      </c>
      <c r="AU98" s="157">
        <v>423</v>
      </c>
      <c r="AV98" s="157">
        <v>413</v>
      </c>
      <c r="AW98" s="157">
        <v>2769</v>
      </c>
      <c r="AX98" s="260">
        <v>209</v>
      </c>
    </row>
    <row r="99" spans="1:50" x14ac:dyDescent="0.25">
      <c r="A99" s="1">
        <v>82</v>
      </c>
      <c r="B99" s="21" t="s">
        <v>22</v>
      </c>
      <c r="C99" s="22" t="s">
        <v>133</v>
      </c>
      <c r="D99" s="22" t="s">
        <v>189</v>
      </c>
      <c r="E99" s="22" t="s">
        <v>190</v>
      </c>
      <c r="F99" s="23" t="s">
        <v>37</v>
      </c>
      <c r="G99" s="154">
        <f t="shared" si="22"/>
        <v>8306</v>
      </c>
      <c r="H99" s="16">
        <f t="shared" si="26"/>
        <v>650</v>
      </c>
      <c r="I99" s="154">
        <v>75</v>
      </c>
      <c r="J99" s="157">
        <v>108</v>
      </c>
      <c r="K99" s="157">
        <v>112</v>
      </c>
      <c r="L99" s="157">
        <v>112</v>
      </c>
      <c r="M99" s="157">
        <v>118</v>
      </c>
      <c r="N99" s="157">
        <v>125</v>
      </c>
      <c r="O99" s="157">
        <v>110</v>
      </c>
      <c r="P99" s="157">
        <v>116</v>
      </c>
      <c r="Q99" s="157">
        <v>114</v>
      </c>
      <c r="R99" s="157">
        <v>139</v>
      </c>
      <c r="S99" s="157">
        <v>115</v>
      </c>
      <c r="T99" s="157">
        <v>117</v>
      </c>
      <c r="U99" s="157">
        <v>133</v>
      </c>
      <c r="V99" s="157">
        <v>116</v>
      </c>
      <c r="W99" s="157">
        <v>149</v>
      </c>
      <c r="X99" s="157">
        <v>104</v>
      </c>
      <c r="Y99" s="157">
        <v>104</v>
      </c>
      <c r="Z99" s="157">
        <v>109</v>
      </c>
      <c r="AA99" s="157">
        <v>119</v>
      </c>
      <c r="AB99" s="157">
        <v>180</v>
      </c>
      <c r="AC99" s="157">
        <v>787</v>
      </c>
      <c r="AD99" s="157">
        <v>746</v>
      </c>
      <c r="AE99" s="157">
        <v>684</v>
      </c>
      <c r="AF99" s="157">
        <v>695</v>
      </c>
      <c r="AG99" s="157">
        <v>643</v>
      </c>
      <c r="AH99" s="157">
        <v>579</v>
      </c>
      <c r="AI99" s="157">
        <v>469</v>
      </c>
      <c r="AJ99" s="157">
        <v>371</v>
      </c>
      <c r="AK99" s="157">
        <v>287</v>
      </c>
      <c r="AL99" s="157">
        <v>244</v>
      </c>
      <c r="AM99" s="157">
        <v>167</v>
      </c>
      <c r="AN99" s="157">
        <v>121</v>
      </c>
      <c r="AO99" s="16">
        <v>138</v>
      </c>
      <c r="AP99" s="154">
        <v>2</v>
      </c>
      <c r="AQ99" s="157">
        <v>35</v>
      </c>
      <c r="AR99" s="260">
        <v>40</v>
      </c>
      <c r="AS99" s="292"/>
      <c r="AT99" s="157">
        <v>7247</v>
      </c>
      <c r="AU99" s="157">
        <v>607</v>
      </c>
      <c r="AV99" s="157">
        <v>593</v>
      </c>
      <c r="AW99" s="157">
        <v>3976</v>
      </c>
      <c r="AX99" s="260">
        <v>300</v>
      </c>
    </row>
    <row r="100" spans="1:50" x14ac:dyDescent="0.25">
      <c r="A100" s="1">
        <v>83</v>
      </c>
      <c r="B100" s="21" t="s">
        <v>22</v>
      </c>
      <c r="C100" s="22" t="s">
        <v>133</v>
      </c>
      <c r="D100" s="22" t="s">
        <v>191</v>
      </c>
      <c r="E100" s="22" t="s">
        <v>192</v>
      </c>
      <c r="F100" s="23" t="s">
        <v>34</v>
      </c>
      <c r="G100" s="154">
        <f t="shared" si="22"/>
        <v>7643</v>
      </c>
      <c r="H100" s="16">
        <f t="shared" si="26"/>
        <v>603</v>
      </c>
      <c r="I100" s="154">
        <v>75</v>
      </c>
      <c r="J100" s="157">
        <v>99</v>
      </c>
      <c r="K100" s="157">
        <v>103</v>
      </c>
      <c r="L100" s="157">
        <v>103</v>
      </c>
      <c r="M100" s="157">
        <v>108</v>
      </c>
      <c r="N100" s="157">
        <v>115</v>
      </c>
      <c r="O100" s="157">
        <v>102</v>
      </c>
      <c r="P100" s="157">
        <v>106</v>
      </c>
      <c r="Q100" s="157">
        <v>105</v>
      </c>
      <c r="R100" s="157">
        <v>127</v>
      </c>
      <c r="S100" s="157">
        <v>106</v>
      </c>
      <c r="T100" s="157">
        <v>108</v>
      </c>
      <c r="U100" s="157">
        <v>122</v>
      </c>
      <c r="V100" s="157">
        <v>107</v>
      </c>
      <c r="W100" s="157">
        <v>137</v>
      </c>
      <c r="X100" s="157">
        <v>96</v>
      </c>
      <c r="Y100" s="157">
        <v>96</v>
      </c>
      <c r="Z100" s="157">
        <v>101</v>
      </c>
      <c r="AA100" s="157">
        <v>110</v>
      </c>
      <c r="AB100" s="157">
        <v>165</v>
      </c>
      <c r="AC100" s="157">
        <v>723</v>
      </c>
      <c r="AD100" s="157">
        <v>686</v>
      </c>
      <c r="AE100" s="157">
        <v>628</v>
      </c>
      <c r="AF100" s="157">
        <v>638</v>
      </c>
      <c r="AG100" s="157">
        <v>591</v>
      </c>
      <c r="AH100" s="157">
        <v>533</v>
      </c>
      <c r="AI100" s="157">
        <v>432</v>
      </c>
      <c r="AJ100" s="157">
        <v>341</v>
      </c>
      <c r="AK100" s="157">
        <v>264</v>
      </c>
      <c r="AL100" s="157">
        <v>224</v>
      </c>
      <c r="AM100" s="157">
        <v>154</v>
      </c>
      <c r="AN100" s="157">
        <v>111</v>
      </c>
      <c r="AO100" s="16">
        <v>127</v>
      </c>
      <c r="AP100" s="154">
        <v>2</v>
      </c>
      <c r="AQ100" s="157">
        <v>35</v>
      </c>
      <c r="AR100" s="260">
        <v>40</v>
      </c>
      <c r="AS100" s="292"/>
      <c r="AT100" s="157">
        <v>7175</v>
      </c>
      <c r="AU100" s="157">
        <v>601</v>
      </c>
      <c r="AV100" s="157">
        <v>587</v>
      </c>
      <c r="AW100" s="157">
        <v>3936</v>
      </c>
      <c r="AX100" s="260">
        <v>297</v>
      </c>
    </row>
    <row r="101" spans="1:50" ht="15.75" thickBot="1" x14ac:dyDescent="0.3">
      <c r="A101" s="2">
        <v>84</v>
      </c>
      <c r="B101" s="28" t="s">
        <v>22</v>
      </c>
      <c r="C101" s="26" t="s">
        <v>133</v>
      </c>
      <c r="D101" s="26" t="s">
        <v>177</v>
      </c>
      <c r="E101" s="26" t="s">
        <v>178</v>
      </c>
      <c r="F101" s="27" t="s">
        <v>34</v>
      </c>
      <c r="G101" s="159">
        <f>SUM(I101:AO101)</f>
        <v>7368</v>
      </c>
      <c r="H101" s="29">
        <f t="shared" si="26"/>
        <v>567</v>
      </c>
      <c r="I101" s="159">
        <v>56</v>
      </c>
      <c r="J101" s="160">
        <v>96</v>
      </c>
      <c r="K101" s="160">
        <v>100</v>
      </c>
      <c r="L101" s="160">
        <v>99</v>
      </c>
      <c r="M101" s="160">
        <v>105</v>
      </c>
      <c r="N101" s="160">
        <v>111</v>
      </c>
      <c r="O101" s="160">
        <v>98</v>
      </c>
      <c r="P101" s="160">
        <v>103</v>
      </c>
      <c r="Q101" s="160">
        <v>102</v>
      </c>
      <c r="R101" s="160">
        <v>123</v>
      </c>
      <c r="S101" s="160">
        <v>103</v>
      </c>
      <c r="T101" s="160">
        <v>104</v>
      </c>
      <c r="U101" s="160">
        <v>118</v>
      </c>
      <c r="V101" s="160">
        <v>103</v>
      </c>
      <c r="W101" s="160">
        <v>133</v>
      </c>
      <c r="X101" s="160">
        <v>93</v>
      </c>
      <c r="Y101" s="160">
        <v>92</v>
      </c>
      <c r="Z101" s="160">
        <v>97</v>
      </c>
      <c r="AA101" s="160">
        <v>106</v>
      </c>
      <c r="AB101" s="160">
        <v>159</v>
      </c>
      <c r="AC101" s="160">
        <v>699</v>
      </c>
      <c r="AD101" s="160">
        <v>663</v>
      </c>
      <c r="AE101" s="160">
        <v>607</v>
      </c>
      <c r="AF101" s="160">
        <v>617</v>
      </c>
      <c r="AG101" s="160">
        <v>571</v>
      </c>
      <c r="AH101" s="160">
        <v>515</v>
      </c>
      <c r="AI101" s="160">
        <v>417</v>
      </c>
      <c r="AJ101" s="160">
        <v>329</v>
      </c>
      <c r="AK101" s="160">
        <v>255</v>
      </c>
      <c r="AL101" s="160">
        <v>216</v>
      </c>
      <c r="AM101" s="160">
        <v>148</v>
      </c>
      <c r="AN101" s="160">
        <v>107</v>
      </c>
      <c r="AO101" s="29">
        <v>123</v>
      </c>
      <c r="AP101" s="159">
        <v>2</v>
      </c>
      <c r="AQ101" s="160">
        <v>26</v>
      </c>
      <c r="AR101" s="263">
        <v>30</v>
      </c>
      <c r="AS101" s="294"/>
      <c r="AT101" s="160">
        <v>5372</v>
      </c>
      <c r="AU101" s="160">
        <v>450</v>
      </c>
      <c r="AV101" s="160">
        <v>440</v>
      </c>
      <c r="AW101" s="160">
        <v>2947</v>
      </c>
      <c r="AX101" s="263">
        <v>222</v>
      </c>
    </row>
    <row r="102" spans="1:50" x14ac:dyDescent="0.25">
      <c r="A102" s="3"/>
      <c r="B102" s="3"/>
      <c r="C102" s="3"/>
      <c r="D102" s="3"/>
      <c r="E102" s="3" t="s">
        <v>198</v>
      </c>
      <c r="F102" s="3"/>
      <c r="G102" s="133"/>
      <c r="H102" s="133"/>
      <c r="I102" s="133"/>
      <c r="J102" s="133"/>
      <c r="K102" s="133"/>
      <c r="L102" s="133"/>
      <c r="M102" s="133"/>
      <c r="N102" s="133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</row>
    <row r="103" spans="1:50" x14ac:dyDescent="0.25">
      <c r="A103" s="3"/>
      <c r="B103" s="3"/>
      <c r="C103" s="3"/>
      <c r="D103" s="3"/>
      <c r="E103" s="3" t="s">
        <v>197</v>
      </c>
      <c r="F103" s="3"/>
      <c r="G103" s="133"/>
      <c r="H103" s="133"/>
      <c r="I103" s="133"/>
      <c r="J103" s="133"/>
      <c r="K103" s="133"/>
      <c r="L103" s="133"/>
      <c r="M103" s="133"/>
      <c r="N103" s="133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</row>
    <row r="104" spans="1:50" x14ac:dyDescent="0.25">
      <c r="A104" s="3"/>
      <c r="B104" s="3"/>
      <c r="C104" s="3"/>
      <c r="D104" s="3"/>
      <c r="E104" s="3" t="s">
        <v>193</v>
      </c>
      <c r="F104" s="3"/>
      <c r="G104" s="133"/>
      <c r="H104" s="133"/>
      <c r="I104" s="133"/>
      <c r="J104" s="133"/>
      <c r="K104" s="133"/>
      <c r="L104" s="133"/>
      <c r="M104" s="133"/>
      <c r="N104" s="133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</row>
    <row r="105" spans="1:50" x14ac:dyDescent="0.25">
      <c r="A105" s="3"/>
      <c r="B105" s="3"/>
      <c r="C105" s="3"/>
      <c r="D105" s="3"/>
      <c r="E105" s="3" t="s">
        <v>288</v>
      </c>
      <c r="F105" s="3"/>
      <c r="G105" s="133"/>
      <c r="H105" s="133"/>
      <c r="I105" s="133"/>
      <c r="J105" s="133"/>
      <c r="K105" s="133"/>
      <c r="L105" s="133"/>
      <c r="M105" s="133"/>
      <c r="N105" s="133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</row>
    <row r="106" spans="1:50" x14ac:dyDescent="0.25">
      <c r="A106" s="3"/>
      <c r="B106" s="3"/>
      <c r="C106" s="3"/>
      <c r="D106" s="3"/>
      <c r="F106" s="3"/>
      <c r="G106" s="133"/>
      <c r="H106" s="133"/>
      <c r="I106" s="133"/>
      <c r="J106" s="133"/>
      <c r="K106" s="133"/>
      <c r="L106" s="133"/>
      <c r="M106" s="133"/>
      <c r="N106" s="133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</row>
    <row r="107" spans="1:50" x14ac:dyDescent="0.25"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</row>
    <row r="108" spans="1:50" x14ac:dyDescent="0.25"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</row>
    <row r="109" spans="1:50" x14ac:dyDescent="0.25"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</row>
    <row r="110" spans="1:50" x14ac:dyDescent="0.25"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</row>
    <row r="111" spans="1:50" ht="15.75" thickBot="1" x14ac:dyDescent="0.3"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</row>
    <row r="112" spans="1:50" ht="15" customHeight="1" thickBot="1" x14ac:dyDescent="0.3">
      <c r="D112" s="384" t="s">
        <v>242</v>
      </c>
      <c r="E112" s="386" t="s">
        <v>0</v>
      </c>
      <c r="F112" s="395"/>
      <c r="G112" s="350" t="s">
        <v>195</v>
      </c>
      <c r="H112" s="363"/>
      <c r="I112" s="403" t="s">
        <v>4</v>
      </c>
      <c r="J112" s="404"/>
      <c r="K112" s="404"/>
      <c r="L112" s="404"/>
      <c r="M112" s="404"/>
      <c r="N112" s="404"/>
      <c r="O112" s="404"/>
      <c r="P112" s="404"/>
      <c r="Q112" s="404"/>
      <c r="R112" s="404"/>
      <c r="S112" s="404"/>
      <c r="T112" s="404"/>
      <c r="U112" s="404"/>
      <c r="V112" s="404"/>
      <c r="W112" s="404"/>
      <c r="X112" s="404"/>
      <c r="Y112" s="404"/>
      <c r="Z112" s="404"/>
      <c r="AA112" s="404"/>
      <c r="AB112" s="405"/>
      <c r="AC112" s="406" t="s">
        <v>287</v>
      </c>
      <c r="AD112" s="407"/>
      <c r="AE112" s="407"/>
      <c r="AF112" s="407"/>
      <c r="AG112" s="407"/>
      <c r="AH112" s="407"/>
      <c r="AI112" s="407"/>
      <c r="AJ112" s="407"/>
      <c r="AK112" s="407"/>
      <c r="AL112" s="407"/>
      <c r="AM112" s="407"/>
      <c r="AN112" s="407"/>
      <c r="AO112" s="408"/>
      <c r="AP112" s="338" t="s">
        <v>308</v>
      </c>
      <c r="AQ112" s="339"/>
      <c r="AR112" s="340"/>
      <c r="AS112" s="382" t="s">
        <v>311</v>
      </c>
      <c r="AT112" s="343" t="s">
        <v>312</v>
      </c>
      <c r="AU112" s="345" t="s">
        <v>313</v>
      </c>
      <c r="AV112" s="346"/>
      <c r="AW112" s="347"/>
      <c r="AX112" s="348" t="s">
        <v>317</v>
      </c>
    </row>
    <row r="113" spans="4:50" ht="15.75" thickBot="1" x14ac:dyDescent="0.3">
      <c r="D113" s="385"/>
      <c r="E113" s="387"/>
      <c r="F113" s="396"/>
      <c r="G113" s="256" t="s">
        <v>196</v>
      </c>
      <c r="H113" s="257" t="s">
        <v>5</v>
      </c>
      <c r="I113" s="274" t="s">
        <v>6</v>
      </c>
      <c r="J113" s="275" t="s">
        <v>7</v>
      </c>
      <c r="K113" s="275" t="s">
        <v>8</v>
      </c>
      <c r="L113" s="275" t="s">
        <v>9</v>
      </c>
      <c r="M113" s="276" t="s">
        <v>10</v>
      </c>
      <c r="N113" s="275" t="s">
        <v>11</v>
      </c>
      <c r="O113" s="270" t="s">
        <v>199</v>
      </c>
      <c r="P113" s="226" t="s">
        <v>200</v>
      </c>
      <c r="Q113" s="270" t="s">
        <v>201</v>
      </c>
      <c r="R113" s="270" t="s">
        <v>202</v>
      </c>
      <c r="S113" s="270" t="s">
        <v>203</v>
      </c>
      <c r="T113" s="270" t="s">
        <v>204</v>
      </c>
      <c r="U113" s="270" t="s">
        <v>205</v>
      </c>
      <c r="V113" s="270" t="s">
        <v>206</v>
      </c>
      <c r="W113" s="270" t="s">
        <v>207</v>
      </c>
      <c r="X113" s="270" t="s">
        <v>208</v>
      </c>
      <c r="Y113" s="270" t="s">
        <v>209</v>
      </c>
      <c r="Z113" s="270" t="s">
        <v>210</v>
      </c>
      <c r="AA113" s="270" t="s">
        <v>211</v>
      </c>
      <c r="AB113" s="271" t="s">
        <v>212</v>
      </c>
      <c r="AC113" s="272" t="s">
        <v>295</v>
      </c>
      <c r="AD113" s="270" t="s">
        <v>296</v>
      </c>
      <c r="AE113" s="270" t="s">
        <v>297</v>
      </c>
      <c r="AF113" s="270" t="s">
        <v>298</v>
      </c>
      <c r="AG113" s="270" t="s">
        <v>299</v>
      </c>
      <c r="AH113" s="270" t="s">
        <v>300</v>
      </c>
      <c r="AI113" s="270" t="s">
        <v>301</v>
      </c>
      <c r="AJ113" s="270" t="s">
        <v>302</v>
      </c>
      <c r="AK113" s="270" t="s">
        <v>303</v>
      </c>
      <c r="AL113" s="270" t="s">
        <v>304</v>
      </c>
      <c r="AM113" s="270" t="s">
        <v>305</v>
      </c>
      <c r="AN113" s="270" t="s">
        <v>306</v>
      </c>
      <c r="AO113" s="273" t="s">
        <v>307</v>
      </c>
      <c r="AP113" s="192" t="s">
        <v>309</v>
      </c>
      <c r="AQ113" s="193" t="s">
        <v>318</v>
      </c>
      <c r="AR113" s="194" t="s">
        <v>310</v>
      </c>
      <c r="AS113" s="383"/>
      <c r="AT113" s="344"/>
      <c r="AU113" s="204" t="s">
        <v>314</v>
      </c>
      <c r="AV113" s="205" t="s">
        <v>315</v>
      </c>
      <c r="AW113" s="206" t="s">
        <v>316</v>
      </c>
      <c r="AX113" s="349"/>
    </row>
    <row r="114" spans="4:50" ht="15.75" thickBot="1" x14ac:dyDescent="0.3">
      <c r="D114" s="177"/>
      <c r="E114" s="142" t="s">
        <v>12</v>
      </c>
      <c r="F114" s="143"/>
      <c r="G114" s="180">
        <f>+SUM(G115:G121)</f>
        <v>839585</v>
      </c>
      <c r="H114" s="182">
        <f t="shared" ref="H114:AX114" si="27">+SUM(H115:H121)</f>
        <v>77308</v>
      </c>
      <c r="I114" s="180">
        <f t="shared" si="27"/>
        <v>10736</v>
      </c>
      <c r="J114" s="176">
        <f t="shared" si="27"/>
        <v>12442</v>
      </c>
      <c r="K114" s="176">
        <f t="shared" si="27"/>
        <v>12980</v>
      </c>
      <c r="L114" s="176">
        <f t="shared" si="27"/>
        <v>13202</v>
      </c>
      <c r="M114" s="176">
        <f t="shared" si="27"/>
        <v>13950</v>
      </c>
      <c r="N114" s="176">
        <f t="shared" si="27"/>
        <v>13998</v>
      </c>
      <c r="O114" s="176">
        <f t="shared" si="27"/>
        <v>9680</v>
      </c>
      <c r="P114" s="176">
        <f t="shared" si="27"/>
        <v>9888</v>
      </c>
      <c r="Q114" s="176">
        <f t="shared" si="27"/>
        <v>10073</v>
      </c>
      <c r="R114" s="176">
        <f t="shared" si="27"/>
        <v>11758</v>
      </c>
      <c r="S114" s="176">
        <f t="shared" si="27"/>
        <v>10158</v>
      </c>
      <c r="T114" s="176">
        <f t="shared" si="27"/>
        <v>10639</v>
      </c>
      <c r="U114" s="176">
        <f t="shared" si="27"/>
        <v>11106</v>
      </c>
      <c r="V114" s="176">
        <f t="shared" si="27"/>
        <v>10711</v>
      </c>
      <c r="W114" s="176">
        <f t="shared" si="27"/>
        <v>12971</v>
      </c>
      <c r="X114" s="176">
        <f t="shared" si="27"/>
        <v>9145</v>
      </c>
      <c r="Y114" s="176">
        <f t="shared" si="27"/>
        <v>9466</v>
      </c>
      <c r="Z114" s="176">
        <f t="shared" si="27"/>
        <v>10332</v>
      </c>
      <c r="AA114" s="176">
        <f t="shared" si="27"/>
        <v>11208</v>
      </c>
      <c r="AB114" s="176">
        <f t="shared" si="27"/>
        <v>17301</v>
      </c>
      <c r="AC114" s="176">
        <f t="shared" si="27"/>
        <v>77691</v>
      </c>
      <c r="AD114" s="176">
        <f t="shared" si="27"/>
        <v>74634</v>
      </c>
      <c r="AE114" s="176">
        <f t="shared" si="27"/>
        <v>66882</v>
      </c>
      <c r="AF114" s="176">
        <f t="shared" si="27"/>
        <v>67178</v>
      </c>
      <c r="AG114" s="176">
        <f t="shared" si="27"/>
        <v>63347</v>
      </c>
      <c r="AH114" s="176">
        <f t="shared" si="27"/>
        <v>57894</v>
      </c>
      <c r="AI114" s="176">
        <f t="shared" si="27"/>
        <v>49596</v>
      </c>
      <c r="AJ114" s="176">
        <f t="shared" si="27"/>
        <v>40841</v>
      </c>
      <c r="AK114" s="176">
        <f t="shared" si="27"/>
        <v>32960</v>
      </c>
      <c r="AL114" s="176">
        <f t="shared" si="27"/>
        <v>27651</v>
      </c>
      <c r="AM114" s="176">
        <f t="shared" si="27"/>
        <v>19098</v>
      </c>
      <c r="AN114" s="176">
        <f t="shared" si="27"/>
        <v>13399</v>
      </c>
      <c r="AO114" s="182">
        <f t="shared" si="27"/>
        <v>16670</v>
      </c>
      <c r="AP114" s="180">
        <f t="shared" si="27"/>
        <v>318</v>
      </c>
      <c r="AQ114" s="176">
        <f t="shared" si="27"/>
        <v>4885</v>
      </c>
      <c r="AR114" s="203">
        <f t="shared" si="27"/>
        <v>5851</v>
      </c>
      <c r="AS114" s="319">
        <f t="shared" si="27"/>
        <v>0</v>
      </c>
      <c r="AT114" s="176">
        <f t="shared" si="27"/>
        <v>850739</v>
      </c>
      <c r="AU114" s="176">
        <f t="shared" si="27"/>
        <v>55585</v>
      </c>
      <c r="AV114" s="176">
        <f t="shared" si="27"/>
        <v>57451</v>
      </c>
      <c r="AW114" s="176">
        <f t="shared" si="27"/>
        <v>407627</v>
      </c>
      <c r="AX114" s="182">
        <f t="shared" si="27"/>
        <v>34442</v>
      </c>
    </row>
    <row r="115" spans="4:50" x14ac:dyDescent="0.25">
      <c r="D115" s="138" t="s">
        <v>213</v>
      </c>
      <c r="E115" s="135" t="s">
        <v>14</v>
      </c>
      <c r="F115" s="31"/>
      <c r="G115" s="304">
        <f>SUM(I115:AO115)</f>
        <v>337524</v>
      </c>
      <c r="H115" s="178">
        <f>SUM(I115:N115)</f>
        <v>32806</v>
      </c>
      <c r="I115" s="320">
        <f>+SUMIFS(I$10:I$101,$B$10:$B$101,$E115)</f>
        <v>4625</v>
      </c>
      <c r="J115" s="321">
        <f t="shared" ref="J115:AO121" si="28">+SUMIFS(J$10:J$101,$B$10:$B$101,$E115)</f>
        <v>5293</v>
      </c>
      <c r="K115" s="321">
        <f t="shared" si="28"/>
        <v>5529</v>
      </c>
      <c r="L115" s="321">
        <f t="shared" si="28"/>
        <v>5680</v>
      </c>
      <c r="M115" s="321">
        <f t="shared" si="28"/>
        <v>5858</v>
      </c>
      <c r="N115" s="321">
        <f t="shared" si="28"/>
        <v>5821</v>
      </c>
      <c r="O115" s="321">
        <f t="shared" si="28"/>
        <v>4149</v>
      </c>
      <c r="P115" s="321">
        <f t="shared" si="28"/>
        <v>4191</v>
      </c>
      <c r="Q115" s="321">
        <f t="shared" si="28"/>
        <v>4269</v>
      </c>
      <c r="R115" s="321">
        <f t="shared" si="28"/>
        <v>4969</v>
      </c>
      <c r="S115" s="321">
        <f t="shared" si="28"/>
        <v>4351</v>
      </c>
      <c r="T115" s="321">
        <f t="shared" si="28"/>
        <v>4525</v>
      </c>
      <c r="U115" s="321">
        <f t="shared" si="28"/>
        <v>4629</v>
      </c>
      <c r="V115" s="321">
        <f t="shared" si="28"/>
        <v>4506</v>
      </c>
      <c r="W115" s="321">
        <f t="shared" si="28"/>
        <v>5354</v>
      </c>
      <c r="X115" s="321">
        <f t="shared" si="28"/>
        <v>3777</v>
      </c>
      <c r="Y115" s="321">
        <f t="shared" si="28"/>
        <v>3951</v>
      </c>
      <c r="Z115" s="321">
        <f t="shared" si="28"/>
        <v>4283</v>
      </c>
      <c r="AA115" s="321">
        <f t="shared" si="28"/>
        <v>4620</v>
      </c>
      <c r="AB115" s="321">
        <f t="shared" si="28"/>
        <v>7181</v>
      </c>
      <c r="AC115" s="321">
        <f t="shared" si="28"/>
        <v>32312</v>
      </c>
      <c r="AD115" s="321">
        <f t="shared" si="28"/>
        <v>31733</v>
      </c>
      <c r="AE115" s="321">
        <f t="shared" si="28"/>
        <v>28432</v>
      </c>
      <c r="AF115" s="321">
        <f t="shared" si="28"/>
        <v>27462</v>
      </c>
      <c r="AG115" s="321">
        <f t="shared" si="28"/>
        <v>25232</v>
      </c>
      <c r="AH115" s="321">
        <f t="shared" si="28"/>
        <v>22776</v>
      </c>
      <c r="AI115" s="321">
        <f t="shared" si="28"/>
        <v>19386</v>
      </c>
      <c r="AJ115" s="321">
        <f t="shared" si="28"/>
        <v>15403</v>
      </c>
      <c r="AK115" s="321">
        <f t="shared" si="28"/>
        <v>12014</v>
      </c>
      <c r="AL115" s="321">
        <f t="shared" si="28"/>
        <v>9579</v>
      </c>
      <c r="AM115" s="321">
        <f t="shared" si="28"/>
        <v>6136</v>
      </c>
      <c r="AN115" s="321">
        <f t="shared" si="28"/>
        <v>4277</v>
      </c>
      <c r="AO115" s="298">
        <f t="shared" si="28"/>
        <v>5221</v>
      </c>
      <c r="AP115" s="301">
        <f t="shared" ref="AP115:AX121" si="29">+SUMIFS(AP$10:AP$101,$B$10:$B$101,$E115)</f>
        <v>136</v>
      </c>
      <c r="AQ115" s="179">
        <f t="shared" si="29"/>
        <v>2109</v>
      </c>
      <c r="AR115" s="265">
        <f t="shared" si="29"/>
        <v>2516</v>
      </c>
      <c r="AS115" s="179">
        <f t="shared" si="29"/>
        <v>0</v>
      </c>
      <c r="AT115" s="179">
        <f t="shared" si="29"/>
        <v>344453</v>
      </c>
      <c r="AU115" s="179">
        <f t="shared" si="29"/>
        <v>23365</v>
      </c>
      <c r="AV115" s="179">
        <f t="shared" si="29"/>
        <v>23812</v>
      </c>
      <c r="AW115" s="179">
        <f t="shared" si="29"/>
        <v>167947</v>
      </c>
      <c r="AX115" s="265">
        <f t="shared" si="29"/>
        <v>15139</v>
      </c>
    </row>
    <row r="116" spans="4:50" x14ac:dyDescent="0.25">
      <c r="D116" s="137" t="s">
        <v>214</v>
      </c>
      <c r="E116" s="135" t="s">
        <v>134</v>
      </c>
      <c r="F116" s="31"/>
      <c r="G116" s="187">
        <f t="shared" ref="G116:G121" si="30">SUM(I116:AO116)</f>
        <v>24675</v>
      </c>
      <c r="H116" s="16">
        <f t="shared" ref="H116:H121" si="31">SUM(I116:N116)</f>
        <v>2021</v>
      </c>
      <c r="I116" s="183">
        <f t="shared" ref="I116:X121" si="32">+SUMIFS(I$10:I$101,$B$10:$B$101,$E116)</f>
        <v>260</v>
      </c>
      <c r="J116" s="185">
        <f t="shared" si="32"/>
        <v>288</v>
      </c>
      <c r="K116" s="185">
        <f t="shared" si="32"/>
        <v>372</v>
      </c>
      <c r="L116" s="185">
        <f t="shared" si="32"/>
        <v>353</v>
      </c>
      <c r="M116" s="185">
        <f t="shared" si="32"/>
        <v>359</v>
      </c>
      <c r="N116" s="185">
        <f t="shared" si="32"/>
        <v>389</v>
      </c>
      <c r="O116" s="185">
        <f t="shared" si="32"/>
        <v>294</v>
      </c>
      <c r="P116" s="185">
        <f t="shared" si="32"/>
        <v>266</v>
      </c>
      <c r="Q116" s="185">
        <f t="shared" si="32"/>
        <v>270</v>
      </c>
      <c r="R116" s="185">
        <f t="shared" si="32"/>
        <v>320</v>
      </c>
      <c r="S116" s="185">
        <f t="shared" si="32"/>
        <v>265</v>
      </c>
      <c r="T116" s="185">
        <f t="shared" si="32"/>
        <v>281</v>
      </c>
      <c r="U116" s="185">
        <f t="shared" si="32"/>
        <v>276</v>
      </c>
      <c r="V116" s="185">
        <f t="shared" si="32"/>
        <v>291</v>
      </c>
      <c r="W116" s="185">
        <f t="shared" si="32"/>
        <v>351</v>
      </c>
      <c r="X116" s="185">
        <f t="shared" si="32"/>
        <v>278</v>
      </c>
      <c r="Y116" s="185">
        <f t="shared" si="28"/>
        <v>253</v>
      </c>
      <c r="Z116" s="185">
        <f t="shared" si="28"/>
        <v>281</v>
      </c>
      <c r="AA116" s="185">
        <f t="shared" si="28"/>
        <v>271</v>
      </c>
      <c r="AB116" s="185">
        <f t="shared" si="28"/>
        <v>445</v>
      </c>
      <c r="AC116" s="185">
        <f t="shared" si="28"/>
        <v>1798</v>
      </c>
      <c r="AD116" s="185">
        <f t="shared" si="28"/>
        <v>1694</v>
      </c>
      <c r="AE116" s="185">
        <f t="shared" si="28"/>
        <v>1688</v>
      </c>
      <c r="AF116" s="185">
        <f t="shared" si="28"/>
        <v>1864</v>
      </c>
      <c r="AG116" s="185">
        <f t="shared" si="28"/>
        <v>1873</v>
      </c>
      <c r="AH116" s="185">
        <f t="shared" si="28"/>
        <v>1826</v>
      </c>
      <c r="AI116" s="185">
        <f t="shared" si="28"/>
        <v>1602</v>
      </c>
      <c r="AJ116" s="185">
        <f t="shared" si="28"/>
        <v>1349</v>
      </c>
      <c r="AK116" s="185">
        <f t="shared" si="28"/>
        <v>1224</v>
      </c>
      <c r="AL116" s="185">
        <f t="shared" si="28"/>
        <v>1145</v>
      </c>
      <c r="AM116" s="185">
        <f t="shared" si="28"/>
        <v>871</v>
      </c>
      <c r="AN116" s="185">
        <f t="shared" si="28"/>
        <v>646</v>
      </c>
      <c r="AO116" s="299">
        <f t="shared" si="28"/>
        <v>932</v>
      </c>
      <c r="AP116" s="302">
        <f t="shared" si="29"/>
        <v>8</v>
      </c>
      <c r="AQ116" s="32">
        <f t="shared" si="29"/>
        <v>113</v>
      </c>
      <c r="AR116" s="267">
        <f t="shared" si="29"/>
        <v>147</v>
      </c>
      <c r="AS116" s="32">
        <f t="shared" si="29"/>
        <v>0</v>
      </c>
      <c r="AT116" s="32">
        <f t="shared" si="29"/>
        <v>25125</v>
      </c>
      <c r="AU116" s="32">
        <f t="shared" si="29"/>
        <v>1464</v>
      </c>
      <c r="AV116" s="32">
        <f t="shared" si="29"/>
        <v>1528</v>
      </c>
      <c r="AW116" s="32">
        <f t="shared" si="29"/>
        <v>10743</v>
      </c>
      <c r="AX116" s="267">
        <f t="shared" si="29"/>
        <v>876</v>
      </c>
    </row>
    <row r="117" spans="4:50" x14ac:dyDescent="0.25">
      <c r="D117" s="138" t="s">
        <v>215</v>
      </c>
      <c r="E117" s="135" t="s">
        <v>125</v>
      </c>
      <c r="F117" s="31"/>
      <c r="G117" s="187">
        <f t="shared" si="30"/>
        <v>18523</v>
      </c>
      <c r="H117" s="16">
        <f t="shared" si="31"/>
        <v>1654</v>
      </c>
      <c r="I117" s="183">
        <f t="shared" si="32"/>
        <v>232</v>
      </c>
      <c r="J117" s="185">
        <f t="shared" si="28"/>
        <v>289</v>
      </c>
      <c r="K117" s="185">
        <f t="shared" si="28"/>
        <v>270</v>
      </c>
      <c r="L117" s="185">
        <f t="shared" si="28"/>
        <v>250</v>
      </c>
      <c r="M117" s="185">
        <f t="shared" si="28"/>
        <v>316</v>
      </c>
      <c r="N117" s="185">
        <f t="shared" si="28"/>
        <v>297</v>
      </c>
      <c r="O117" s="185">
        <f t="shared" si="28"/>
        <v>256</v>
      </c>
      <c r="P117" s="185">
        <f t="shared" si="28"/>
        <v>287</v>
      </c>
      <c r="Q117" s="185">
        <f t="shared" si="28"/>
        <v>273</v>
      </c>
      <c r="R117" s="185">
        <f t="shared" si="28"/>
        <v>312</v>
      </c>
      <c r="S117" s="185">
        <f t="shared" si="28"/>
        <v>263</v>
      </c>
      <c r="T117" s="185">
        <f t="shared" si="28"/>
        <v>297</v>
      </c>
      <c r="U117" s="185">
        <f t="shared" si="28"/>
        <v>265</v>
      </c>
      <c r="V117" s="185">
        <f t="shared" si="28"/>
        <v>275</v>
      </c>
      <c r="W117" s="185">
        <f t="shared" si="28"/>
        <v>325</v>
      </c>
      <c r="X117" s="185">
        <f t="shared" si="28"/>
        <v>224</v>
      </c>
      <c r="Y117" s="185">
        <f t="shared" si="28"/>
        <v>247</v>
      </c>
      <c r="Z117" s="185">
        <f t="shared" si="28"/>
        <v>238</v>
      </c>
      <c r="AA117" s="185">
        <f t="shared" si="28"/>
        <v>266</v>
      </c>
      <c r="AB117" s="185">
        <f t="shared" si="28"/>
        <v>401</v>
      </c>
      <c r="AC117" s="185">
        <f t="shared" si="28"/>
        <v>1699</v>
      </c>
      <c r="AD117" s="185">
        <f t="shared" si="28"/>
        <v>1715</v>
      </c>
      <c r="AE117" s="185">
        <f t="shared" si="28"/>
        <v>1647</v>
      </c>
      <c r="AF117" s="185">
        <f t="shared" si="28"/>
        <v>1563</v>
      </c>
      <c r="AG117" s="185">
        <f t="shared" si="28"/>
        <v>1489</v>
      </c>
      <c r="AH117" s="185">
        <f t="shared" si="28"/>
        <v>1211</v>
      </c>
      <c r="AI117" s="185">
        <f t="shared" si="28"/>
        <v>952</v>
      </c>
      <c r="AJ117" s="185">
        <f t="shared" si="28"/>
        <v>753</v>
      </c>
      <c r="AK117" s="185">
        <f t="shared" si="28"/>
        <v>583</v>
      </c>
      <c r="AL117" s="185">
        <f t="shared" si="28"/>
        <v>486</v>
      </c>
      <c r="AM117" s="185">
        <f t="shared" si="28"/>
        <v>333</v>
      </c>
      <c r="AN117" s="185">
        <f t="shared" si="28"/>
        <v>225</v>
      </c>
      <c r="AO117" s="299">
        <f t="shared" si="28"/>
        <v>284</v>
      </c>
      <c r="AP117" s="302">
        <f t="shared" si="29"/>
        <v>9</v>
      </c>
      <c r="AQ117" s="32">
        <f t="shared" si="29"/>
        <v>115</v>
      </c>
      <c r="AR117" s="267">
        <f t="shared" si="29"/>
        <v>117</v>
      </c>
      <c r="AS117" s="32">
        <f t="shared" si="29"/>
        <v>0</v>
      </c>
      <c r="AT117" s="32">
        <f t="shared" si="29"/>
        <v>26316</v>
      </c>
      <c r="AU117" s="32">
        <f t="shared" si="29"/>
        <v>1425</v>
      </c>
      <c r="AV117" s="32">
        <f t="shared" si="29"/>
        <v>1375</v>
      </c>
      <c r="AW117" s="32">
        <f t="shared" si="29"/>
        <v>9325</v>
      </c>
      <c r="AX117" s="267">
        <f t="shared" si="29"/>
        <v>1265</v>
      </c>
    </row>
    <row r="118" spans="4:50" x14ac:dyDescent="0.25">
      <c r="D118" s="138" t="s">
        <v>216</v>
      </c>
      <c r="E118" s="135" t="s">
        <v>18</v>
      </c>
      <c r="F118" s="31"/>
      <c r="G118" s="187">
        <f t="shared" si="30"/>
        <v>115856</v>
      </c>
      <c r="H118" s="16">
        <f t="shared" si="31"/>
        <v>11056</v>
      </c>
      <c r="I118" s="183">
        <f t="shared" si="32"/>
        <v>1591</v>
      </c>
      <c r="J118" s="185">
        <f t="shared" si="28"/>
        <v>1772</v>
      </c>
      <c r="K118" s="185">
        <f t="shared" si="28"/>
        <v>1841</v>
      </c>
      <c r="L118" s="185">
        <f t="shared" si="28"/>
        <v>1884</v>
      </c>
      <c r="M118" s="185">
        <f t="shared" si="28"/>
        <v>2023</v>
      </c>
      <c r="N118" s="185">
        <f t="shared" si="28"/>
        <v>1945</v>
      </c>
      <c r="O118" s="185">
        <f t="shared" si="28"/>
        <v>1343</v>
      </c>
      <c r="P118" s="185">
        <f t="shared" si="28"/>
        <v>1297</v>
      </c>
      <c r="Q118" s="185">
        <f t="shared" si="28"/>
        <v>1354</v>
      </c>
      <c r="R118" s="185">
        <f t="shared" si="28"/>
        <v>1538</v>
      </c>
      <c r="S118" s="185">
        <f t="shared" si="28"/>
        <v>1371</v>
      </c>
      <c r="T118" s="185">
        <f t="shared" si="28"/>
        <v>1399</v>
      </c>
      <c r="U118" s="185">
        <f t="shared" si="28"/>
        <v>1487</v>
      </c>
      <c r="V118" s="185">
        <f t="shared" si="28"/>
        <v>1517</v>
      </c>
      <c r="W118" s="185">
        <f t="shared" si="28"/>
        <v>1738</v>
      </c>
      <c r="X118" s="185">
        <f t="shared" si="28"/>
        <v>1227</v>
      </c>
      <c r="Y118" s="185">
        <f t="shared" si="28"/>
        <v>1259</v>
      </c>
      <c r="Z118" s="185">
        <f t="shared" si="28"/>
        <v>1437</v>
      </c>
      <c r="AA118" s="185">
        <f t="shared" si="28"/>
        <v>1496</v>
      </c>
      <c r="AB118" s="185">
        <f t="shared" si="28"/>
        <v>2350</v>
      </c>
      <c r="AC118" s="185">
        <f t="shared" si="28"/>
        <v>10862</v>
      </c>
      <c r="AD118" s="185">
        <f t="shared" si="28"/>
        <v>10246</v>
      </c>
      <c r="AE118" s="185">
        <f t="shared" si="28"/>
        <v>9156</v>
      </c>
      <c r="AF118" s="185">
        <f t="shared" si="28"/>
        <v>9143</v>
      </c>
      <c r="AG118" s="185">
        <f t="shared" si="28"/>
        <v>8474</v>
      </c>
      <c r="AH118" s="185">
        <f t="shared" si="28"/>
        <v>7849</v>
      </c>
      <c r="AI118" s="185">
        <f t="shared" si="28"/>
        <v>7137</v>
      </c>
      <c r="AJ118" s="185">
        <f t="shared" si="28"/>
        <v>5975</v>
      </c>
      <c r="AK118" s="185">
        <f t="shared" si="28"/>
        <v>4548</v>
      </c>
      <c r="AL118" s="185">
        <f t="shared" si="28"/>
        <v>3650</v>
      </c>
      <c r="AM118" s="185">
        <f t="shared" si="28"/>
        <v>2605</v>
      </c>
      <c r="AN118" s="185">
        <f t="shared" si="28"/>
        <v>1851</v>
      </c>
      <c r="AO118" s="299">
        <f t="shared" si="28"/>
        <v>2491</v>
      </c>
      <c r="AP118" s="302">
        <f t="shared" si="29"/>
        <v>55</v>
      </c>
      <c r="AQ118" s="32">
        <f t="shared" si="29"/>
        <v>729</v>
      </c>
      <c r="AR118" s="267">
        <f t="shared" si="29"/>
        <v>862</v>
      </c>
      <c r="AS118" s="32">
        <f t="shared" si="29"/>
        <v>0</v>
      </c>
      <c r="AT118" s="32">
        <f t="shared" si="29"/>
        <v>107361</v>
      </c>
      <c r="AU118" s="32">
        <f t="shared" si="29"/>
        <v>7512</v>
      </c>
      <c r="AV118" s="32">
        <f t="shared" si="29"/>
        <v>7769</v>
      </c>
      <c r="AW118" s="32">
        <f t="shared" si="29"/>
        <v>55730</v>
      </c>
      <c r="AX118" s="267">
        <f t="shared" si="29"/>
        <v>4375</v>
      </c>
    </row>
    <row r="119" spans="4:50" x14ac:dyDescent="0.25">
      <c r="D119" s="138" t="s">
        <v>217</v>
      </c>
      <c r="E119" s="135" t="s">
        <v>113</v>
      </c>
      <c r="F119" s="31"/>
      <c r="G119" s="187">
        <f t="shared" si="30"/>
        <v>92172</v>
      </c>
      <c r="H119" s="16">
        <f t="shared" si="31"/>
        <v>6737</v>
      </c>
      <c r="I119" s="183">
        <f t="shared" si="32"/>
        <v>965</v>
      </c>
      <c r="J119" s="185">
        <f t="shared" si="28"/>
        <v>1086</v>
      </c>
      <c r="K119" s="185">
        <f t="shared" si="28"/>
        <v>1105</v>
      </c>
      <c r="L119" s="185">
        <f t="shared" si="28"/>
        <v>1094</v>
      </c>
      <c r="M119" s="185">
        <f t="shared" si="28"/>
        <v>1248</v>
      </c>
      <c r="N119" s="185">
        <f t="shared" si="28"/>
        <v>1239</v>
      </c>
      <c r="O119" s="185">
        <f t="shared" si="28"/>
        <v>628</v>
      </c>
      <c r="P119" s="185">
        <f t="shared" si="28"/>
        <v>735</v>
      </c>
      <c r="Q119" s="185">
        <f t="shared" si="28"/>
        <v>763</v>
      </c>
      <c r="R119" s="185">
        <f t="shared" si="28"/>
        <v>940</v>
      </c>
      <c r="S119" s="185">
        <f t="shared" si="28"/>
        <v>787</v>
      </c>
      <c r="T119" s="185">
        <f t="shared" si="28"/>
        <v>890</v>
      </c>
      <c r="U119" s="185">
        <f t="shared" si="28"/>
        <v>876</v>
      </c>
      <c r="V119" s="185">
        <f t="shared" si="28"/>
        <v>874</v>
      </c>
      <c r="W119" s="185">
        <f t="shared" si="28"/>
        <v>1143</v>
      </c>
      <c r="X119" s="185">
        <f t="shared" si="28"/>
        <v>818</v>
      </c>
      <c r="Y119" s="185">
        <f t="shared" si="28"/>
        <v>901</v>
      </c>
      <c r="Z119" s="185">
        <f t="shared" si="28"/>
        <v>964</v>
      </c>
      <c r="AA119" s="185">
        <f t="shared" si="28"/>
        <v>1068</v>
      </c>
      <c r="AB119" s="185">
        <f t="shared" si="28"/>
        <v>1652</v>
      </c>
      <c r="AC119" s="185">
        <f t="shared" si="28"/>
        <v>6760</v>
      </c>
      <c r="AD119" s="185">
        <f t="shared" si="28"/>
        <v>6184</v>
      </c>
      <c r="AE119" s="185">
        <f t="shared" si="28"/>
        <v>5238</v>
      </c>
      <c r="AF119" s="185">
        <f t="shared" si="28"/>
        <v>6350</v>
      </c>
      <c r="AG119" s="185">
        <f t="shared" si="28"/>
        <v>7061</v>
      </c>
      <c r="AH119" s="185">
        <f t="shared" si="28"/>
        <v>7399</v>
      </c>
      <c r="AI119" s="185">
        <f t="shared" si="28"/>
        <v>6673</v>
      </c>
      <c r="AJ119" s="185">
        <f t="shared" si="28"/>
        <v>6224</v>
      </c>
      <c r="AK119" s="185">
        <f t="shared" si="28"/>
        <v>5534</v>
      </c>
      <c r="AL119" s="185">
        <f t="shared" si="28"/>
        <v>4993</v>
      </c>
      <c r="AM119" s="185">
        <f t="shared" si="28"/>
        <v>3670</v>
      </c>
      <c r="AN119" s="185">
        <f t="shared" si="28"/>
        <v>2699</v>
      </c>
      <c r="AO119" s="299">
        <f t="shared" si="28"/>
        <v>3611</v>
      </c>
      <c r="AP119" s="302">
        <f t="shared" si="29"/>
        <v>29</v>
      </c>
      <c r="AQ119" s="32">
        <f t="shared" si="29"/>
        <v>407</v>
      </c>
      <c r="AR119" s="267">
        <f t="shared" si="29"/>
        <v>558</v>
      </c>
      <c r="AS119" s="32">
        <f t="shared" si="29"/>
        <v>0</v>
      </c>
      <c r="AT119" s="32">
        <f t="shared" si="29"/>
        <v>99915</v>
      </c>
      <c r="AU119" s="32">
        <f t="shared" si="29"/>
        <v>4570</v>
      </c>
      <c r="AV119" s="32">
        <f t="shared" si="29"/>
        <v>5403</v>
      </c>
      <c r="AW119" s="32">
        <f t="shared" si="29"/>
        <v>38992</v>
      </c>
      <c r="AX119" s="267">
        <f t="shared" si="29"/>
        <v>2323</v>
      </c>
    </row>
    <row r="120" spans="4:50" x14ac:dyDescent="0.25">
      <c r="D120" s="138" t="s">
        <v>218</v>
      </c>
      <c r="E120" s="135" t="s">
        <v>22</v>
      </c>
      <c r="F120" s="31"/>
      <c r="G120" s="187">
        <f t="shared" si="30"/>
        <v>133027</v>
      </c>
      <c r="H120" s="16">
        <f t="shared" si="31"/>
        <v>10460</v>
      </c>
      <c r="I120" s="183">
        <f t="shared" si="32"/>
        <v>1258</v>
      </c>
      <c r="J120" s="185">
        <f t="shared" si="28"/>
        <v>1733</v>
      </c>
      <c r="K120" s="185">
        <f t="shared" si="28"/>
        <v>1793</v>
      </c>
      <c r="L120" s="185">
        <f t="shared" si="28"/>
        <v>1791</v>
      </c>
      <c r="M120" s="185">
        <f t="shared" si="28"/>
        <v>1884</v>
      </c>
      <c r="N120" s="185">
        <f t="shared" si="28"/>
        <v>2001</v>
      </c>
      <c r="O120" s="185">
        <f t="shared" si="28"/>
        <v>1768</v>
      </c>
      <c r="P120" s="185">
        <f t="shared" si="28"/>
        <v>1853</v>
      </c>
      <c r="Q120" s="185">
        <f t="shared" si="28"/>
        <v>1828</v>
      </c>
      <c r="R120" s="185">
        <f t="shared" si="28"/>
        <v>2216</v>
      </c>
      <c r="S120" s="185">
        <f t="shared" si="28"/>
        <v>1847</v>
      </c>
      <c r="T120" s="185">
        <f t="shared" si="28"/>
        <v>1872</v>
      </c>
      <c r="U120" s="185">
        <f t="shared" si="28"/>
        <v>2128</v>
      </c>
      <c r="V120" s="185">
        <f t="shared" si="28"/>
        <v>1862</v>
      </c>
      <c r="W120" s="185">
        <f t="shared" si="28"/>
        <v>2389</v>
      </c>
      <c r="X120" s="185">
        <f t="shared" si="28"/>
        <v>1670</v>
      </c>
      <c r="Y120" s="185">
        <f t="shared" si="28"/>
        <v>1663</v>
      </c>
      <c r="Z120" s="185">
        <f t="shared" si="28"/>
        <v>1749</v>
      </c>
      <c r="AA120" s="185">
        <f t="shared" si="28"/>
        <v>1909</v>
      </c>
      <c r="AB120" s="185">
        <f t="shared" si="28"/>
        <v>2877</v>
      </c>
      <c r="AC120" s="185">
        <f t="shared" si="28"/>
        <v>12593</v>
      </c>
      <c r="AD120" s="185">
        <f t="shared" si="28"/>
        <v>11939</v>
      </c>
      <c r="AE120" s="185">
        <f t="shared" si="28"/>
        <v>10944</v>
      </c>
      <c r="AF120" s="185">
        <f t="shared" si="28"/>
        <v>11117</v>
      </c>
      <c r="AG120" s="185">
        <f t="shared" si="28"/>
        <v>10291</v>
      </c>
      <c r="AH120" s="185">
        <f t="shared" si="28"/>
        <v>9277</v>
      </c>
      <c r="AI120" s="185">
        <f t="shared" si="28"/>
        <v>7513</v>
      </c>
      <c r="AJ120" s="185">
        <f t="shared" si="28"/>
        <v>5938</v>
      </c>
      <c r="AK120" s="185">
        <f t="shared" si="28"/>
        <v>4600</v>
      </c>
      <c r="AL120" s="185">
        <f t="shared" si="28"/>
        <v>3898</v>
      </c>
      <c r="AM120" s="185">
        <f t="shared" si="28"/>
        <v>2673</v>
      </c>
      <c r="AN120" s="185">
        <f t="shared" si="28"/>
        <v>1935</v>
      </c>
      <c r="AO120" s="299">
        <f t="shared" si="28"/>
        <v>2218</v>
      </c>
      <c r="AP120" s="302">
        <f t="shared" si="29"/>
        <v>34</v>
      </c>
      <c r="AQ120" s="32">
        <f t="shared" si="29"/>
        <v>584</v>
      </c>
      <c r="AR120" s="267">
        <f t="shared" si="29"/>
        <v>674</v>
      </c>
      <c r="AS120" s="32">
        <f t="shared" si="29"/>
        <v>0</v>
      </c>
      <c r="AT120" s="32">
        <f t="shared" si="29"/>
        <v>120602</v>
      </c>
      <c r="AU120" s="32">
        <f t="shared" si="29"/>
        <v>10098</v>
      </c>
      <c r="AV120" s="32">
        <f t="shared" si="29"/>
        <v>9868</v>
      </c>
      <c r="AW120" s="32">
        <f t="shared" si="29"/>
        <v>66161</v>
      </c>
      <c r="AX120" s="267">
        <f t="shared" si="29"/>
        <v>4987</v>
      </c>
    </row>
    <row r="121" spans="4:50" ht="15.75" thickBot="1" x14ac:dyDescent="0.3">
      <c r="D121" s="139" t="s">
        <v>219</v>
      </c>
      <c r="E121" s="136" t="s">
        <v>26</v>
      </c>
      <c r="F121" s="33"/>
      <c r="G121" s="188">
        <f t="shared" si="30"/>
        <v>117808</v>
      </c>
      <c r="H121" s="29">
        <f t="shared" si="31"/>
        <v>12574</v>
      </c>
      <c r="I121" s="184">
        <f t="shared" si="32"/>
        <v>1805</v>
      </c>
      <c r="J121" s="186">
        <f t="shared" si="28"/>
        <v>1981</v>
      </c>
      <c r="K121" s="186">
        <f t="shared" si="28"/>
        <v>2070</v>
      </c>
      <c r="L121" s="186">
        <f t="shared" si="28"/>
        <v>2150</v>
      </c>
      <c r="M121" s="186">
        <f t="shared" si="28"/>
        <v>2262</v>
      </c>
      <c r="N121" s="186">
        <f t="shared" si="28"/>
        <v>2306</v>
      </c>
      <c r="O121" s="186">
        <f t="shared" si="28"/>
        <v>1242</v>
      </c>
      <c r="P121" s="186">
        <f t="shared" si="28"/>
        <v>1259</v>
      </c>
      <c r="Q121" s="186">
        <f t="shared" si="28"/>
        <v>1316</v>
      </c>
      <c r="R121" s="186">
        <f t="shared" si="28"/>
        <v>1463</v>
      </c>
      <c r="S121" s="186">
        <f t="shared" si="28"/>
        <v>1274</v>
      </c>
      <c r="T121" s="186">
        <f t="shared" si="28"/>
        <v>1375</v>
      </c>
      <c r="U121" s="186">
        <f t="shared" si="28"/>
        <v>1445</v>
      </c>
      <c r="V121" s="186">
        <f t="shared" si="28"/>
        <v>1386</v>
      </c>
      <c r="W121" s="186">
        <f t="shared" si="28"/>
        <v>1671</v>
      </c>
      <c r="X121" s="186">
        <f t="shared" si="28"/>
        <v>1151</v>
      </c>
      <c r="Y121" s="186">
        <f t="shared" si="28"/>
        <v>1192</v>
      </c>
      <c r="Z121" s="186">
        <f t="shared" si="28"/>
        <v>1380</v>
      </c>
      <c r="AA121" s="186">
        <f t="shared" si="28"/>
        <v>1578</v>
      </c>
      <c r="AB121" s="186">
        <f t="shared" si="28"/>
        <v>2395</v>
      </c>
      <c r="AC121" s="186">
        <f t="shared" si="28"/>
        <v>11667</v>
      </c>
      <c r="AD121" s="186">
        <f t="shared" si="28"/>
        <v>11123</v>
      </c>
      <c r="AE121" s="186">
        <f t="shared" si="28"/>
        <v>9777</v>
      </c>
      <c r="AF121" s="186">
        <f t="shared" si="28"/>
        <v>9679</v>
      </c>
      <c r="AG121" s="186">
        <f t="shared" si="28"/>
        <v>8927</v>
      </c>
      <c r="AH121" s="186">
        <f t="shared" si="28"/>
        <v>7556</v>
      </c>
      <c r="AI121" s="186">
        <f t="shared" si="28"/>
        <v>6333</v>
      </c>
      <c r="AJ121" s="186">
        <f t="shared" si="28"/>
        <v>5199</v>
      </c>
      <c r="AK121" s="186">
        <f t="shared" si="28"/>
        <v>4457</v>
      </c>
      <c r="AL121" s="186">
        <f t="shared" si="28"/>
        <v>3900</v>
      </c>
      <c r="AM121" s="186">
        <f t="shared" si="28"/>
        <v>2810</v>
      </c>
      <c r="AN121" s="186">
        <f t="shared" si="28"/>
        <v>1766</v>
      </c>
      <c r="AO121" s="300">
        <f t="shared" si="28"/>
        <v>1913</v>
      </c>
      <c r="AP121" s="303">
        <f t="shared" si="29"/>
        <v>47</v>
      </c>
      <c r="AQ121" s="34">
        <f t="shared" si="29"/>
        <v>828</v>
      </c>
      <c r="AR121" s="269">
        <f t="shared" si="29"/>
        <v>977</v>
      </c>
      <c r="AS121" s="34">
        <f t="shared" si="29"/>
        <v>0</v>
      </c>
      <c r="AT121" s="34">
        <f t="shared" si="29"/>
        <v>126967</v>
      </c>
      <c r="AU121" s="34">
        <f t="shared" si="29"/>
        <v>7151</v>
      </c>
      <c r="AV121" s="34">
        <f t="shared" si="29"/>
        <v>7696</v>
      </c>
      <c r="AW121" s="34">
        <f t="shared" si="29"/>
        <v>58729</v>
      </c>
      <c r="AX121" s="269">
        <f t="shared" si="29"/>
        <v>5477</v>
      </c>
    </row>
    <row r="122" spans="4:50" x14ac:dyDescent="0.25">
      <c r="E122" s="3" t="s">
        <v>198</v>
      </c>
    </row>
    <row r="123" spans="4:50" x14ac:dyDescent="0.25">
      <c r="E123" s="3" t="s">
        <v>197</v>
      </c>
    </row>
    <row r="124" spans="4:50" x14ac:dyDescent="0.25">
      <c r="E124" s="3" t="s">
        <v>193</v>
      </c>
    </row>
    <row r="125" spans="4:50" x14ac:dyDescent="0.25">
      <c r="E125" s="3" t="s">
        <v>194</v>
      </c>
    </row>
  </sheetData>
  <mergeCells count="25">
    <mergeCell ref="AU112:AW112"/>
    <mergeCell ref="AX112:AX113"/>
    <mergeCell ref="AP112:AR112"/>
    <mergeCell ref="AC112:AO112"/>
    <mergeCell ref="AS112:AS113"/>
    <mergeCell ref="AT112:AT113"/>
    <mergeCell ref="AP8:AR8"/>
    <mergeCell ref="AS8:AS9"/>
    <mergeCell ref="AT8:AT9"/>
    <mergeCell ref="AU8:AW8"/>
    <mergeCell ref="AX8:AX9"/>
    <mergeCell ref="D112:D113"/>
    <mergeCell ref="E112:E113"/>
    <mergeCell ref="F112:F113"/>
    <mergeCell ref="G112:H112"/>
    <mergeCell ref="I112:AB112"/>
    <mergeCell ref="E3:AC3"/>
    <mergeCell ref="B8:B9"/>
    <mergeCell ref="C8:C9"/>
    <mergeCell ref="D8:D9"/>
    <mergeCell ref="E8:E9"/>
    <mergeCell ref="F8:F9"/>
    <mergeCell ref="G8:H8"/>
    <mergeCell ref="I8:AB8"/>
    <mergeCell ref="AC8:AO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DZ194"/>
  <sheetViews>
    <sheetView showGridLines="0" topLeftCell="F106" zoomScale="85" zoomScaleNormal="85" zoomScaleSheetLayoutView="85" workbookViewId="0">
      <pane ySplit="3" topLeftCell="A109" activePane="bottomLeft" state="frozen"/>
      <selection activeCell="F106" sqref="F106"/>
      <selection pane="bottomLeft" activeCell="F109" sqref="F109"/>
    </sheetView>
  </sheetViews>
  <sheetFormatPr baseColWidth="10" defaultColWidth="11.42578125" defaultRowHeight="15" x14ac:dyDescent="0.25"/>
  <cols>
    <col min="1" max="1" width="3.5703125" style="60" customWidth="1"/>
    <col min="2" max="2" width="9.7109375" style="46" customWidth="1"/>
    <col min="3" max="3" width="14.85546875" style="46" customWidth="1"/>
    <col min="4" max="4" width="9.7109375" style="46" customWidth="1"/>
    <col min="5" max="5" width="32.42578125" style="46" bestFit="1" customWidth="1"/>
    <col min="6" max="6" width="6.7109375" style="46" customWidth="1"/>
    <col min="7" max="12" width="11.85546875" style="46" customWidth="1"/>
    <col min="13" max="13" width="12.42578125" style="46" bestFit="1" customWidth="1"/>
    <col min="14" max="16" width="10.7109375" style="46" customWidth="1"/>
    <col min="17" max="17" width="14.7109375" style="46" customWidth="1"/>
    <col min="18" max="21" width="10.7109375" style="46" customWidth="1"/>
    <col min="22" max="22" width="11.7109375" style="46" customWidth="1"/>
    <col min="23" max="23" width="2.140625" style="46" customWidth="1"/>
    <col min="24" max="32" width="10.7109375" style="46" customWidth="1"/>
    <col min="33" max="33" width="11.85546875" style="46" customWidth="1"/>
    <col min="34" max="34" width="12.140625" style="46" customWidth="1"/>
    <col min="35" max="37" width="11.85546875" style="46" customWidth="1"/>
    <col min="38" max="38" width="12.42578125" style="46" customWidth="1"/>
    <col min="39" max="40" width="11.85546875" style="46" customWidth="1"/>
    <col min="41" max="41" width="11.42578125" style="46" customWidth="1"/>
    <col min="42" max="45" width="10.7109375" style="46" customWidth="1"/>
    <col min="46" max="58" width="11.42578125" style="60" customWidth="1"/>
    <col min="59" max="68" width="11.42578125" style="60"/>
    <col min="69" max="71" width="11.85546875" style="60" bestFit="1" customWidth="1"/>
    <col min="72" max="72" width="11.42578125" style="60" bestFit="1" customWidth="1"/>
    <col min="73" max="73" width="10.85546875" style="60" bestFit="1" customWidth="1"/>
    <col min="74" max="74" width="9.5703125" style="60" bestFit="1" customWidth="1"/>
    <col min="75" max="77" width="10" style="60" bestFit="1" customWidth="1"/>
    <col min="78" max="80" width="10.42578125" style="60" bestFit="1" customWidth="1"/>
    <col min="81" max="81" width="10" style="60" bestFit="1" customWidth="1"/>
    <col min="82" max="94" width="11.42578125" style="60"/>
    <col min="95" max="95" width="6.7109375" style="60" customWidth="1"/>
    <col min="96" max="112" width="7.42578125" style="60" customWidth="1"/>
    <col min="113" max="129" width="7.5703125" style="60" customWidth="1"/>
    <col min="130" max="16384" width="11.42578125" style="60"/>
  </cols>
  <sheetData>
    <row r="3" spans="1:57" ht="23.25" x14ac:dyDescent="0.25">
      <c r="B3" s="60"/>
      <c r="E3" s="45" t="s">
        <v>321</v>
      </c>
    </row>
    <row r="4" spans="1:57" ht="5.25" customHeight="1" x14ac:dyDescent="0.25"/>
    <row r="5" spans="1:57" ht="5.25" customHeight="1" x14ac:dyDescent="0.25"/>
    <row r="6" spans="1:57" ht="5.25" customHeight="1" x14ac:dyDescent="0.25"/>
    <row r="7" spans="1:57" ht="5.25" customHeight="1" thickBot="1" x14ac:dyDescent="0.3"/>
    <row r="8" spans="1:57" s="46" customFormat="1" ht="15.75" customHeight="1" thickBot="1" x14ac:dyDescent="0.3">
      <c r="A8" s="39"/>
      <c r="B8" s="420" t="s">
        <v>0</v>
      </c>
      <c r="C8" s="384" t="s">
        <v>220</v>
      </c>
      <c r="D8" s="384" t="s">
        <v>1</v>
      </c>
      <c r="E8" s="384" t="s">
        <v>2</v>
      </c>
      <c r="F8" s="386" t="s">
        <v>3</v>
      </c>
      <c r="G8" s="350" t="s">
        <v>195</v>
      </c>
      <c r="H8" s="363"/>
      <c r="I8" s="423" t="s">
        <v>255</v>
      </c>
      <c r="J8" s="367" t="s">
        <v>256</v>
      </c>
      <c r="K8" s="369" t="s">
        <v>257</v>
      </c>
      <c r="L8" s="370"/>
      <c r="M8" s="409" t="s">
        <v>258</v>
      </c>
      <c r="N8" s="410"/>
      <c r="O8" s="410"/>
      <c r="P8" s="410"/>
      <c r="Q8" s="411"/>
      <c r="R8" s="412" t="s">
        <v>259</v>
      </c>
      <c r="S8" s="413"/>
      <c r="T8" s="413"/>
      <c r="U8" s="413"/>
      <c r="V8" s="414"/>
      <c r="X8" s="415" t="s">
        <v>258</v>
      </c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6"/>
      <c r="AJ8" s="416"/>
      <c r="AK8" s="416"/>
      <c r="AL8" s="416"/>
      <c r="AM8" s="416"/>
      <c r="AN8" s="416"/>
      <c r="AO8" s="417" t="s">
        <v>259</v>
      </c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9"/>
    </row>
    <row r="9" spans="1:57" s="46" customFormat="1" ht="33.75" customHeight="1" thickBot="1" x14ac:dyDescent="0.3">
      <c r="A9" s="39"/>
      <c r="B9" s="421"/>
      <c r="C9" s="422"/>
      <c r="D9" s="422"/>
      <c r="E9" s="422"/>
      <c r="F9" s="425"/>
      <c r="G9" s="256" t="s">
        <v>196</v>
      </c>
      <c r="H9" s="257" t="s">
        <v>5</v>
      </c>
      <c r="I9" s="424"/>
      <c r="J9" s="368"/>
      <c r="K9" s="313" t="s">
        <v>260</v>
      </c>
      <c r="L9" s="226" t="s">
        <v>261</v>
      </c>
      <c r="M9" s="309" t="s">
        <v>227</v>
      </c>
      <c r="N9" s="310" t="s">
        <v>228</v>
      </c>
      <c r="O9" s="310" t="s">
        <v>229</v>
      </c>
      <c r="P9" s="310" t="s">
        <v>230</v>
      </c>
      <c r="Q9" s="311" t="s">
        <v>231</v>
      </c>
      <c r="R9" s="227" t="s">
        <v>227</v>
      </c>
      <c r="S9" s="228" t="s">
        <v>228</v>
      </c>
      <c r="T9" s="228" t="s">
        <v>229</v>
      </c>
      <c r="U9" s="228" t="s">
        <v>230</v>
      </c>
      <c r="V9" s="229" t="s">
        <v>231</v>
      </c>
      <c r="X9" s="309" t="s">
        <v>262</v>
      </c>
      <c r="Y9" s="310" t="s">
        <v>263</v>
      </c>
      <c r="Z9" s="310" t="s">
        <v>264</v>
      </c>
      <c r="AA9" s="310" t="s">
        <v>265</v>
      </c>
      <c r="AB9" s="310" t="s">
        <v>266</v>
      </c>
      <c r="AC9" s="310" t="s">
        <v>267</v>
      </c>
      <c r="AD9" s="310" t="s">
        <v>268</v>
      </c>
      <c r="AE9" s="310" t="s">
        <v>269</v>
      </c>
      <c r="AF9" s="310" t="s">
        <v>270</v>
      </c>
      <c r="AG9" s="310" t="s">
        <v>271</v>
      </c>
      <c r="AH9" s="310" t="s">
        <v>272</v>
      </c>
      <c r="AI9" s="310" t="s">
        <v>273</v>
      </c>
      <c r="AJ9" s="310" t="s">
        <v>274</v>
      </c>
      <c r="AK9" s="310" t="s">
        <v>275</v>
      </c>
      <c r="AL9" s="310" t="s">
        <v>276</v>
      </c>
      <c r="AM9" s="310" t="s">
        <v>277</v>
      </c>
      <c r="AN9" s="312" t="s">
        <v>278</v>
      </c>
      <c r="AO9" s="306" t="s">
        <v>262</v>
      </c>
      <c r="AP9" s="307" t="s">
        <v>263</v>
      </c>
      <c r="AQ9" s="307" t="s">
        <v>264</v>
      </c>
      <c r="AR9" s="307" t="s">
        <v>265</v>
      </c>
      <c r="AS9" s="307" t="s">
        <v>266</v>
      </c>
      <c r="AT9" s="307" t="s">
        <v>267</v>
      </c>
      <c r="AU9" s="307" t="s">
        <v>268</v>
      </c>
      <c r="AV9" s="307" t="s">
        <v>269</v>
      </c>
      <c r="AW9" s="307" t="s">
        <v>270</v>
      </c>
      <c r="AX9" s="307" t="s">
        <v>271</v>
      </c>
      <c r="AY9" s="307" t="s">
        <v>272</v>
      </c>
      <c r="AZ9" s="307" t="s">
        <v>273</v>
      </c>
      <c r="BA9" s="307" t="s">
        <v>274</v>
      </c>
      <c r="BB9" s="307" t="s">
        <v>275</v>
      </c>
      <c r="BC9" s="307" t="s">
        <v>276</v>
      </c>
      <c r="BD9" s="307" t="s">
        <v>277</v>
      </c>
      <c r="BE9" s="308" t="s">
        <v>278</v>
      </c>
    </row>
    <row r="10" spans="1:57" ht="21.75" customHeight="1" thickBot="1" x14ac:dyDescent="0.3">
      <c r="B10" s="49"/>
      <c r="C10" s="49"/>
      <c r="D10" s="49"/>
      <c r="E10" s="49" t="s">
        <v>12</v>
      </c>
      <c r="F10" s="49"/>
      <c r="G10" s="88">
        <f>+G11+G16+G38+G50+G60+G71+G93</f>
        <v>1619747</v>
      </c>
      <c r="H10" s="88">
        <f t="shared" ref="H10" si="0">+H11+H16+H38+H50+H60+H71+H93</f>
        <v>157526</v>
      </c>
      <c r="I10" s="89">
        <f>+SUM(I17:I37,I39:I49,I51:I59,I61:I70,I72:I92,I94:I101)</f>
        <v>780162</v>
      </c>
      <c r="J10" s="90">
        <f t="shared" ref="J10:BE10" si="1">+SUM(J17:J37,J39:J49,J51:J59,J61:J70,J72:J92,J94:J101)</f>
        <v>839585</v>
      </c>
      <c r="K10" s="91">
        <f t="shared" si="1"/>
        <v>80218</v>
      </c>
      <c r="L10" s="92">
        <f t="shared" si="1"/>
        <v>77308</v>
      </c>
      <c r="M10" s="93">
        <f t="shared" si="1"/>
        <v>141745</v>
      </c>
      <c r="N10" s="94">
        <f t="shared" si="1"/>
        <v>61809</v>
      </c>
      <c r="O10" s="94">
        <f t="shared" si="1"/>
        <v>150602</v>
      </c>
      <c r="P10" s="94">
        <f t="shared" si="1"/>
        <v>323957</v>
      </c>
      <c r="Q10" s="92">
        <f t="shared" si="1"/>
        <v>102049</v>
      </c>
      <c r="R10" s="88">
        <f t="shared" si="1"/>
        <v>139504</v>
      </c>
      <c r="S10" s="88">
        <f t="shared" si="1"/>
        <v>63731</v>
      </c>
      <c r="T10" s="88">
        <f t="shared" si="1"/>
        <v>180834</v>
      </c>
      <c r="U10" s="88">
        <f t="shared" si="1"/>
        <v>345738</v>
      </c>
      <c r="V10" s="88">
        <f t="shared" si="1"/>
        <v>109778</v>
      </c>
      <c r="X10" s="50">
        <f t="shared" si="1"/>
        <v>65999</v>
      </c>
      <c r="Y10" s="50">
        <f t="shared" si="1"/>
        <v>54233</v>
      </c>
      <c r="Z10" s="50">
        <f t="shared" si="1"/>
        <v>54107</v>
      </c>
      <c r="AA10" s="50">
        <f t="shared" si="1"/>
        <v>51237</v>
      </c>
      <c r="AB10" s="50">
        <f t="shared" si="1"/>
        <v>61429</v>
      </c>
      <c r="AC10" s="50">
        <f t="shared" si="1"/>
        <v>67151</v>
      </c>
      <c r="AD10" s="50">
        <f t="shared" si="1"/>
        <v>66678</v>
      </c>
      <c r="AE10" s="50">
        <f t="shared" si="1"/>
        <v>63331</v>
      </c>
      <c r="AF10" s="50">
        <f t="shared" si="1"/>
        <v>58590</v>
      </c>
      <c r="AG10" s="50">
        <f t="shared" si="1"/>
        <v>49958</v>
      </c>
      <c r="AH10" s="50">
        <f t="shared" si="1"/>
        <v>46465</v>
      </c>
      <c r="AI10" s="50">
        <f t="shared" si="1"/>
        <v>38935</v>
      </c>
      <c r="AJ10" s="50">
        <f t="shared" si="1"/>
        <v>29140</v>
      </c>
      <c r="AK10" s="50">
        <f t="shared" si="1"/>
        <v>25825</v>
      </c>
      <c r="AL10" s="50">
        <f t="shared" si="1"/>
        <v>19935</v>
      </c>
      <c r="AM10" s="50">
        <f t="shared" si="1"/>
        <v>12780</v>
      </c>
      <c r="AN10" s="50">
        <f t="shared" si="1"/>
        <v>14369</v>
      </c>
      <c r="AO10" s="50">
        <f t="shared" si="1"/>
        <v>63310</v>
      </c>
      <c r="AP10" s="50">
        <f t="shared" si="1"/>
        <v>55397</v>
      </c>
      <c r="AQ10" s="50">
        <f t="shared" si="1"/>
        <v>55585</v>
      </c>
      <c r="AR10" s="50">
        <f t="shared" si="1"/>
        <v>57452</v>
      </c>
      <c r="AS10" s="50">
        <f t="shared" si="1"/>
        <v>77691</v>
      </c>
      <c r="AT10" s="50">
        <f t="shared" si="1"/>
        <v>74634</v>
      </c>
      <c r="AU10" s="50">
        <f t="shared" si="1"/>
        <v>66882</v>
      </c>
      <c r="AV10" s="50">
        <f t="shared" si="1"/>
        <v>67178</v>
      </c>
      <c r="AW10" s="50">
        <f t="shared" si="1"/>
        <v>63347</v>
      </c>
      <c r="AX10" s="50">
        <f t="shared" si="1"/>
        <v>57894</v>
      </c>
      <c r="AY10" s="50">
        <f t="shared" si="1"/>
        <v>49596</v>
      </c>
      <c r="AZ10" s="50">
        <f t="shared" si="1"/>
        <v>40841</v>
      </c>
      <c r="BA10" s="50">
        <f t="shared" si="1"/>
        <v>32960</v>
      </c>
      <c r="BB10" s="50">
        <f t="shared" si="1"/>
        <v>27651</v>
      </c>
      <c r="BC10" s="50">
        <f t="shared" si="1"/>
        <v>19098</v>
      </c>
      <c r="BD10" s="50">
        <f t="shared" si="1"/>
        <v>13399</v>
      </c>
      <c r="BE10" s="50">
        <f t="shared" si="1"/>
        <v>16670</v>
      </c>
    </row>
    <row r="11" spans="1:57" customFormat="1" ht="15.75" thickBot="1" x14ac:dyDescent="0.3">
      <c r="A11" s="40"/>
      <c r="B11" s="144"/>
      <c r="C11" s="145"/>
      <c r="D11" s="146"/>
      <c r="E11" s="146" t="s">
        <v>13</v>
      </c>
      <c r="F11" s="162"/>
      <c r="G11" s="149"/>
      <c r="H11" s="152"/>
      <c r="I11" s="149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46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</row>
    <row r="12" spans="1:57" customFormat="1" x14ac:dyDescent="0.25">
      <c r="A12" s="30">
        <v>1</v>
      </c>
      <c r="B12" s="4" t="s">
        <v>14</v>
      </c>
      <c r="C12" s="5" t="s">
        <v>13</v>
      </c>
      <c r="D12" s="5" t="s">
        <v>15</v>
      </c>
      <c r="E12" s="5" t="s">
        <v>16</v>
      </c>
      <c r="F12" s="6" t="s">
        <v>17</v>
      </c>
      <c r="G12" s="7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46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</row>
    <row r="13" spans="1:57" customFormat="1" x14ac:dyDescent="0.25">
      <c r="A13" s="1">
        <v>2</v>
      </c>
      <c r="B13" s="10" t="s">
        <v>18</v>
      </c>
      <c r="C13" s="11" t="s">
        <v>13</v>
      </c>
      <c r="D13" s="11" t="s">
        <v>19</v>
      </c>
      <c r="E13" s="11" t="s">
        <v>20</v>
      </c>
      <c r="F13" s="12" t="s">
        <v>21</v>
      </c>
      <c r="G13" s="13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46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customFormat="1" x14ac:dyDescent="0.25">
      <c r="A14" s="1">
        <v>3</v>
      </c>
      <c r="B14" s="10" t="s">
        <v>22</v>
      </c>
      <c r="C14" s="11" t="s">
        <v>13</v>
      </c>
      <c r="D14" s="11" t="s">
        <v>23</v>
      </c>
      <c r="E14" s="11" t="s">
        <v>24</v>
      </c>
      <c r="F14" s="12" t="s">
        <v>25</v>
      </c>
      <c r="G14" s="13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46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pans="1:57" customFormat="1" ht="15.75" thickBot="1" x14ac:dyDescent="0.3">
      <c r="A15" s="1">
        <v>4</v>
      </c>
      <c r="B15" s="10" t="s">
        <v>26</v>
      </c>
      <c r="C15" s="11" t="s">
        <v>13</v>
      </c>
      <c r="D15" s="11" t="s">
        <v>27</v>
      </c>
      <c r="E15" s="11" t="s">
        <v>28</v>
      </c>
      <c r="F15" s="12" t="s">
        <v>21</v>
      </c>
      <c r="G15" s="13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4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pans="1:57" customFormat="1" ht="15.75" thickBot="1" x14ac:dyDescent="0.3">
      <c r="A16" s="40"/>
      <c r="B16" s="166"/>
      <c r="C16" s="167"/>
      <c r="D16" s="167"/>
      <c r="E16" s="167" t="s">
        <v>290</v>
      </c>
      <c r="F16" s="168"/>
      <c r="G16" s="169">
        <f>SUM(G17:G37)</f>
        <v>453438</v>
      </c>
      <c r="H16" s="163">
        <f t="shared" ref="H16" si="2">SUM(H17:H37)</f>
        <v>48194</v>
      </c>
      <c r="I16" s="149">
        <f>+SUM(I17:I37)</f>
        <v>219774</v>
      </c>
      <c r="J16" s="151">
        <f t="shared" ref="J16:X16" si="3">+SUM(J17:J37)</f>
        <v>233664</v>
      </c>
      <c r="K16" s="151">
        <f t="shared" si="3"/>
        <v>24564</v>
      </c>
      <c r="L16" s="151">
        <f t="shared" si="3"/>
        <v>23630</v>
      </c>
      <c r="M16" s="151">
        <f t="shared" si="3"/>
        <v>40478</v>
      </c>
      <c r="N16" s="151">
        <f t="shared" si="3"/>
        <v>16354</v>
      </c>
      <c r="O16" s="151">
        <f t="shared" si="3"/>
        <v>43543</v>
      </c>
      <c r="P16" s="151">
        <f t="shared" si="3"/>
        <v>90984</v>
      </c>
      <c r="Q16" s="151">
        <f t="shared" si="3"/>
        <v>28415</v>
      </c>
      <c r="R16" s="151">
        <f t="shared" si="3"/>
        <v>39861</v>
      </c>
      <c r="S16" s="151">
        <f t="shared" si="3"/>
        <v>16890</v>
      </c>
      <c r="T16" s="151">
        <f t="shared" si="3"/>
        <v>51717</v>
      </c>
      <c r="U16" s="151">
        <f t="shared" si="3"/>
        <v>95205</v>
      </c>
      <c r="V16" s="151">
        <f t="shared" si="3"/>
        <v>29991</v>
      </c>
      <c r="W16" s="46"/>
      <c r="X16" s="151">
        <f t="shared" si="3"/>
        <v>20277</v>
      </c>
      <c r="Y16" s="151">
        <f t="shared" ref="Y16" si="4">+SUM(Y17:Y37)</f>
        <v>14652</v>
      </c>
      <c r="Z16" s="151">
        <f t="shared" ref="Z16" si="5">+SUM(Z17:Z37)</f>
        <v>14210</v>
      </c>
      <c r="AA16" s="151">
        <f t="shared" ref="AA16" si="6">+SUM(AA17:AA37)</f>
        <v>13908</v>
      </c>
      <c r="AB16" s="151">
        <f t="shared" ref="AB16" si="7">+SUM(AB17:AB37)</f>
        <v>17822</v>
      </c>
      <c r="AC16" s="151">
        <f t="shared" ref="AC16" si="8">+SUM(AC17:AC37)</f>
        <v>19506</v>
      </c>
      <c r="AD16" s="151">
        <f t="shared" ref="AD16" si="9">+SUM(AD17:AD37)</f>
        <v>19207</v>
      </c>
      <c r="AE16" s="151">
        <f t="shared" ref="AE16" si="10">+SUM(AE17:AE37)</f>
        <v>18132</v>
      </c>
      <c r="AF16" s="151">
        <f t="shared" ref="AF16" si="11">+SUM(AF17:AF37)</f>
        <v>16681</v>
      </c>
      <c r="AG16" s="151">
        <f t="shared" ref="AG16" si="12">+SUM(AG17:AG37)</f>
        <v>13487</v>
      </c>
      <c r="AH16" s="151">
        <f t="shared" ref="AH16" si="13">+SUM(AH17:AH37)</f>
        <v>12788</v>
      </c>
      <c r="AI16" s="151">
        <f t="shared" ref="AI16" si="14">+SUM(AI17:AI37)</f>
        <v>10689</v>
      </c>
      <c r="AJ16" s="151">
        <f t="shared" ref="AJ16" si="15">+SUM(AJ17:AJ37)</f>
        <v>7921</v>
      </c>
      <c r="AK16" s="151">
        <f t="shared" ref="AK16" si="16">+SUM(AK17:AK37)</f>
        <v>7277</v>
      </c>
      <c r="AL16" s="151">
        <f t="shared" ref="AL16" si="17">+SUM(AL17:AL37)</f>
        <v>5587</v>
      </c>
      <c r="AM16" s="151">
        <f t="shared" ref="AM16" si="18">+SUM(AM17:AM37)</f>
        <v>3677</v>
      </c>
      <c r="AN16" s="151">
        <f t="shared" ref="AN16" si="19">+SUM(AN17:AN37)</f>
        <v>3953</v>
      </c>
      <c r="AO16" s="151">
        <f t="shared" ref="AO16" si="20">+SUM(AO17:AO37)</f>
        <v>19379</v>
      </c>
      <c r="AP16" s="151">
        <f t="shared" ref="AP16" si="21">+SUM(AP17:AP37)</f>
        <v>15063</v>
      </c>
      <c r="AQ16" s="151">
        <f t="shared" ref="AQ16" si="22">+SUM(AQ17:AQ37)</f>
        <v>14663</v>
      </c>
      <c r="AR16" s="151">
        <f t="shared" ref="AR16" si="23">+SUM(AR17:AR37)</f>
        <v>15465</v>
      </c>
      <c r="AS16" s="151">
        <f t="shared" ref="AS16" si="24">+SUM(AS17:AS37)</f>
        <v>22529</v>
      </c>
      <c r="AT16" s="151">
        <f t="shared" ref="AT16" si="25">+SUM(AT17:AT37)</f>
        <v>21369</v>
      </c>
      <c r="AU16" s="151">
        <f t="shared" ref="AU16" si="26">+SUM(AU17:AU37)</f>
        <v>18933</v>
      </c>
      <c r="AV16" s="151">
        <f t="shared" ref="AV16" si="27">+SUM(AV17:AV37)</f>
        <v>18822</v>
      </c>
      <c r="AW16" s="151">
        <f t="shared" ref="AW16" si="28">+SUM(AW17:AW37)</f>
        <v>17401</v>
      </c>
      <c r="AX16" s="151">
        <f t="shared" ref="AX16" si="29">+SUM(AX17:AX37)</f>
        <v>15405</v>
      </c>
      <c r="AY16" s="151">
        <f t="shared" ref="AY16" si="30">+SUM(AY17:AY37)</f>
        <v>13470</v>
      </c>
      <c r="AZ16" s="151">
        <f t="shared" ref="AZ16" si="31">+SUM(AZ17:AZ37)</f>
        <v>11174</v>
      </c>
      <c r="BA16" s="151">
        <f t="shared" ref="BA16" si="32">+SUM(BA17:BA37)</f>
        <v>9005</v>
      </c>
      <c r="BB16" s="151">
        <f t="shared" ref="BB16" si="33">+SUM(BB17:BB37)</f>
        <v>7550</v>
      </c>
      <c r="BC16" s="151">
        <f t="shared" ref="BC16" si="34">+SUM(BC17:BC37)</f>
        <v>5415</v>
      </c>
      <c r="BD16" s="151">
        <f t="shared" ref="BD16" si="35">+SUM(BD17:BD37)</f>
        <v>3617</v>
      </c>
      <c r="BE16" s="151">
        <f t="shared" ref="BE16" si="36">+SUM(BE17:BE37)</f>
        <v>4404</v>
      </c>
    </row>
    <row r="17" spans="1:57" customFormat="1" x14ac:dyDescent="0.25">
      <c r="A17" s="1">
        <v>5</v>
      </c>
      <c r="B17" s="36" t="s">
        <v>18</v>
      </c>
      <c r="C17" s="37" t="s">
        <v>31</v>
      </c>
      <c r="D17" s="37" t="s">
        <v>35</v>
      </c>
      <c r="E17" s="37" t="s">
        <v>36</v>
      </c>
      <c r="F17" s="38" t="s">
        <v>37</v>
      </c>
      <c r="G17" s="153">
        <f t="shared" ref="G17:G76" si="37">+SUM(I17:J17)</f>
        <v>41343</v>
      </c>
      <c r="H17" s="16">
        <f>+SUM(K17,L17)</f>
        <v>4119</v>
      </c>
      <c r="I17" s="17">
        <f t="shared" ref="I17:I76" si="38">+SUM(M17:Q17)</f>
        <v>20031</v>
      </c>
      <c r="J17" s="156">
        <f t="shared" ref="J17:J76" si="39">+SUM(R17:V17)</f>
        <v>21312</v>
      </c>
      <c r="K17" s="156">
        <v>2090</v>
      </c>
      <c r="L17" s="156">
        <v>2029</v>
      </c>
      <c r="M17" s="156">
        <v>3577</v>
      </c>
      <c r="N17" s="156">
        <v>1553</v>
      </c>
      <c r="O17" s="156">
        <v>3840</v>
      </c>
      <c r="P17" s="156">
        <v>8410</v>
      </c>
      <c r="Q17" s="156">
        <v>2651</v>
      </c>
      <c r="R17" s="156">
        <v>3555</v>
      </c>
      <c r="S17" s="156">
        <v>1593</v>
      </c>
      <c r="T17" s="156">
        <v>4591</v>
      </c>
      <c r="U17" s="156">
        <v>8787</v>
      </c>
      <c r="V17" s="156">
        <v>2786</v>
      </c>
      <c r="W17" s="46"/>
      <c r="X17" s="156">
        <v>1727</v>
      </c>
      <c r="Y17" s="156">
        <v>1333</v>
      </c>
      <c r="Z17" s="156">
        <v>1344</v>
      </c>
      <c r="AA17" s="156">
        <v>1292</v>
      </c>
      <c r="AB17" s="156">
        <v>1570</v>
      </c>
      <c r="AC17" s="156">
        <v>1704</v>
      </c>
      <c r="AD17" s="156">
        <v>1698</v>
      </c>
      <c r="AE17" s="156">
        <v>1605</v>
      </c>
      <c r="AF17" s="156">
        <v>1491</v>
      </c>
      <c r="AG17" s="156">
        <v>1261</v>
      </c>
      <c r="AH17" s="156">
        <v>1277</v>
      </c>
      <c r="AI17" s="156">
        <v>1078</v>
      </c>
      <c r="AJ17" s="156">
        <v>787</v>
      </c>
      <c r="AK17" s="156">
        <v>649</v>
      </c>
      <c r="AL17" s="156">
        <v>489</v>
      </c>
      <c r="AM17" s="156">
        <v>329</v>
      </c>
      <c r="AN17" s="156">
        <v>397</v>
      </c>
      <c r="AO17" s="156">
        <v>1672</v>
      </c>
      <c r="AP17" s="156">
        <v>1374</v>
      </c>
      <c r="AQ17" s="156">
        <v>1380</v>
      </c>
      <c r="AR17" s="156">
        <v>1431</v>
      </c>
      <c r="AS17" s="156">
        <v>1997</v>
      </c>
      <c r="AT17" s="156">
        <v>1885</v>
      </c>
      <c r="AU17" s="156">
        <v>1686</v>
      </c>
      <c r="AV17" s="156">
        <v>1683</v>
      </c>
      <c r="AW17" s="156">
        <v>1559</v>
      </c>
      <c r="AX17" s="156">
        <v>1445</v>
      </c>
      <c r="AY17" s="156">
        <v>1315</v>
      </c>
      <c r="AZ17" s="156">
        <v>1099</v>
      </c>
      <c r="BA17" s="156">
        <v>838</v>
      </c>
      <c r="BB17" s="156">
        <v>671</v>
      </c>
      <c r="BC17" s="156">
        <v>479</v>
      </c>
      <c r="BD17" s="156">
        <v>340</v>
      </c>
      <c r="BE17" s="156">
        <v>458</v>
      </c>
    </row>
    <row r="18" spans="1:57" customFormat="1" x14ac:dyDescent="0.25">
      <c r="A18" s="1">
        <v>6</v>
      </c>
      <c r="B18" s="21" t="s">
        <v>18</v>
      </c>
      <c r="C18" s="22" t="s">
        <v>31</v>
      </c>
      <c r="D18" s="22" t="s">
        <v>38</v>
      </c>
      <c r="E18" s="22" t="s">
        <v>39</v>
      </c>
      <c r="F18" s="23" t="s">
        <v>37</v>
      </c>
      <c r="G18" s="154">
        <f t="shared" si="37"/>
        <v>15901</v>
      </c>
      <c r="H18" s="16">
        <f t="shared" ref="H18:H36" si="40">+SUM(K18,L18)</f>
        <v>1683</v>
      </c>
      <c r="I18" s="154">
        <f t="shared" si="38"/>
        <v>7708</v>
      </c>
      <c r="J18" s="157">
        <f t="shared" si="39"/>
        <v>8193</v>
      </c>
      <c r="K18" s="157">
        <v>851</v>
      </c>
      <c r="L18" s="157">
        <v>832</v>
      </c>
      <c r="M18" s="157">
        <v>1418</v>
      </c>
      <c r="N18" s="157">
        <v>593</v>
      </c>
      <c r="O18" s="157">
        <v>1467</v>
      </c>
      <c r="P18" s="157">
        <v>3216</v>
      </c>
      <c r="Q18" s="157">
        <v>1014</v>
      </c>
      <c r="R18" s="157">
        <v>1415</v>
      </c>
      <c r="S18" s="157">
        <v>610</v>
      </c>
      <c r="T18" s="157">
        <v>1753</v>
      </c>
      <c r="U18" s="157">
        <v>3352</v>
      </c>
      <c r="V18" s="157">
        <v>1063</v>
      </c>
      <c r="W18" s="46"/>
      <c r="X18" s="157">
        <v>712</v>
      </c>
      <c r="Y18" s="157">
        <v>509</v>
      </c>
      <c r="Z18" s="157">
        <v>512</v>
      </c>
      <c r="AA18" s="157">
        <v>494</v>
      </c>
      <c r="AB18" s="157">
        <v>600</v>
      </c>
      <c r="AC18" s="157">
        <v>651</v>
      </c>
      <c r="AD18" s="157">
        <v>649</v>
      </c>
      <c r="AE18" s="157">
        <v>614</v>
      </c>
      <c r="AF18" s="157">
        <v>570</v>
      </c>
      <c r="AG18" s="157">
        <v>482</v>
      </c>
      <c r="AH18" s="157">
        <v>489</v>
      </c>
      <c r="AI18" s="157">
        <v>412</v>
      </c>
      <c r="AJ18" s="157">
        <v>301</v>
      </c>
      <c r="AK18" s="157">
        <v>248</v>
      </c>
      <c r="AL18" s="157">
        <v>187</v>
      </c>
      <c r="AM18" s="157">
        <v>126</v>
      </c>
      <c r="AN18" s="157">
        <v>152</v>
      </c>
      <c r="AO18" s="157">
        <v>695</v>
      </c>
      <c r="AP18" s="157">
        <v>525</v>
      </c>
      <c r="AQ18" s="157">
        <v>529</v>
      </c>
      <c r="AR18" s="157">
        <v>546</v>
      </c>
      <c r="AS18" s="157">
        <v>763</v>
      </c>
      <c r="AT18" s="157">
        <v>720</v>
      </c>
      <c r="AU18" s="157">
        <v>643</v>
      </c>
      <c r="AV18" s="157">
        <v>642</v>
      </c>
      <c r="AW18" s="157">
        <v>595</v>
      </c>
      <c r="AX18" s="157">
        <v>551</v>
      </c>
      <c r="AY18" s="157">
        <v>501</v>
      </c>
      <c r="AZ18" s="157">
        <v>420</v>
      </c>
      <c r="BA18" s="157">
        <v>319</v>
      </c>
      <c r="BB18" s="157">
        <v>256</v>
      </c>
      <c r="BC18" s="157">
        <v>183</v>
      </c>
      <c r="BD18" s="157">
        <v>130</v>
      </c>
      <c r="BE18" s="157">
        <v>175</v>
      </c>
    </row>
    <row r="19" spans="1:57" customFormat="1" x14ac:dyDescent="0.25">
      <c r="A19" s="1">
        <v>7</v>
      </c>
      <c r="B19" s="21" t="s">
        <v>18</v>
      </c>
      <c r="C19" s="22" t="s">
        <v>31</v>
      </c>
      <c r="D19" s="22" t="s">
        <v>40</v>
      </c>
      <c r="E19" s="22" t="s">
        <v>41</v>
      </c>
      <c r="F19" s="23" t="s">
        <v>37</v>
      </c>
      <c r="G19" s="154">
        <f t="shared" si="37"/>
        <v>28570</v>
      </c>
      <c r="H19" s="16">
        <f t="shared" si="40"/>
        <v>2791</v>
      </c>
      <c r="I19" s="154">
        <f t="shared" si="38"/>
        <v>13844</v>
      </c>
      <c r="J19" s="157">
        <f t="shared" si="39"/>
        <v>14726</v>
      </c>
      <c r="K19" s="157">
        <v>1415</v>
      </c>
      <c r="L19" s="157">
        <v>1376</v>
      </c>
      <c r="M19" s="157">
        <v>2445</v>
      </c>
      <c r="N19" s="157">
        <v>1077</v>
      </c>
      <c r="O19" s="157">
        <v>2660</v>
      </c>
      <c r="P19" s="157">
        <v>5828</v>
      </c>
      <c r="Q19" s="157">
        <v>1834</v>
      </c>
      <c r="R19" s="157">
        <v>2434</v>
      </c>
      <c r="S19" s="157">
        <v>1103</v>
      </c>
      <c r="T19" s="157">
        <v>3179</v>
      </c>
      <c r="U19" s="157">
        <v>6081</v>
      </c>
      <c r="V19" s="157">
        <v>1929</v>
      </c>
      <c r="W19" s="46"/>
      <c r="X19" s="157">
        <v>1163</v>
      </c>
      <c r="Y19" s="157">
        <v>924</v>
      </c>
      <c r="Z19" s="157">
        <v>930</v>
      </c>
      <c r="AA19" s="157">
        <v>897</v>
      </c>
      <c r="AB19" s="157">
        <v>1087</v>
      </c>
      <c r="AC19" s="157">
        <v>1181</v>
      </c>
      <c r="AD19" s="157">
        <v>1177</v>
      </c>
      <c r="AE19" s="157">
        <v>1112</v>
      </c>
      <c r="AF19" s="157">
        <v>1033</v>
      </c>
      <c r="AG19" s="157">
        <v>873</v>
      </c>
      <c r="AH19" s="157">
        <v>886</v>
      </c>
      <c r="AI19" s="157">
        <v>747</v>
      </c>
      <c r="AJ19" s="157">
        <v>545</v>
      </c>
      <c r="AK19" s="157">
        <v>449</v>
      </c>
      <c r="AL19" s="157">
        <v>338</v>
      </c>
      <c r="AM19" s="157">
        <v>227</v>
      </c>
      <c r="AN19" s="157">
        <v>275</v>
      </c>
      <c r="AO19" s="157">
        <v>1128</v>
      </c>
      <c r="AP19" s="157">
        <v>953</v>
      </c>
      <c r="AQ19" s="157">
        <v>957</v>
      </c>
      <c r="AR19" s="157">
        <v>989</v>
      </c>
      <c r="AS19" s="157">
        <v>1384</v>
      </c>
      <c r="AT19" s="157">
        <v>1305</v>
      </c>
      <c r="AU19" s="157">
        <v>1166</v>
      </c>
      <c r="AV19" s="157">
        <v>1165</v>
      </c>
      <c r="AW19" s="157">
        <v>1080</v>
      </c>
      <c r="AX19" s="157">
        <v>1000</v>
      </c>
      <c r="AY19" s="157">
        <v>909</v>
      </c>
      <c r="AZ19" s="157">
        <v>761</v>
      </c>
      <c r="BA19" s="157">
        <v>579</v>
      </c>
      <c r="BB19" s="157">
        <v>465</v>
      </c>
      <c r="BC19" s="157">
        <v>332</v>
      </c>
      <c r="BD19" s="157">
        <v>236</v>
      </c>
      <c r="BE19" s="157">
        <v>317</v>
      </c>
    </row>
    <row r="20" spans="1:57" customFormat="1" x14ac:dyDescent="0.25">
      <c r="A20" s="1">
        <v>8</v>
      </c>
      <c r="B20" s="21" t="s">
        <v>18</v>
      </c>
      <c r="C20" s="22" t="s">
        <v>31</v>
      </c>
      <c r="D20" s="22" t="s">
        <v>42</v>
      </c>
      <c r="E20" s="22" t="s">
        <v>43</v>
      </c>
      <c r="F20" s="23" t="s">
        <v>37</v>
      </c>
      <c r="G20" s="154">
        <f t="shared" si="37"/>
        <v>10934</v>
      </c>
      <c r="H20" s="16">
        <f t="shared" si="40"/>
        <v>1141</v>
      </c>
      <c r="I20" s="154">
        <f t="shared" si="38"/>
        <v>5299</v>
      </c>
      <c r="J20" s="157">
        <f t="shared" si="39"/>
        <v>5635</v>
      </c>
      <c r="K20" s="157">
        <v>578</v>
      </c>
      <c r="L20" s="157">
        <v>563</v>
      </c>
      <c r="M20" s="157">
        <v>968</v>
      </c>
      <c r="N20" s="157">
        <v>409</v>
      </c>
      <c r="O20" s="157">
        <v>1010</v>
      </c>
      <c r="P20" s="157">
        <v>2216</v>
      </c>
      <c r="Q20" s="157">
        <v>696</v>
      </c>
      <c r="R20" s="157">
        <v>965</v>
      </c>
      <c r="S20" s="157">
        <v>419</v>
      </c>
      <c r="T20" s="157">
        <v>1208</v>
      </c>
      <c r="U20" s="157">
        <v>2309</v>
      </c>
      <c r="V20" s="157">
        <v>734</v>
      </c>
      <c r="W20" s="46"/>
      <c r="X20" s="157">
        <v>482</v>
      </c>
      <c r="Y20" s="157">
        <v>350</v>
      </c>
      <c r="Z20" s="157">
        <v>353</v>
      </c>
      <c r="AA20" s="157">
        <v>341</v>
      </c>
      <c r="AB20" s="157">
        <v>413</v>
      </c>
      <c r="AC20" s="157">
        <v>448</v>
      </c>
      <c r="AD20" s="157">
        <v>447</v>
      </c>
      <c r="AE20" s="157">
        <v>423</v>
      </c>
      <c r="AF20" s="157">
        <v>393</v>
      </c>
      <c r="AG20" s="157">
        <v>332</v>
      </c>
      <c r="AH20" s="157">
        <v>337</v>
      </c>
      <c r="AI20" s="157">
        <v>284</v>
      </c>
      <c r="AJ20" s="157">
        <v>207</v>
      </c>
      <c r="AK20" s="157">
        <v>170</v>
      </c>
      <c r="AL20" s="157">
        <v>129</v>
      </c>
      <c r="AM20" s="157">
        <v>86</v>
      </c>
      <c r="AN20" s="157">
        <v>104</v>
      </c>
      <c r="AO20" s="157">
        <v>469</v>
      </c>
      <c r="AP20" s="157">
        <v>362</v>
      </c>
      <c r="AQ20" s="157">
        <v>363</v>
      </c>
      <c r="AR20" s="157">
        <v>376</v>
      </c>
      <c r="AS20" s="157">
        <v>526</v>
      </c>
      <c r="AT20" s="157">
        <v>496</v>
      </c>
      <c r="AU20" s="157">
        <v>443</v>
      </c>
      <c r="AV20" s="157">
        <v>442</v>
      </c>
      <c r="AW20" s="157">
        <v>410</v>
      </c>
      <c r="AX20" s="157">
        <v>380</v>
      </c>
      <c r="AY20" s="157">
        <v>345</v>
      </c>
      <c r="AZ20" s="157">
        <v>289</v>
      </c>
      <c r="BA20" s="157">
        <v>220</v>
      </c>
      <c r="BB20" s="157">
        <v>177</v>
      </c>
      <c r="BC20" s="157">
        <v>126</v>
      </c>
      <c r="BD20" s="157">
        <v>90</v>
      </c>
      <c r="BE20" s="157">
        <v>121</v>
      </c>
    </row>
    <row r="21" spans="1:57" customFormat="1" x14ac:dyDescent="0.25">
      <c r="A21" s="1">
        <v>9</v>
      </c>
      <c r="B21" s="21" t="s">
        <v>18</v>
      </c>
      <c r="C21" s="22" t="s">
        <v>31</v>
      </c>
      <c r="D21" s="22" t="s">
        <v>44</v>
      </c>
      <c r="E21" s="22" t="s">
        <v>45</v>
      </c>
      <c r="F21" s="23" t="s">
        <v>37</v>
      </c>
      <c r="G21" s="154">
        <f t="shared" si="37"/>
        <v>59840</v>
      </c>
      <c r="H21" s="16">
        <f t="shared" si="40"/>
        <v>5845</v>
      </c>
      <c r="I21" s="154">
        <f t="shared" si="38"/>
        <v>28999</v>
      </c>
      <c r="J21" s="157">
        <f t="shared" si="39"/>
        <v>30841</v>
      </c>
      <c r="K21" s="157">
        <v>2965</v>
      </c>
      <c r="L21" s="157">
        <v>2880</v>
      </c>
      <c r="M21" s="157">
        <v>5124</v>
      </c>
      <c r="N21" s="157">
        <v>2253</v>
      </c>
      <c r="O21" s="157">
        <v>5572</v>
      </c>
      <c r="P21" s="157">
        <v>12208</v>
      </c>
      <c r="Q21" s="157">
        <v>3842</v>
      </c>
      <c r="R21" s="157">
        <v>5094</v>
      </c>
      <c r="S21" s="157">
        <v>2312</v>
      </c>
      <c r="T21" s="157">
        <v>6658</v>
      </c>
      <c r="U21" s="157">
        <v>12736</v>
      </c>
      <c r="V21" s="157">
        <v>4041</v>
      </c>
      <c r="W21" s="46"/>
      <c r="X21" s="157">
        <v>2438</v>
      </c>
      <c r="Y21" s="157">
        <v>1936</v>
      </c>
      <c r="Z21" s="157">
        <v>1946</v>
      </c>
      <c r="AA21" s="157">
        <v>1879</v>
      </c>
      <c r="AB21" s="157">
        <v>2277</v>
      </c>
      <c r="AC21" s="157">
        <v>2473</v>
      </c>
      <c r="AD21" s="157">
        <v>2464</v>
      </c>
      <c r="AE21" s="157">
        <v>2330</v>
      </c>
      <c r="AF21" s="157">
        <v>2164</v>
      </c>
      <c r="AG21" s="157">
        <v>1829</v>
      </c>
      <c r="AH21" s="157">
        <v>1856</v>
      </c>
      <c r="AI21" s="157">
        <v>1565</v>
      </c>
      <c r="AJ21" s="157">
        <v>1142</v>
      </c>
      <c r="AK21" s="157">
        <v>940</v>
      </c>
      <c r="AL21" s="157">
        <v>709</v>
      </c>
      <c r="AM21" s="157">
        <v>476</v>
      </c>
      <c r="AN21" s="157">
        <v>575</v>
      </c>
      <c r="AO21" s="157">
        <v>2361</v>
      </c>
      <c r="AP21" s="157">
        <v>1994</v>
      </c>
      <c r="AQ21" s="157">
        <v>2005</v>
      </c>
      <c r="AR21" s="157">
        <v>2072</v>
      </c>
      <c r="AS21" s="157">
        <v>2898</v>
      </c>
      <c r="AT21" s="157">
        <v>2734</v>
      </c>
      <c r="AU21" s="157">
        <v>2443</v>
      </c>
      <c r="AV21" s="157">
        <v>2440</v>
      </c>
      <c r="AW21" s="157">
        <v>2261</v>
      </c>
      <c r="AX21" s="157">
        <v>2094</v>
      </c>
      <c r="AY21" s="157">
        <v>1904</v>
      </c>
      <c r="AZ21" s="157">
        <v>1594</v>
      </c>
      <c r="BA21" s="157">
        <v>1213</v>
      </c>
      <c r="BB21" s="157">
        <v>974</v>
      </c>
      <c r="BC21" s="157">
        <v>695</v>
      </c>
      <c r="BD21" s="157">
        <v>494</v>
      </c>
      <c r="BE21" s="157">
        <v>665</v>
      </c>
    </row>
    <row r="22" spans="1:57" customFormat="1" x14ac:dyDescent="0.25">
      <c r="A22" s="1">
        <v>10</v>
      </c>
      <c r="B22" s="21" t="s">
        <v>18</v>
      </c>
      <c r="C22" s="22" t="s">
        <v>31</v>
      </c>
      <c r="D22" s="22" t="s">
        <v>46</v>
      </c>
      <c r="E22" s="22" t="s">
        <v>47</v>
      </c>
      <c r="F22" s="23" t="s">
        <v>37</v>
      </c>
      <c r="G22" s="154">
        <f t="shared" si="37"/>
        <v>24564</v>
      </c>
      <c r="H22" s="16">
        <f t="shared" si="40"/>
        <v>2492</v>
      </c>
      <c r="I22" s="154">
        <f t="shared" si="38"/>
        <v>11907</v>
      </c>
      <c r="J22" s="157">
        <f t="shared" si="39"/>
        <v>12657</v>
      </c>
      <c r="K22" s="157">
        <v>1264</v>
      </c>
      <c r="L22" s="157">
        <v>1228</v>
      </c>
      <c r="M22" s="157">
        <v>2146</v>
      </c>
      <c r="N22" s="157">
        <v>921</v>
      </c>
      <c r="O22" s="157">
        <v>2278</v>
      </c>
      <c r="P22" s="157">
        <v>4991</v>
      </c>
      <c r="Q22" s="157">
        <v>1571</v>
      </c>
      <c r="R22" s="157">
        <v>2132</v>
      </c>
      <c r="S22" s="157">
        <v>945</v>
      </c>
      <c r="T22" s="157">
        <v>2722</v>
      </c>
      <c r="U22" s="157">
        <v>5206</v>
      </c>
      <c r="V22" s="157">
        <v>1652</v>
      </c>
      <c r="W22" s="46"/>
      <c r="X22" s="157">
        <v>1048</v>
      </c>
      <c r="Y22" s="157">
        <v>791</v>
      </c>
      <c r="Z22" s="157">
        <v>796</v>
      </c>
      <c r="AA22" s="157">
        <v>768</v>
      </c>
      <c r="AB22" s="157">
        <v>931</v>
      </c>
      <c r="AC22" s="157">
        <v>1011</v>
      </c>
      <c r="AD22" s="157">
        <v>1007</v>
      </c>
      <c r="AE22" s="157">
        <v>953</v>
      </c>
      <c r="AF22" s="157">
        <v>885</v>
      </c>
      <c r="AG22" s="157">
        <v>748</v>
      </c>
      <c r="AH22" s="157">
        <v>759</v>
      </c>
      <c r="AI22" s="157">
        <v>639</v>
      </c>
      <c r="AJ22" s="157">
        <v>467</v>
      </c>
      <c r="AK22" s="157">
        <v>384</v>
      </c>
      <c r="AL22" s="157">
        <v>290</v>
      </c>
      <c r="AM22" s="157">
        <v>195</v>
      </c>
      <c r="AN22" s="157">
        <v>235</v>
      </c>
      <c r="AO22" s="157">
        <v>1016</v>
      </c>
      <c r="AP22" s="157">
        <v>815</v>
      </c>
      <c r="AQ22" s="157">
        <v>818</v>
      </c>
      <c r="AR22" s="157">
        <v>847</v>
      </c>
      <c r="AS22" s="157">
        <v>1185</v>
      </c>
      <c r="AT22" s="157">
        <v>1118</v>
      </c>
      <c r="AU22" s="157">
        <v>999</v>
      </c>
      <c r="AV22" s="157">
        <v>997</v>
      </c>
      <c r="AW22" s="157">
        <v>924</v>
      </c>
      <c r="AX22" s="157">
        <v>856</v>
      </c>
      <c r="AY22" s="157">
        <v>778</v>
      </c>
      <c r="AZ22" s="157">
        <v>652</v>
      </c>
      <c r="BA22" s="157">
        <v>496</v>
      </c>
      <c r="BB22" s="157">
        <v>398</v>
      </c>
      <c r="BC22" s="157">
        <v>284</v>
      </c>
      <c r="BD22" s="157">
        <v>202</v>
      </c>
      <c r="BE22" s="157">
        <v>272</v>
      </c>
    </row>
    <row r="23" spans="1:57" customFormat="1" x14ac:dyDescent="0.25">
      <c r="A23" s="1">
        <v>11</v>
      </c>
      <c r="B23" s="21" t="s">
        <v>18</v>
      </c>
      <c r="C23" s="22" t="s">
        <v>31</v>
      </c>
      <c r="D23" s="22" t="s">
        <v>48</v>
      </c>
      <c r="E23" s="22" t="s">
        <v>49</v>
      </c>
      <c r="F23" s="23" t="s">
        <v>37</v>
      </c>
      <c r="G23" s="154">
        <f t="shared" si="37"/>
        <v>20029</v>
      </c>
      <c r="H23" s="16">
        <f t="shared" si="40"/>
        <v>2050</v>
      </c>
      <c r="I23" s="154">
        <f t="shared" si="38"/>
        <v>9708</v>
      </c>
      <c r="J23" s="157">
        <f t="shared" si="39"/>
        <v>10321</v>
      </c>
      <c r="K23" s="157">
        <v>1039</v>
      </c>
      <c r="L23" s="157">
        <v>1011</v>
      </c>
      <c r="M23" s="157">
        <v>1758</v>
      </c>
      <c r="N23" s="157">
        <v>749</v>
      </c>
      <c r="O23" s="157">
        <v>1855</v>
      </c>
      <c r="P23" s="157">
        <v>4066</v>
      </c>
      <c r="Q23" s="157">
        <v>1280</v>
      </c>
      <c r="R23" s="157">
        <v>1748</v>
      </c>
      <c r="S23" s="157">
        <v>771</v>
      </c>
      <c r="T23" s="157">
        <v>2217</v>
      </c>
      <c r="U23" s="157">
        <v>4240</v>
      </c>
      <c r="V23" s="157">
        <v>1345</v>
      </c>
      <c r="W23" s="46"/>
      <c r="X23" s="157">
        <v>864</v>
      </c>
      <c r="Y23" s="157">
        <v>644</v>
      </c>
      <c r="Z23" s="157">
        <v>648</v>
      </c>
      <c r="AA23" s="157">
        <v>624</v>
      </c>
      <c r="AB23" s="157">
        <v>758</v>
      </c>
      <c r="AC23" s="157">
        <v>824</v>
      </c>
      <c r="AD23" s="157">
        <v>821</v>
      </c>
      <c r="AE23" s="157">
        <v>776</v>
      </c>
      <c r="AF23" s="157">
        <v>721</v>
      </c>
      <c r="AG23" s="157">
        <v>609</v>
      </c>
      <c r="AH23" s="157">
        <v>618</v>
      </c>
      <c r="AI23" s="157">
        <v>521</v>
      </c>
      <c r="AJ23" s="157">
        <v>380</v>
      </c>
      <c r="AK23" s="157">
        <v>313</v>
      </c>
      <c r="AL23" s="157">
        <v>236</v>
      </c>
      <c r="AM23" s="157">
        <v>159</v>
      </c>
      <c r="AN23" s="157">
        <v>192</v>
      </c>
      <c r="AO23" s="157">
        <v>838</v>
      </c>
      <c r="AP23" s="157">
        <v>664</v>
      </c>
      <c r="AQ23" s="157">
        <v>668</v>
      </c>
      <c r="AR23" s="157">
        <v>691</v>
      </c>
      <c r="AS23" s="157">
        <v>965</v>
      </c>
      <c r="AT23" s="157">
        <v>910</v>
      </c>
      <c r="AU23" s="157">
        <v>813</v>
      </c>
      <c r="AV23" s="157">
        <v>812</v>
      </c>
      <c r="AW23" s="157">
        <v>753</v>
      </c>
      <c r="AX23" s="157">
        <v>697</v>
      </c>
      <c r="AY23" s="157">
        <v>634</v>
      </c>
      <c r="AZ23" s="157">
        <v>531</v>
      </c>
      <c r="BA23" s="157">
        <v>404</v>
      </c>
      <c r="BB23" s="157">
        <v>324</v>
      </c>
      <c r="BC23" s="157">
        <v>232</v>
      </c>
      <c r="BD23" s="157">
        <v>164</v>
      </c>
      <c r="BE23" s="157">
        <v>221</v>
      </c>
    </row>
    <row r="24" spans="1:57" customFormat="1" x14ac:dyDescent="0.25">
      <c r="A24" s="1">
        <v>12</v>
      </c>
      <c r="B24" s="21" t="s">
        <v>18</v>
      </c>
      <c r="C24" s="22" t="s">
        <v>31</v>
      </c>
      <c r="D24" s="22" t="s">
        <v>50</v>
      </c>
      <c r="E24" s="22" t="s">
        <v>51</v>
      </c>
      <c r="F24" s="23" t="s">
        <v>37</v>
      </c>
      <c r="G24" s="154">
        <f t="shared" si="37"/>
        <v>9299</v>
      </c>
      <c r="H24" s="16">
        <f t="shared" si="40"/>
        <v>942</v>
      </c>
      <c r="I24" s="154">
        <f t="shared" si="38"/>
        <v>4505</v>
      </c>
      <c r="J24" s="157">
        <f t="shared" si="39"/>
        <v>4794</v>
      </c>
      <c r="K24" s="157">
        <v>478</v>
      </c>
      <c r="L24" s="157">
        <v>464</v>
      </c>
      <c r="M24" s="157">
        <v>811</v>
      </c>
      <c r="N24" s="157">
        <v>349</v>
      </c>
      <c r="O24" s="157">
        <v>862</v>
      </c>
      <c r="P24" s="157">
        <v>1889</v>
      </c>
      <c r="Q24" s="157">
        <v>594</v>
      </c>
      <c r="R24" s="157">
        <v>809</v>
      </c>
      <c r="S24" s="157">
        <v>358</v>
      </c>
      <c r="T24" s="157">
        <v>1031</v>
      </c>
      <c r="U24" s="157">
        <v>1971</v>
      </c>
      <c r="V24" s="157">
        <v>625</v>
      </c>
      <c r="W24" s="46"/>
      <c r="X24" s="157">
        <v>396</v>
      </c>
      <c r="Y24" s="157">
        <v>299</v>
      </c>
      <c r="Z24" s="157">
        <v>301</v>
      </c>
      <c r="AA24" s="157">
        <v>291</v>
      </c>
      <c r="AB24" s="157">
        <v>352</v>
      </c>
      <c r="AC24" s="157">
        <v>383</v>
      </c>
      <c r="AD24" s="157">
        <v>381</v>
      </c>
      <c r="AE24" s="157">
        <v>361</v>
      </c>
      <c r="AF24" s="157">
        <v>335</v>
      </c>
      <c r="AG24" s="157">
        <v>283</v>
      </c>
      <c r="AH24" s="157">
        <v>287</v>
      </c>
      <c r="AI24" s="157">
        <v>242</v>
      </c>
      <c r="AJ24" s="157">
        <v>176</v>
      </c>
      <c r="AK24" s="157">
        <v>145</v>
      </c>
      <c r="AL24" s="157">
        <v>110</v>
      </c>
      <c r="AM24" s="157">
        <v>74</v>
      </c>
      <c r="AN24" s="157">
        <v>89</v>
      </c>
      <c r="AO24" s="157">
        <v>384</v>
      </c>
      <c r="AP24" s="157">
        <v>310</v>
      </c>
      <c r="AQ24" s="157">
        <v>311</v>
      </c>
      <c r="AR24" s="157">
        <v>321</v>
      </c>
      <c r="AS24" s="157">
        <v>449</v>
      </c>
      <c r="AT24" s="157">
        <v>423</v>
      </c>
      <c r="AU24" s="157">
        <v>378</v>
      </c>
      <c r="AV24" s="157">
        <v>377</v>
      </c>
      <c r="AW24" s="157">
        <v>350</v>
      </c>
      <c r="AX24" s="157">
        <v>324</v>
      </c>
      <c r="AY24" s="157">
        <v>295</v>
      </c>
      <c r="AZ24" s="157">
        <v>247</v>
      </c>
      <c r="BA24" s="157">
        <v>188</v>
      </c>
      <c r="BB24" s="157">
        <v>151</v>
      </c>
      <c r="BC24" s="157">
        <v>107</v>
      </c>
      <c r="BD24" s="157">
        <v>76</v>
      </c>
      <c r="BE24" s="157">
        <v>103</v>
      </c>
    </row>
    <row r="25" spans="1:57" customFormat="1" x14ac:dyDescent="0.25">
      <c r="A25" s="1">
        <v>13</v>
      </c>
      <c r="B25" s="21" t="s">
        <v>18</v>
      </c>
      <c r="C25" s="22" t="s">
        <v>31</v>
      </c>
      <c r="D25" s="22" t="s">
        <v>32</v>
      </c>
      <c r="E25" s="22" t="s">
        <v>33</v>
      </c>
      <c r="F25" s="23" t="s">
        <v>34</v>
      </c>
      <c r="G25" s="154">
        <f t="shared" si="37"/>
        <v>14311</v>
      </c>
      <c r="H25" s="16">
        <f t="shared" si="40"/>
        <v>1367</v>
      </c>
      <c r="I25" s="154">
        <f t="shared" si="38"/>
        <v>6934</v>
      </c>
      <c r="J25" s="157">
        <f t="shared" si="39"/>
        <v>7377</v>
      </c>
      <c r="K25" s="157">
        <v>694</v>
      </c>
      <c r="L25" s="157">
        <v>673</v>
      </c>
      <c r="M25" s="157">
        <v>1209</v>
      </c>
      <c r="N25" s="157">
        <v>540</v>
      </c>
      <c r="O25" s="157">
        <v>1336</v>
      </c>
      <c r="P25" s="157">
        <v>2928</v>
      </c>
      <c r="Q25" s="157">
        <v>921</v>
      </c>
      <c r="R25" s="157">
        <v>1206</v>
      </c>
      <c r="S25" s="157">
        <v>554</v>
      </c>
      <c r="T25" s="157">
        <v>1595</v>
      </c>
      <c r="U25" s="157">
        <v>3052</v>
      </c>
      <c r="V25" s="157">
        <v>970</v>
      </c>
      <c r="W25" s="46"/>
      <c r="X25" s="157">
        <v>568</v>
      </c>
      <c r="Y25" s="157">
        <v>462</v>
      </c>
      <c r="Z25" s="157">
        <v>466</v>
      </c>
      <c r="AA25" s="157">
        <v>450</v>
      </c>
      <c r="AB25" s="157">
        <v>546</v>
      </c>
      <c r="AC25" s="157">
        <v>593</v>
      </c>
      <c r="AD25" s="157">
        <v>591</v>
      </c>
      <c r="AE25" s="157">
        <v>559</v>
      </c>
      <c r="AF25" s="157">
        <v>519</v>
      </c>
      <c r="AG25" s="157">
        <v>439</v>
      </c>
      <c r="AH25" s="157">
        <v>445</v>
      </c>
      <c r="AI25" s="157">
        <v>375</v>
      </c>
      <c r="AJ25" s="157">
        <v>274</v>
      </c>
      <c r="AK25" s="157">
        <v>225</v>
      </c>
      <c r="AL25" s="157">
        <v>170</v>
      </c>
      <c r="AM25" s="157">
        <v>114</v>
      </c>
      <c r="AN25" s="157">
        <v>138</v>
      </c>
      <c r="AO25" s="157">
        <v>548</v>
      </c>
      <c r="AP25" s="157">
        <v>480</v>
      </c>
      <c r="AQ25" s="157">
        <v>481</v>
      </c>
      <c r="AR25" s="157">
        <v>496</v>
      </c>
      <c r="AS25" s="157">
        <v>695</v>
      </c>
      <c r="AT25" s="157">
        <v>655</v>
      </c>
      <c r="AU25" s="157">
        <v>585</v>
      </c>
      <c r="AV25" s="157">
        <v>585</v>
      </c>
      <c r="AW25" s="157">
        <v>542</v>
      </c>
      <c r="AX25" s="157">
        <v>502</v>
      </c>
      <c r="AY25" s="157">
        <v>456</v>
      </c>
      <c r="AZ25" s="157">
        <v>382</v>
      </c>
      <c r="BA25" s="157">
        <v>291</v>
      </c>
      <c r="BB25" s="157">
        <v>234</v>
      </c>
      <c r="BC25" s="157">
        <v>167</v>
      </c>
      <c r="BD25" s="157">
        <v>119</v>
      </c>
      <c r="BE25" s="157">
        <v>159</v>
      </c>
    </row>
    <row r="26" spans="1:57" customFormat="1" x14ac:dyDescent="0.25">
      <c r="A26" s="1">
        <v>14</v>
      </c>
      <c r="B26" s="21" t="s">
        <v>18</v>
      </c>
      <c r="C26" s="22" t="s">
        <v>31</v>
      </c>
      <c r="D26" s="35" t="s">
        <v>222</v>
      </c>
      <c r="E26" s="172" t="s">
        <v>53</v>
      </c>
      <c r="F26" s="23" t="s">
        <v>34</v>
      </c>
      <c r="G26" s="13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</row>
    <row r="27" spans="1:57" customFormat="1" x14ac:dyDescent="0.25">
      <c r="A27" s="1">
        <v>15</v>
      </c>
      <c r="B27" s="21" t="s">
        <v>18</v>
      </c>
      <c r="C27" s="22" t="s">
        <v>31</v>
      </c>
      <c r="D27" s="35" t="s">
        <v>221</v>
      </c>
      <c r="E27" s="172" t="s">
        <v>52</v>
      </c>
      <c r="F27" s="23" t="s">
        <v>34</v>
      </c>
      <c r="G27" s="13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46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57" customFormat="1" x14ac:dyDescent="0.25">
      <c r="A28" s="1">
        <v>16</v>
      </c>
      <c r="B28" s="24" t="s">
        <v>26</v>
      </c>
      <c r="C28" s="22" t="s">
        <v>31</v>
      </c>
      <c r="D28" s="22" t="s">
        <v>54</v>
      </c>
      <c r="E28" s="22" t="s">
        <v>55</v>
      </c>
      <c r="F28" s="23" t="s">
        <v>37</v>
      </c>
      <c r="G28" s="154">
        <f t="shared" si="37"/>
        <v>40211</v>
      </c>
      <c r="H28" s="16">
        <f t="shared" si="40"/>
        <v>4532</v>
      </c>
      <c r="I28" s="154">
        <f t="shared" si="38"/>
        <v>19499</v>
      </c>
      <c r="J28" s="157">
        <f t="shared" si="39"/>
        <v>20712</v>
      </c>
      <c r="K28" s="157">
        <v>2324</v>
      </c>
      <c r="L28" s="157">
        <v>2208</v>
      </c>
      <c r="M28" s="157">
        <v>3703</v>
      </c>
      <c r="N28" s="157">
        <v>1393</v>
      </c>
      <c r="O28" s="157">
        <v>3986</v>
      </c>
      <c r="P28" s="157">
        <v>7953</v>
      </c>
      <c r="Q28" s="157">
        <v>2464</v>
      </c>
      <c r="R28" s="157">
        <v>3601</v>
      </c>
      <c r="S28" s="157">
        <v>1444</v>
      </c>
      <c r="T28" s="157">
        <v>4707</v>
      </c>
      <c r="U28" s="157">
        <v>8350</v>
      </c>
      <c r="V28" s="157">
        <v>2610</v>
      </c>
      <c r="W28" s="46"/>
      <c r="X28" s="157">
        <v>1917</v>
      </c>
      <c r="Y28" s="157">
        <v>1305</v>
      </c>
      <c r="Z28" s="157">
        <v>1215</v>
      </c>
      <c r="AA28" s="157">
        <v>1210</v>
      </c>
      <c r="AB28" s="157">
        <v>1633</v>
      </c>
      <c r="AC28" s="157">
        <v>1802</v>
      </c>
      <c r="AD28" s="157">
        <v>1754</v>
      </c>
      <c r="AE28" s="157">
        <v>1653</v>
      </c>
      <c r="AF28" s="157">
        <v>1506</v>
      </c>
      <c r="AG28" s="157">
        <v>1166</v>
      </c>
      <c r="AH28" s="157">
        <v>1026</v>
      </c>
      <c r="AI28" s="157">
        <v>848</v>
      </c>
      <c r="AJ28" s="157">
        <v>640</v>
      </c>
      <c r="AK28" s="157">
        <v>660</v>
      </c>
      <c r="AL28" s="157">
        <v>515</v>
      </c>
      <c r="AM28" s="157">
        <v>333</v>
      </c>
      <c r="AN28" s="157">
        <v>316</v>
      </c>
      <c r="AO28" s="157">
        <v>1801</v>
      </c>
      <c r="AP28" s="157">
        <v>1333</v>
      </c>
      <c r="AQ28" s="157">
        <v>1259</v>
      </c>
      <c r="AR28" s="157">
        <v>1352</v>
      </c>
      <c r="AS28" s="157">
        <v>2052</v>
      </c>
      <c r="AT28" s="157">
        <v>1955</v>
      </c>
      <c r="AU28" s="157">
        <v>1719</v>
      </c>
      <c r="AV28" s="157">
        <v>1702</v>
      </c>
      <c r="AW28" s="157">
        <v>1571</v>
      </c>
      <c r="AX28" s="157">
        <v>1329</v>
      </c>
      <c r="AY28" s="157">
        <v>1114</v>
      </c>
      <c r="AZ28" s="157">
        <v>915</v>
      </c>
      <c r="BA28" s="157">
        <v>784</v>
      </c>
      <c r="BB28" s="157">
        <v>686</v>
      </c>
      <c r="BC28" s="157">
        <v>494</v>
      </c>
      <c r="BD28" s="157">
        <v>310</v>
      </c>
      <c r="BE28" s="157">
        <v>336</v>
      </c>
    </row>
    <row r="29" spans="1:57" customFormat="1" x14ac:dyDescent="0.25">
      <c r="A29" s="1">
        <v>17</v>
      </c>
      <c r="B29" s="24" t="s">
        <v>26</v>
      </c>
      <c r="C29" s="22" t="s">
        <v>31</v>
      </c>
      <c r="D29" s="22" t="s">
        <v>56</v>
      </c>
      <c r="E29" s="22" t="s">
        <v>57</v>
      </c>
      <c r="F29" s="23" t="s">
        <v>37</v>
      </c>
      <c r="G29" s="154">
        <f t="shared" si="37"/>
        <v>34649</v>
      </c>
      <c r="H29" s="16">
        <f t="shared" si="40"/>
        <v>3920</v>
      </c>
      <c r="I29" s="154">
        <f t="shared" si="38"/>
        <v>16795</v>
      </c>
      <c r="J29" s="157">
        <f t="shared" si="39"/>
        <v>17854</v>
      </c>
      <c r="K29" s="157">
        <v>2006</v>
      </c>
      <c r="L29" s="157">
        <v>1914</v>
      </c>
      <c r="M29" s="157">
        <v>3194</v>
      </c>
      <c r="N29" s="157">
        <v>1197</v>
      </c>
      <c r="O29" s="157">
        <v>3432</v>
      </c>
      <c r="P29" s="157">
        <v>6850</v>
      </c>
      <c r="Q29" s="157">
        <v>2122</v>
      </c>
      <c r="R29" s="157">
        <v>3115</v>
      </c>
      <c r="S29" s="157">
        <v>1246</v>
      </c>
      <c r="T29" s="157">
        <v>4054</v>
      </c>
      <c r="U29" s="157">
        <v>7190</v>
      </c>
      <c r="V29" s="157">
        <v>2249</v>
      </c>
      <c r="W29" s="46"/>
      <c r="X29" s="157">
        <v>1656</v>
      </c>
      <c r="Y29" s="157">
        <v>1122</v>
      </c>
      <c r="Z29" s="157">
        <v>1048</v>
      </c>
      <c r="AA29" s="157">
        <v>1040</v>
      </c>
      <c r="AB29" s="157">
        <v>1407</v>
      </c>
      <c r="AC29" s="157">
        <v>1550</v>
      </c>
      <c r="AD29" s="157">
        <v>1510</v>
      </c>
      <c r="AE29" s="157">
        <v>1423</v>
      </c>
      <c r="AF29" s="157">
        <v>1298</v>
      </c>
      <c r="AG29" s="157">
        <v>1004</v>
      </c>
      <c r="AH29" s="157">
        <v>884</v>
      </c>
      <c r="AI29" s="157">
        <v>731</v>
      </c>
      <c r="AJ29" s="157">
        <v>552</v>
      </c>
      <c r="AK29" s="157">
        <v>568</v>
      </c>
      <c r="AL29" s="157">
        <v>444</v>
      </c>
      <c r="AM29" s="157">
        <v>286</v>
      </c>
      <c r="AN29" s="157">
        <v>272</v>
      </c>
      <c r="AO29" s="157">
        <v>1565</v>
      </c>
      <c r="AP29" s="157">
        <v>1149</v>
      </c>
      <c r="AQ29" s="157">
        <v>1083</v>
      </c>
      <c r="AR29" s="157">
        <v>1166</v>
      </c>
      <c r="AS29" s="157">
        <v>1767</v>
      </c>
      <c r="AT29" s="157">
        <v>1685</v>
      </c>
      <c r="AU29" s="157">
        <v>1481</v>
      </c>
      <c r="AV29" s="157">
        <v>1466</v>
      </c>
      <c r="AW29" s="157">
        <v>1352</v>
      </c>
      <c r="AX29" s="157">
        <v>1145</v>
      </c>
      <c r="AY29" s="157">
        <v>959</v>
      </c>
      <c r="AZ29" s="157">
        <v>787</v>
      </c>
      <c r="BA29" s="157">
        <v>675</v>
      </c>
      <c r="BB29" s="157">
        <v>591</v>
      </c>
      <c r="BC29" s="157">
        <v>425</v>
      </c>
      <c r="BD29" s="157">
        <v>268</v>
      </c>
      <c r="BE29" s="157">
        <v>290</v>
      </c>
    </row>
    <row r="30" spans="1:57" customFormat="1" x14ac:dyDescent="0.25">
      <c r="A30" s="1">
        <v>18</v>
      </c>
      <c r="B30" s="24" t="s">
        <v>26</v>
      </c>
      <c r="C30" s="22" t="s">
        <v>31</v>
      </c>
      <c r="D30" s="22" t="s">
        <v>58</v>
      </c>
      <c r="E30" s="22" t="s">
        <v>59</v>
      </c>
      <c r="F30" s="23" t="s">
        <v>37</v>
      </c>
      <c r="G30" s="154">
        <f t="shared" si="37"/>
        <v>15174</v>
      </c>
      <c r="H30" s="16">
        <f t="shared" si="40"/>
        <v>1712</v>
      </c>
      <c r="I30" s="154">
        <f t="shared" si="38"/>
        <v>7354</v>
      </c>
      <c r="J30" s="157">
        <f t="shared" si="39"/>
        <v>7820</v>
      </c>
      <c r="K30" s="157">
        <v>876</v>
      </c>
      <c r="L30" s="157">
        <v>836</v>
      </c>
      <c r="M30" s="157">
        <v>1396</v>
      </c>
      <c r="N30" s="157">
        <v>525</v>
      </c>
      <c r="O30" s="157">
        <v>1503</v>
      </c>
      <c r="P30" s="157">
        <v>3001</v>
      </c>
      <c r="Q30" s="157">
        <v>929</v>
      </c>
      <c r="R30" s="157">
        <v>1363</v>
      </c>
      <c r="S30" s="157">
        <v>547</v>
      </c>
      <c r="T30" s="157">
        <v>1775</v>
      </c>
      <c r="U30" s="157">
        <v>3149</v>
      </c>
      <c r="V30" s="157">
        <v>986</v>
      </c>
      <c r="W30" s="46"/>
      <c r="X30" s="157">
        <v>723</v>
      </c>
      <c r="Y30" s="157">
        <v>491</v>
      </c>
      <c r="Z30" s="157">
        <v>459</v>
      </c>
      <c r="AA30" s="157">
        <v>456</v>
      </c>
      <c r="AB30" s="157">
        <v>616</v>
      </c>
      <c r="AC30" s="157">
        <v>679</v>
      </c>
      <c r="AD30" s="157">
        <v>661</v>
      </c>
      <c r="AE30" s="157">
        <v>624</v>
      </c>
      <c r="AF30" s="157">
        <v>569</v>
      </c>
      <c r="AG30" s="157">
        <v>440</v>
      </c>
      <c r="AH30" s="157">
        <v>387</v>
      </c>
      <c r="AI30" s="157">
        <v>320</v>
      </c>
      <c r="AJ30" s="157">
        <v>241</v>
      </c>
      <c r="AK30" s="157">
        <v>249</v>
      </c>
      <c r="AL30" s="157">
        <v>194</v>
      </c>
      <c r="AM30" s="157">
        <v>126</v>
      </c>
      <c r="AN30" s="157">
        <v>119</v>
      </c>
      <c r="AO30" s="157">
        <v>683</v>
      </c>
      <c r="AP30" s="157">
        <v>504</v>
      </c>
      <c r="AQ30" s="157">
        <v>475</v>
      </c>
      <c r="AR30" s="157">
        <v>511</v>
      </c>
      <c r="AS30" s="157">
        <v>774</v>
      </c>
      <c r="AT30" s="157">
        <v>738</v>
      </c>
      <c r="AU30" s="157">
        <v>649</v>
      </c>
      <c r="AV30" s="157">
        <v>642</v>
      </c>
      <c r="AW30" s="157">
        <v>592</v>
      </c>
      <c r="AX30" s="157">
        <v>501</v>
      </c>
      <c r="AY30" s="157">
        <v>420</v>
      </c>
      <c r="AZ30" s="157">
        <v>345</v>
      </c>
      <c r="BA30" s="157">
        <v>296</v>
      </c>
      <c r="BB30" s="157">
        <v>259</v>
      </c>
      <c r="BC30" s="157">
        <v>187</v>
      </c>
      <c r="BD30" s="157">
        <v>117</v>
      </c>
      <c r="BE30" s="157">
        <v>127</v>
      </c>
    </row>
    <row r="31" spans="1:57" customFormat="1" x14ac:dyDescent="0.25">
      <c r="A31" s="1">
        <v>19</v>
      </c>
      <c r="B31" s="24" t="s">
        <v>26</v>
      </c>
      <c r="C31" s="22" t="s">
        <v>31</v>
      </c>
      <c r="D31" s="22" t="s">
        <v>60</v>
      </c>
      <c r="E31" s="22" t="s">
        <v>61</v>
      </c>
      <c r="F31" s="23" t="s">
        <v>34</v>
      </c>
      <c r="G31" s="154">
        <f t="shared" si="37"/>
        <v>15805</v>
      </c>
      <c r="H31" s="16">
        <f t="shared" si="40"/>
        <v>1692</v>
      </c>
      <c r="I31" s="154">
        <f t="shared" si="38"/>
        <v>7660</v>
      </c>
      <c r="J31" s="157">
        <f t="shared" si="39"/>
        <v>8145</v>
      </c>
      <c r="K31" s="157">
        <v>867</v>
      </c>
      <c r="L31" s="157">
        <v>825</v>
      </c>
      <c r="M31" s="157">
        <v>1411</v>
      </c>
      <c r="N31" s="157">
        <v>552</v>
      </c>
      <c r="O31" s="157">
        <v>1576</v>
      </c>
      <c r="P31" s="157">
        <v>3147</v>
      </c>
      <c r="Q31" s="157">
        <v>974</v>
      </c>
      <c r="R31" s="157">
        <v>1378</v>
      </c>
      <c r="S31" s="157">
        <v>571</v>
      </c>
      <c r="T31" s="157">
        <v>1863</v>
      </c>
      <c r="U31" s="157">
        <v>3301</v>
      </c>
      <c r="V31" s="157">
        <v>1032</v>
      </c>
      <c r="W31" s="46"/>
      <c r="X31" s="157">
        <v>706</v>
      </c>
      <c r="Y31" s="157">
        <v>515</v>
      </c>
      <c r="Z31" s="157">
        <v>482</v>
      </c>
      <c r="AA31" s="157">
        <v>478</v>
      </c>
      <c r="AB31" s="157">
        <v>646</v>
      </c>
      <c r="AC31" s="157">
        <v>712</v>
      </c>
      <c r="AD31" s="157">
        <v>694</v>
      </c>
      <c r="AE31" s="157">
        <v>654</v>
      </c>
      <c r="AF31" s="157">
        <v>596</v>
      </c>
      <c r="AG31" s="157">
        <v>461</v>
      </c>
      <c r="AH31" s="157">
        <v>406</v>
      </c>
      <c r="AI31" s="157">
        <v>336</v>
      </c>
      <c r="AJ31" s="157">
        <v>253</v>
      </c>
      <c r="AK31" s="157">
        <v>261</v>
      </c>
      <c r="AL31" s="157">
        <v>204</v>
      </c>
      <c r="AM31" s="157">
        <v>131</v>
      </c>
      <c r="AN31" s="157">
        <v>125</v>
      </c>
      <c r="AO31" s="157">
        <v>665</v>
      </c>
      <c r="AP31" s="157">
        <v>528</v>
      </c>
      <c r="AQ31" s="157">
        <v>497</v>
      </c>
      <c r="AR31" s="157">
        <v>536</v>
      </c>
      <c r="AS31" s="157">
        <v>812</v>
      </c>
      <c r="AT31" s="157">
        <v>774</v>
      </c>
      <c r="AU31" s="157">
        <v>680</v>
      </c>
      <c r="AV31" s="157">
        <v>673</v>
      </c>
      <c r="AW31" s="157">
        <v>621</v>
      </c>
      <c r="AX31" s="157">
        <v>526</v>
      </c>
      <c r="AY31" s="157">
        <v>440</v>
      </c>
      <c r="AZ31" s="157">
        <v>361</v>
      </c>
      <c r="BA31" s="157">
        <v>310</v>
      </c>
      <c r="BB31" s="157">
        <v>271</v>
      </c>
      <c r="BC31" s="157">
        <v>195</v>
      </c>
      <c r="BD31" s="157">
        <v>123</v>
      </c>
      <c r="BE31" s="157">
        <v>133</v>
      </c>
    </row>
    <row r="32" spans="1:57" customFormat="1" x14ac:dyDescent="0.25">
      <c r="A32" s="1">
        <v>20</v>
      </c>
      <c r="B32" s="24" t="s">
        <v>26</v>
      </c>
      <c r="C32" s="22" t="s">
        <v>31</v>
      </c>
      <c r="D32" s="22" t="s">
        <v>62</v>
      </c>
      <c r="E32" s="22" t="s">
        <v>63</v>
      </c>
      <c r="F32" s="23" t="s">
        <v>37</v>
      </c>
      <c r="G32" s="154">
        <f t="shared" si="37"/>
        <v>32553</v>
      </c>
      <c r="H32" s="16">
        <f t="shared" si="40"/>
        <v>3725</v>
      </c>
      <c r="I32" s="154">
        <f t="shared" si="38"/>
        <v>15782</v>
      </c>
      <c r="J32" s="157">
        <f t="shared" si="39"/>
        <v>16771</v>
      </c>
      <c r="K32" s="157">
        <v>1906</v>
      </c>
      <c r="L32" s="157">
        <v>1819</v>
      </c>
      <c r="M32" s="157">
        <v>3017</v>
      </c>
      <c r="N32" s="157">
        <v>1124</v>
      </c>
      <c r="O32" s="157">
        <v>3221</v>
      </c>
      <c r="P32" s="157">
        <v>6428</v>
      </c>
      <c r="Q32" s="157">
        <v>1992</v>
      </c>
      <c r="R32" s="157">
        <v>2945</v>
      </c>
      <c r="S32" s="157">
        <v>1168</v>
      </c>
      <c r="T32" s="157">
        <v>3802</v>
      </c>
      <c r="U32" s="157">
        <v>6746</v>
      </c>
      <c r="V32" s="157">
        <v>2110</v>
      </c>
      <c r="W32" s="46"/>
      <c r="X32" s="157">
        <v>1578</v>
      </c>
      <c r="Y32" s="157">
        <v>1051</v>
      </c>
      <c r="Z32" s="157">
        <v>982</v>
      </c>
      <c r="AA32" s="157">
        <v>976</v>
      </c>
      <c r="AB32" s="157">
        <v>1320</v>
      </c>
      <c r="AC32" s="157">
        <v>1455</v>
      </c>
      <c r="AD32" s="157">
        <v>1417</v>
      </c>
      <c r="AE32" s="157">
        <v>1336</v>
      </c>
      <c r="AF32" s="157">
        <v>1218</v>
      </c>
      <c r="AG32" s="157">
        <v>942</v>
      </c>
      <c r="AH32" s="157">
        <v>829</v>
      </c>
      <c r="AI32" s="157">
        <v>686</v>
      </c>
      <c r="AJ32" s="157">
        <v>518</v>
      </c>
      <c r="AK32" s="157">
        <v>533</v>
      </c>
      <c r="AL32" s="157">
        <v>417</v>
      </c>
      <c r="AM32" s="157">
        <v>269</v>
      </c>
      <c r="AN32" s="157">
        <v>255</v>
      </c>
      <c r="AO32" s="157">
        <v>1491</v>
      </c>
      <c r="AP32" s="157">
        <v>1079</v>
      </c>
      <c r="AQ32" s="157">
        <v>1015</v>
      </c>
      <c r="AR32" s="157">
        <v>1092</v>
      </c>
      <c r="AS32" s="157">
        <v>1658</v>
      </c>
      <c r="AT32" s="157">
        <v>1580</v>
      </c>
      <c r="AU32" s="157">
        <v>1390</v>
      </c>
      <c r="AV32" s="157">
        <v>1375</v>
      </c>
      <c r="AW32" s="157">
        <v>1268</v>
      </c>
      <c r="AX32" s="157">
        <v>1074</v>
      </c>
      <c r="AY32" s="157">
        <v>900</v>
      </c>
      <c r="AZ32" s="157">
        <v>739</v>
      </c>
      <c r="BA32" s="157">
        <v>633</v>
      </c>
      <c r="BB32" s="157">
        <v>554</v>
      </c>
      <c r="BC32" s="157">
        <v>400</v>
      </c>
      <c r="BD32" s="157">
        <v>251</v>
      </c>
      <c r="BE32" s="157">
        <v>272</v>
      </c>
    </row>
    <row r="33" spans="1:57" customFormat="1" x14ac:dyDescent="0.25">
      <c r="A33" s="1">
        <v>21</v>
      </c>
      <c r="B33" s="24" t="s">
        <v>26</v>
      </c>
      <c r="C33" s="22" t="s">
        <v>31</v>
      </c>
      <c r="D33" s="22" t="s">
        <v>64</v>
      </c>
      <c r="E33" s="22" t="s">
        <v>65</v>
      </c>
      <c r="F33" s="23" t="s">
        <v>34</v>
      </c>
      <c r="G33" s="154">
        <f t="shared" si="37"/>
        <v>29783</v>
      </c>
      <c r="H33" s="16">
        <f t="shared" si="40"/>
        <v>3359</v>
      </c>
      <c r="I33" s="154">
        <f t="shared" si="38"/>
        <v>14436</v>
      </c>
      <c r="J33" s="157">
        <f t="shared" si="39"/>
        <v>15347</v>
      </c>
      <c r="K33" s="157">
        <v>1719</v>
      </c>
      <c r="L33" s="157">
        <v>1640</v>
      </c>
      <c r="M33" s="157">
        <v>2739</v>
      </c>
      <c r="N33" s="157">
        <v>1029</v>
      </c>
      <c r="O33" s="157">
        <v>2952</v>
      </c>
      <c r="P33" s="157">
        <v>5892</v>
      </c>
      <c r="Q33" s="157">
        <v>1824</v>
      </c>
      <c r="R33" s="157">
        <v>2673</v>
      </c>
      <c r="S33" s="157">
        <v>1072</v>
      </c>
      <c r="T33" s="157">
        <v>3485</v>
      </c>
      <c r="U33" s="157">
        <v>6183</v>
      </c>
      <c r="V33" s="157">
        <v>1934</v>
      </c>
      <c r="W33" s="46"/>
      <c r="X33" s="157">
        <v>1418</v>
      </c>
      <c r="Y33" s="157">
        <v>964</v>
      </c>
      <c r="Z33" s="157">
        <v>900</v>
      </c>
      <c r="AA33" s="157">
        <v>895</v>
      </c>
      <c r="AB33" s="157">
        <v>1210</v>
      </c>
      <c r="AC33" s="157">
        <v>1333</v>
      </c>
      <c r="AD33" s="157">
        <v>1299</v>
      </c>
      <c r="AE33" s="157">
        <v>1224</v>
      </c>
      <c r="AF33" s="157">
        <v>1116</v>
      </c>
      <c r="AG33" s="157">
        <v>864</v>
      </c>
      <c r="AH33" s="157">
        <v>760</v>
      </c>
      <c r="AI33" s="157">
        <v>629</v>
      </c>
      <c r="AJ33" s="157">
        <v>474</v>
      </c>
      <c r="AK33" s="157">
        <v>489</v>
      </c>
      <c r="AL33" s="157">
        <v>381</v>
      </c>
      <c r="AM33" s="157">
        <v>246</v>
      </c>
      <c r="AN33" s="157">
        <v>234</v>
      </c>
      <c r="AO33" s="157">
        <v>1340</v>
      </c>
      <c r="AP33" s="157">
        <v>988</v>
      </c>
      <c r="AQ33" s="157">
        <v>932</v>
      </c>
      <c r="AR33" s="157">
        <v>1002</v>
      </c>
      <c r="AS33" s="157">
        <v>1519</v>
      </c>
      <c r="AT33" s="157">
        <v>1449</v>
      </c>
      <c r="AU33" s="157">
        <v>1273</v>
      </c>
      <c r="AV33" s="157">
        <v>1261</v>
      </c>
      <c r="AW33" s="157">
        <v>1163</v>
      </c>
      <c r="AX33" s="157">
        <v>984</v>
      </c>
      <c r="AY33" s="157">
        <v>825</v>
      </c>
      <c r="AZ33" s="157">
        <v>677</v>
      </c>
      <c r="BA33" s="157">
        <v>581</v>
      </c>
      <c r="BB33" s="157">
        <v>508</v>
      </c>
      <c r="BC33" s="157">
        <v>366</v>
      </c>
      <c r="BD33" s="157">
        <v>230</v>
      </c>
      <c r="BE33" s="157">
        <v>249</v>
      </c>
    </row>
    <row r="34" spans="1:57" customFormat="1" x14ac:dyDescent="0.25">
      <c r="A34" s="1">
        <v>22</v>
      </c>
      <c r="B34" s="24" t="s">
        <v>26</v>
      </c>
      <c r="C34" s="22" t="s">
        <v>31</v>
      </c>
      <c r="D34" s="22" t="s">
        <v>66</v>
      </c>
      <c r="E34" s="22" t="s">
        <v>67</v>
      </c>
      <c r="F34" s="23" t="s">
        <v>37</v>
      </c>
      <c r="G34" s="154">
        <f t="shared" si="37"/>
        <v>18822</v>
      </c>
      <c r="H34" s="16">
        <f t="shared" si="40"/>
        <v>2160</v>
      </c>
      <c r="I34" s="154">
        <f t="shared" si="38"/>
        <v>9124</v>
      </c>
      <c r="J34" s="157">
        <f t="shared" si="39"/>
        <v>9698</v>
      </c>
      <c r="K34" s="157">
        <v>1105</v>
      </c>
      <c r="L34" s="157">
        <v>1055</v>
      </c>
      <c r="M34" s="157">
        <v>1748</v>
      </c>
      <c r="N34" s="157">
        <v>649</v>
      </c>
      <c r="O34" s="157">
        <v>1861</v>
      </c>
      <c r="P34" s="157">
        <v>3715</v>
      </c>
      <c r="Q34" s="157">
        <v>1151</v>
      </c>
      <c r="R34" s="157">
        <v>1705</v>
      </c>
      <c r="S34" s="157">
        <v>677</v>
      </c>
      <c r="T34" s="157">
        <v>2199</v>
      </c>
      <c r="U34" s="157">
        <v>3898</v>
      </c>
      <c r="V34" s="157">
        <v>1219</v>
      </c>
      <c r="W34" s="46"/>
      <c r="X34" s="157">
        <v>915</v>
      </c>
      <c r="Y34" s="157">
        <v>608</v>
      </c>
      <c r="Z34" s="157">
        <v>568</v>
      </c>
      <c r="AA34" s="157">
        <v>563</v>
      </c>
      <c r="AB34" s="157">
        <v>763</v>
      </c>
      <c r="AC34" s="157">
        <v>841</v>
      </c>
      <c r="AD34" s="157">
        <v>819</v>
      </c>
      <c r="AE34" s="157">
        <v>772</v>
      </c>
      <c r="AF34" s="157">
        <v>704</v>
      </c>
      <c r="AG34" s="157">
        <v>545</v>
      </c>
      <c r="AH34" s="157">
        <v>479</v>
      </c>
      <c r="AI34" s="157">
        <v>396</v>
      </c>
      <c r="AJ34" s="157">
        <v>299</v>
      </c>
      <c r="AK34" s="157">
        <v>309</v>
      </c>
      <c r="AL34" s="157">
        <v>240</v>
      </c>
      <c r="AM34" s="157">
        <v>155</v>
      </c>
      <c r="AN34" s="157">
        <v>148</v>
      </c>
      <c r="AO34" s="157">
        <v>866</v>
      </c>
      <c r="AP34" s="157">
        <v>622</v>
      </c>
      <c r="AQ34" s="157">
        <v>587</v>
      </c>
      <c r="AR34" s="157">
        <v>634</v>
      </c>
      <c r="AS34" s="157">
        <v>958</v>
      </c>
      <c r="AT34" s="157">
        <v>914</v>
      </c>
      <c r="AU34" s="157">
        <v>803</v>
      </c>
      <c r="AV34" s="157">
        <v>795</v>
      </c>
      <c r="AW34" s="157">
        <v>733</v>
      </c>
      <c r="AX34" s="157">
        <v>620</v>
      </c>
      <c r="AY34" s="157">
        <v>520</v>
      </c>
      <c r="AZ34" s="157">
        <v>427</v>
      </c>
      <c r="BA34" s="157">
        <v>366</v>
      </c>
      <c r="BB34" s="157">
        <v>320</v>
      </c>
      <c r="BC34" s="157">
        <v>231</v>
      </c>
      <c r="BD34" s="157">
        <v>145</v>
      </c>
      <c r="BE34" s="157">
        <v>157</v>
      </c>
    </row>
    <row r="35" spans="1:57" customFormat="1" x14ac:dyDescent="0.25">
      <c r="A35" s="1">
        <v>23</v>
      </c>
      <c r="B35" s="24" t="s">
        <v>26</v>
      </c>
      <c r="C35" s="22" t="s">
        <v>31</v>
      </c>
      <c r="D35" s="22" t="s">
        <v>68</v>
      </c>
      <c r="E35" s="22" t="s">
        <v>69</v>
      </c>
      <c r="F35" s="23" t="s">
        <v>34</v>
      </c>
      <c r="G35" s="154">
        <f t="shared" si="37"/>
        <v>10313</v>
      </c>
      <c r="H35" s="16">
        <f t="shared" si="40"/>
        <v>1155</v>
      </c>
      <c r="I35" s="154">
        <f t="shared" si="38"/>
        <v>4997</v>
      </c>
      <c r="J35" s="157">
        <f t="shared" si="39"/>
        <v>5316</v>
      </c>
      <c r="K35" s="157">
        <v>591</v>
      </c>
      <c r="L35" s="157">
        <v>564</v>
      </c>
      <c r="M35" s="157">
        <v>944</v>
      </c>
      <c r="N35" s="157">
        <v>356</v>
      </c>
      <c r="O35" s="157">
        <v>1023</v>
      </c>
      <c r="P35" s="157">
        <v>2041</v>
      </c>
      <c r="Q35" s="157">
        <v>633</v>
      </c>
      <c r="R35" s="157">
        <v>923</v>
      </c>
      <c r="S35" s="157">
        <v>372</v>
      </c>
      <c r="T35" s="157">
        <v>1208</v>
      </c>
      <c r="U35" s="157">
        <v>2143</v>
      </c>
      <c r="V35" s="157">
        <v>670</v>
      </c>
      <c r="W35" s="46"/>
      <c r="X35" s="157">
        <v>487</v>
      </c>
      <c r="Y35" s="157">
        <v>333</v>
      </c>
      <c r="Z35" s="157">
        <v>312</v>
      </c>
      <c r="AA35" s="157">
        <v>310</v>
      </c>
      <c r="AB35" s="157">
        <v>419</v>
      </c>
      <c r="AC35" s="157">
        <v>462</v>
      </c>
      <c r="AD35" s="157">
        <v>450</v>
      </c>
      <c r="AE35" s="157">
        <v>424</v>
      </c>
      <c r="AF35" s="157">
        <v>387</v>
      </c>
      <c r="AG35" s="157">
        <v>299</v>
      </c>
      <c r="AH35" s="157">
        <v>263</v>
      </c>
      <c r="AI35" s="157">
        <v>218</v>
      </c>
      <c r="AJ35" s="157">
        <v>165</v>
      </c>
      <c r="AK35" s="157">
        <v>170</v>
      </c>
      <c r="AL35" s="157">
        <v>132</v>
      </c>
      <c r="AM35" s="157">
        <v>85</v>
      </c>
      <c r="AN35" s="157">
        <v>81</v>
      </c>
      <c r="AO35" s="157">
        <v>460</v>
      </c>
      <c r="AP35" s="157">
        <v>343</v>
      </c>
      <c r="AQ35" s="157">
        <v>323</v>
      </c>
      <c r="AR35" s="157">
        <v>348</v>
      </c>
      <c r="AS35" s="157">
        <v>527</v>
      </c>
      <c r="AT35" s="157">
        <v>502</v>
      </c>
      <c r="AU35" s="157">
        <v>441</v>
      </c>
      <c r="AV35" s="157">
        <v>437</v>
      </c>
      <c r="AW35" s="157">
        <v>403</v>
      </c>
      <c r="AX35" s="157">
        <v>341</v>
      </c>
      <c r="AY35" s="157">
        <v>286</v>
      </c>
      <c r="AZ35" s="157">
        <v>235</v>
      </c>
      <c r="BA35" s="157">
        <v>201</v>
      </c>
      <c r="BB35" s="157">
        <v>176</v>
      </c>
      <c r="BC35" s="157">
        <v>127</v>
      </c>
      <c r="BD35" s="157">
        <v>80</v>
      </c>
      <c r="BE35" s="157">
        <v>86</v>
      </c>
    </row>
    <row r="36" spans="1:57" customFormat="1" x14ac:dyDescent="0.25">
      <c r="A36" s="1">
        <v>24</v>
      </c>
      <c r="B36" s="24" t="s">
        <v>26</v>
      </c>
      <c r="C36" s="22" t="s">
        <v>31</v>
      </c>
      <c r="D36" s="22" t="s">
        <v>70</v>
      </c>
      <c r="E36" s="22" t="s">
        <v>71</v>
      </c>
      <c r="F36" s="23" t="s">
        <v>72</v>
      </c>
      <c r="G36" s="154">
        <f t="shared" si="37"/>
        <v>31337</v>
      </c>
      <c r="H36" s="16">
        <f t="shared" si="40"/>
        <v>3509</v>
      </c>
      <c r="I36" s="154">
        <f t="shared" si="38"/>
        <v>15192</v>
      </c>
      <c r="J36" s="157">
        <f t="shared" si="39"/>
        <v>16145</v>
      </c>
      <c r="K36" s="157">
        <v>1796</v>
      </c>
      <c r="L36" s="157">
        <v>1713</v>
      </c>
      <c r="M36" s="157">
        <v>2870</v>
      </c>
      <c r="N36" s="157">
        <v>1085</v>
      </c>
      <c r="O36" s="157">
        <v>3109</v>
      </c>
      <c r="P36" s="157">
        <v>6205</v>
      </c>
      <c r="Q36" s="157">
        <v>1923</v>
      </c>
      <c r="R36" s="157">
        <v>2800</v>
      </c>
      <c r="S36" s="157">
        <v>1128</v>
      </c>
      <c r="T36" s="157">
        <v>3670</v>
      </c>
      <c r="U36" s="157">
        <v>6511</v>
      </c>
      <c r="V36" s="157">
        <v>2036</v>
      </c>
      <c r="W36" s="46"/>
      <c r="X36" s="157">
        <v>1479</v>
      </c>
      <c r="Y36" s="157">
        <v>1015</v>
      </c>
      <c r="Z36" s="157">
        <v>948</v>
      </c>
      <c r="AA36" s="157">
        <v>944</v>
      </c>
      <c r="AB36" s="157">
        <v>1274</v>
      </c>
      <c r="AC36" s="157">
        <v>1404</v>
      </c>
      <c r="AD36" s="157">
        <v>1368</v>
      </c>
      <c r="AE36" s="157">
        <v>1289</v>
      </c>
      <c r="AF36" s="157">
        <v>1176</v>
      </c>
      <c r="AG36" s="157">
        <v>910</v>
      </c>
      <c r="AH36" s="157">
        <v>800</v>
      </c>
      <c r="AI36" s="157">
        <v>662</v>
      </c>
      <c r="AJ36" s="157">
        <v>500</v>
      </c>
      <c r="AK36" s="157">
        <v>515</v>
      </c>
      <c r="AL36" s="157">
        <v>402</v>
      </c>
      <c r="AM36" s="157">
        <v>260</v>
      </c>
      <c r="AN36" s="157">
        <v>246</v>
      </c>
      <c r="AO36" s="157">
        <v>1397</v>
      </c>
      <c r="AP36" s="157">
        <v>1040</v>
      </c>
      <c r="AQ36" s="157">
        <v>980</v>
      </c>
      <c r="AR36" s="157">
        <v>1055</v>
      </c>
      <c r="AS36" s="157">
        <v>1600</v>
      </c>
      <c r="AT36" s="157">
        <v>1526</v>
      </c>
      <c r="AU36" s="157">
        <v>1341</v>
      </c>
      <c r="AV36" s="157">
        <v>1328</v>
      </c>
      <c r="AW36" s="157">
        <v>1224</v>
      </c>
      <c r="AX36" s="157">
        <v>1036</v>
      </c>
      <c r="AY36" s="157">
        <v>869</v>
      </c>
      <c r="AZ36" s="157">
        <v>713</v>
      </c>
      <c r="BA36" s="157">
        <v>611</v>
      </c>
      <c r="BB36" s="157">
        <v>535</v>
      </c>
      <c r="BC36" s="157">
        <v>385</v>
      </c>
      <c r="BD36" s="157">
        <v>242</v>
      </c>
      <c r="BE36" s="157">
        <v>263</v>
      </c>
    </row>
    <row r="37" spans="1:57" customFormat="1" ht="15.75" thickBot="1" x14ac:dyDescent="0.3">
      <c r="A37" s="42">
        <v>25</v>
      </c>
      <c r="B37" s="25" t="s">
        <v>26</v>
      </c>
      <c r="C37" s="26" t="s">
        <v>31</v>
      </c>
      <c r="D37" s="35" t="s">
        <v>223</v>
      </c>
      <c r="E37" s="173" t="s">
        <v>73</v>
      </c>
      <c r="F37" s="23" t="s">
        <v>34</v>
      </c>
      <c r="G37" s="13"/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46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</row>
    <row r="38" spans="1:57" customFormat="1" ht="15.75" thickBot="1" x14ac:dyDescent="0.3">
      <c r="A38" s="40"/>
      <c r="B38" s="166"/>
      <c r="C38" s="167"/>
      <c r="D38" s="167"/>
      <c r="E38" s="167" t="s">
        <v>289</v>
      </c>
      <c r="F38" s="168"/>
      <c r="G38" s="169">
        <f>SUM(G39:G49)</f>
        <v>376920</v>
      </c>
      <c r="H38" s="163">
        <f t="shared" ref="H38" si="41">SUM(H39:H49)</f>
        <v>38241</v>
      </c>
      <c r="I38" s="149">
        <f>+SUM(I39:I49)</f>
        <v>181629</v>
      </c>
      <c r="J38" s="151">
        <f t="shared" ref="J38:AA38" si="42">+SUM(J39:J49)</f>
        <v>195291</v>
      </c>
      <c r="K38" s="151">
        <f t="shared" si="42"/>
        <v>19472</v>
      </c>
      <c r="L38" s="151">
        <f t="shared" si="42"/>
        <v>18769</v>
      </c>
      <c r="M38" s="151">
        <f t="shared" si="42"/>
        <v>34646</v>
      </c>
      <c r="N38" s="151">
        <f t="shared" si="42"/>
        <v>14923</v>
      </c>
      <c r="O38" s="151">
        <f t="shared" si="42"/>
        <v>36672</v>
      </c>
      <c r="P38" s="151">
        <f t="shared" si="42"/>
        <v>74964</v>
      </c>
      <c r="Q38" s="151">
        <f t="shared" si="42"/>
        <v>20424</v>
      </c>
      <c r="R38" s="151">
        <f t="shared" si="42"/>
        <v>34095</v>
      </c>
      <c r="S38" s="151">
        <f t="shared" si="42"/>
        <v>15355</v>
      </c>
      <c r="T38" s="151">
        <f t="shared" si="42"/>
        <v>43935</v>
      </c>
      <c r="U38" s="151">
        <f t="shared" si="42"/>
        <v>80342</v>
      </c>
      <c r="V38" s="151">
        <f t="shared" si="42"/>
        <v>21564</v>
      </c>
      <c r="W38" s="46"/>
      <c r="X38" s="151">
        <f t="shared" si="42"/>
        <v>16001</v>
      </c>
      <c r="Y38" s="151">
        <f t="shared" si="42"/>
        <v>13294</v>
      </c>
      <c r="Z38" s="151">
        <f t="shared" si="42"/>
        <v>13237</v>
      </c>
      <c r="AA38" s="151">
        <f t="shared" si="42"/>
        <v>12387</v>
      </c>
      <c r="AB38" s="151">
        <f t="shared" ref="AB38" si="43">+SUM(AB39:AB49)</f>
        <v>14809</v>
      </c>
      <c r="AC38" s="151">
        <f t="shared" ref="AC38" si="44">+SUM(AC39:AC49)</f>
        <v>16513</v>
      </c>
      <c r="AD38" s="151">
        <f t="shared" ref="AD38" si="45">+SUM(AD39:AD49)</f>
        <v>16362</v>
      </c>
      <c r="AE38" s="151">
        <f t="shared" ref="AE38" si="46">+SUM(AE39:AE49)</f>
        <v>15050</v>
      </c>
      <c r="AF38" s="151">
        <f t="shared" ref="AF38" si="47">+SUM(AF39:AF49)</f>
        <v>13293</v>
      </c>
      <c r="AG38" s="151">
        <f t="shared" ref="AG38" si="48">+SUM(AG39:AG49)</f>
        <v>11344</v>
      </c>
      <c r="AH38" s="151">
        <f t="shared" ref="AH38" si="49">+SUM(AH39:AH49)</f>
        <v>10403</v>
      </c>
      <c r="AI38" s="151">
        <f t="shared" ref="AI38" si="50">+SUM(AI39:AI49)</f>
        <v>8512</v>
      </c>
      <c r="AJ38" s="151">
        <f t="shared" ref="AJ38" si="51">+SUM(AJ39:AJ49)</f>
        <v>6185</v>
      </c>
      <c r="AK38" s="151">
        <f t="shared" ref="AK38" si="52">+SUM(AK39:AK49)</f>
        <v>5292</v>
      </c>
      <c r="AL38" s="151">
        <f t="shared" ref="AL38" si="53">+SUM(AL39:AL49)</f>
        <v>3884</v>
      </c>
      <c r="AM38" s="151">
        <f t="shared" ref="AM38" si="54">+SUM(AM39:AM49)</f>
        <v>2432</v>
      </c>
      <c r="AN38" s="151">
        <f t="shared" ref="AN38" si="55">+SUM(AN39:AN49)</f>
        <v>2631</v>
      </c>
      <c r="AO38" s="151">
        <f t="shared" ref="AO38" si="56">+SUM(AO39:AO49)</f>
        <v>15398</v>
      </c>
      <c r="AP38" s="151">
        <f t="shared" ref="AP38" si="57">+SUM(AP39:AP49)</f>
        <v>13553</v>
      </c>
      <c r="AQ38" s="151">
        <f t="shared" ref="AQ38" si="58">+SUM(AQ39:AQ49)</f>
        <v>13541</v>
      </c>
      <c r="AR38" s="151">
        <f t="shared" ref="AR38" si="59">+SUM(AR39:AR49)</f>
        <v>13794</v>
      </c>
      <c r="AS38" s="151">
        <f t="shared" ref="AS38" si="60">+SUM(AS39:AS49)</f>
        <v>18717</v>
      </c>
      <c r="AT38" s="151">
        <f t="shared" ref="AT38" si="61">+SUM(AT39:AT49)</f>
        <v>18382</v>
      </c>
      <c r="AU38" s="151">
        <f t="shared" ref="AU38" si="62">+SUM(AU39:AU49)</f>
        <v>16471</v>
      </c>
      <c r="AV38" s="151">
        <f t="shared" ref="AV38" si="63">+SUM(AV39:AV49)</f>
        <v>15908</v>
      </c>
      <c r="AW38" s="151">
        <f t="shared" ref="AW38" si="64">+SUM(AW39:AW49)</f>
        <v>14617</v>
      </c>
      <c r="AX38" s="151">
        <f t="shared" ref="AX38" si="65">+SUM(AX39:AX49)</f>
        <v>13192</v>
      </c>
      <c r="AY38" s="151">
        <f t="shared" ref="AY38" si="66">+SUM(AY39:AY49)</f>
        <v>11230</v>
      </c>
      <c r="AZ38" s="151">
        <f t="shared" ref="AZ38" si="67">+SUM(AZ39:AZ49)</f>
        <v>8924</v>
      </c>
      <c r="BA38" s="151">
        <f t="shared" ref="BA38" si="68">+SUM(BA39:BA49)</f>
        <v>6959</v>
      </c>
      <c r="BB38" s="151">
        <f t="shared" ref="BB38" si="69">+SUM(BB39:BB49)</f>
        <v>5549</v>
      </c>
      <c r="BC38" s="151">
        <f t="shared" ref="BC38" si="70">+SUM(BC39:BC49)</f>
        <v>3554</v>
      </c>
      <c r="BD38" s="151">
        <f t="shared" ref="BD38" si="71">+SUM(BD39:BD49)</f>
        <v>2478</v>
      </c>
      <c r="BE38" s="151">
        <f t="shared" ref="BE38" si="72">+SUM(BE39:BE49)</f>
        <v>3024</v>
      </c>
    </row>
    <row r="39" spans="1:57" customFormat="1" x14ac:dyDescent="0.25">
      <c r="A39" s="43">
        <v>26</v>
      </c>
      <c r="B39" s="18" t="s">
        <v>14</v>
      </c>
      <c r="C39" s="19" t="s">
        <v>13</v>
      </c>
      <c r="D39" s="19" t="s">
        <v>29</v>
      </c>
      <c r="E39" s="19" t="s">
        <v>30</v>
      </c>
      <c r="F39" s="20" t="s">
        <v>17</v>
      </c>
      <c r="G39" s="153">
        <f t="shared" si="37"/>
        <v>95764</v>
      </c>
      <c r="H39" s="16">
        <f t="shared" ref="H39:H48" si="73">+SUM(K39,L39)</f>
        <v>9714</v>
      </c>
      <c r="I39" s="153">
        <f t="shared" si="38"/>
        <v>46137</v>
      </c>
      <c r="J39" s="158">
        <f t="shared" si="39"/>
        <v>49627</v>
      </c>
      <c r="K39" s="158">
        <v>4944</v>
      </c>
      <c r="L39" s="158">
        <v>4770</v>
      </c>
      <c r="M39" s="158">
        <v>8792</v>
      </c>
      <c r="N39" s="158">
        <v>3790</v>
      </c>
      <c r="O39" s="158">
        <v>9318</v>
      </c>
      <c r="P39" s="158">
        <v>19045</v>
      </c>
      <c r="Q39" s="158">
        <v>5192</v>
      </c>
      <c r="R39" s="158">
        <v>8671</v>
      </c>
      <c r="S39" s="158">
        <v>3903</v>
      </c>
      <c r="T39" s="158">
        <v>11162</v>
      </c>
      <c r="U39" s="158">
        <v>20415</v>
      </c>
      <c r="V39" s="158">
        <v>5476</v>
      </c>
      <c r="W39" s="46"/>
      <c r="X39" s="158">
        <v>4062</v>
      </c>
      <c r="Y39" s="158">
        <v>3375</v>
      </c>
      <c r="Z39" s="158">
        <v>3356</v>
      </c>
      <c r="AA39" s="158">
        <v>3149</v>
      </c>
      <c r="AB39" s="158">
        <v>3762</v>
      </c>
      <c r="AC39" s="158">
        <v>4196</v>
      </c>
      <c r="AD39" s="158">
        <v>4158</v>
      </c>
      <c r="AE39" s="158">
        <v>3826</v>
      </c>
      <c r="AF39" s="158">
        <v>3376</v>
      </c>
      <c r="AG39" s="158">
        <v>2882</v>
      </c>
      <c r="AH39" s="158">
        <v>2643</v>
      </c>
      <c r="AI39" s="158">
        <v>2160</v>
      </c>
      <c r="AJ39" s="158">
        <v>1571</v>
      </c>
      <c r="AK39" s="158">
        <v>1346</v>
      </c>
      <c r="AL39" s="158">
        <v>987</v>
      </c>
      <c r="AM39" s="158">
        <v>618</v>
      </c>
      <c r="AN39" s="158">
        <v>670</v>
      </c>
      <c r="AO39" s="158">
        <v>3913</v>
      </c>
      <c r="AP39" s="158">
        <v>3447</v>
      </c>
      <c r="AQ39" s="158">
        <v>3446</v>
      </c>
      <c r="AR39" s="158">
        <v>3504</v>
      </c>
      <c r="AS39" s="158">
        <v>4756</v>
      </c>
      <c r="AT39" s="158">
        <v>4670</v>
      </c>
      <c r="AU39" s="158">
        <v>4184</v>
      </c>
      <c r="AV39" s="158">
        <v>4040</v>
      </c>
      <c r="AW39" s="158">
        <v>3715</v>
      </c>
      <c r="AX39" s="158">
        <v>3353</v>
      </c>
      <c r="AY39" s="158">
        <v>2853</v>
      </c>
      <c r="AZ39" s="158">
        <v>2270</v>
      </c>
      <c r="BA39" s="158">
        <v>1769</v>
      </c>
      <c r="BB39" s="158">
        <v>1408</v>
      </c>
      <c r="BC39" s="158">
        <v>903</v>
      </c>
      <c r="BD39" s="158">
        <v>629</v>
      </c>
      <c r="BE39" s="158">
        <v>767</v>
      </c>
    </row>
    <row r="40" spans="1:57" customFormat="1" x14ac:dyDescent="0.25">
      <c r="A40" s="1">
        <v>27</v>
      </c>
      <c r="B40" s="21" t="s">
        <v>14</v>
      </c>
      <c r="C40" s="22" t="s">
        <v>74</v>
      </c>
      <c r="D40" s="22" t="s">
        <v>77</v>
      </c>
      <c r="E40" s="22" t="s">
        <v>78</v>
      </c>
      <c r="F40" s="23" t="s">
        <v>34</v>
      </c>
      <c r="G40" s="154">
        <f t="shared" si="37"/>
        <v>25071</v>
      </c>
      <c r="H40" s="16">
        <f t="shared" si="73"/>
        <v>2586</v>
      </c>
      <c r="I40" s="154">
        <f t="shared" si="38"/>
        <v>12082</v>
      </c>
      <c r="J40" s="155">
        <f t="shared" si="39"/>
        <v>12989</v>
      </c>
      <c r="K40" s="155">
        <v>1316</v>
      </c>
      <c r="L40" s="155">
        <v>1270</v>
      </c>
      <c r="M40" s="155">
        <v>2325</v>
      </c>
      <c r="N40" s="155">
        <v>991</v>
      </c>
      <c r="O40" s="155">
        <v>2434</v>
      </c>
      <c r="P40" s="155">
        <v>4977</v>
      </c>
      <c r="Q40" s="155">
        <v>1355</v>
      </c>
      <c r="R40" s="155">
        <v>2287</v>
      </c>
      <c r="S40" s="155">
        <v>1019</v>
      </c>
      <c r="T40" s="155">
        <v>2917</v>
      </c>
      <c r="U40" s="155">
        <v>5333</v>
      </c>
      <c r="V40" s="155">
        <v>1433</v>
      </c>
      <c r="W40" s="46"/>
      <c r="X40" s="155">
        <v>1086</v>
      </c>
      <c r="Y40" s="155">
        <v>883</v>
      </c>
      <c r="Z40" s="155">
        <v>880</v>
      </c>
      <c r="AA40" s="155">
        <v>822</v>
      </c>
      <c r="AB40" s="155">
        <v>983</v>
      </c>
      <c r="AC40" s="155">
        <v>1096</v>
      </c>
      <c r="AD40" s="155">
        <v>1086</v>
      </c>
      <c r="AE40" s="155">
        <v>999</v>
      </c>
      <c r="AF40" s="155">
        <v>883</v>
      </c>
      <c r="AG40" s="155">
        <v>753</v>
      </c>
      <c r="AH40" s="155">
        <v>691</v>
      </c>
      <c r="AI40" s="155">
        <v>565</v>
      </c>
      <c r="AJ40" s="155">
        <v>411</v>
      </c>
      <c r="AK40" s="155">
        <v>351</v>
      </c>
      <c r="AL40" s="155">
        <v>258</v>
      </c>
      <c r="AM40" s="155">
        <v>161</v>
      </c>
      <c r="AN40" s="155">
        <v>174</v>
      </c>
      <c r="AO40" s="155">
        <v>1046</v>
      </c>
      <c r="AP40" s="155">
        <v>900</v>
      </c>
      <c r="AQ40" s="155">
        <v>898</v>
      </c>
      <c r="AR40" s="155">
        <v>915</v>
      </c>
      <c r="AS40" s="155">
        <v>1243</v>
      </c>
      <c r="AT40" s="155">
        <v>1221</v>
      </c>
      <c r="AU40" s="155">
        <v>1094</v>
      </c>
      <c r="AV40" s="155">
        <v>1056</v>
      </c>
      <c r="AW40" s="155">
        <v>970</v>
      </c>
      <c r="AX40" s="155">
        <v>876</v>
      </c>
      <c r="AY40" s="155">
        <v>745</v>
      </c>
      <c r="AZ40" s="155">
        <v>592</v>
      </c>
      <c r="BA40" s="155">
        <v>462</v>
      </c>
      <c r="BB40" s="155">
        <v>369</v>
      </c>
      <c r="BC40" s="155">
        <v>236</v>
      </c>
      <c r="BD40" s="155">
        <v>165</v>
      </c>
      <c r="BE40" s="155">
        <v>201</v>
      </c>
    </row>
    <row r="41" spans="1:57" customFormat="1" x14ac:dyDescent="0.25">
      <c r="A41" s="1">
        <v>28</v>
      </c>
      <c r="B41" s="21" t="s">
        <v>14</v>
      </c>
      <c r="C41" s="22" t="s">
        <v>74</v>
      </c>
      <c r="D41" s="22" t="s">
        <v>79</v>
      </c>
      <c r="E41" s="22" t="s">
        <v>80</v>
      </c>
      <c r="F41" s="23" t="s">
        <v>37</v>
      </c>
      <c r="G41" s="154">
        <f t="shared" si="37"/>
        <v>44957</v>
      </c>
      <c r="H41" s="16">
        <f t="shared" si="73"/>
        <v>4511</v>
      </c>
      <c r="I41" s="154">
        <f t="shared" si="38"/>
        <v>21664</v>
      </c>
      <c r="J41" s="155">
        <f t="shared" si="39"/>
        <v>23293</v>
      </c>
      <c r="K41" s="155">
        <v>2297</v>
      </c>
      <c r="L41" s="155">
        <v>2214</v>
      </c>
      <c r="M41" s="155">
        <v>4111</v>
      </c>
      <c r="N41" s="155">
        <v>1782</v>
      </c>
      <c r="O41" s="155">
        <v>4379</v>
      </c>
      <c r="P41" s="155">
        <v>8953</v>
      </c>
      <c r="Q41" s="155">
        <v>2439</v>
      </c>
      <c r="R41" s="155">
        <v>4044</v>
      </c>
      <c r="S41" s="155">
        <v>1832</v>
      </c>
      <c r="T41" s="155">
        <v>5248</v>
      </c>
      <c r="U41" s="155">
        <v>9594</v>
      </c>
      <c r="V41" s="155">
        <v>2575</v>
      </c>
      <c r="W41" s="46"/>
      <c r="X41" s="155">
        <v>1883</v>
      </c>
      <c r="Y41" s="155">
        <v>1588</v>
      </c>
      <c r="Z41" s="155">
        <v>1581</v>
      </c>
      <c r="AA41" s="155">
        <v>1479</v>
      </c>
      <c r="AB41" s="155">
        <v>1769</v>
      </c>
      <c r="AC41" s="155">
        <v>1972</v>
      </c>
      <c r="AD41" s="155">
        <v>1954</v>
      </c>
      <c r="AE41" s="155">
        <v>1797</v>
      </c>
      <c r="AF41" s="155">
        <v>1588</v>
      </c>
      <c r="AG41" s="155">
        <v>1355</v>
      </c>
      <c r="AH41" s="155">
        <v>1242</v>
      </c>
      <c r="AI41" s="155">
        <v>1017</v>
      </c>
      <c r="AJ41" s="155">
        <v>739</v>
      </c>
      <c r="AK41" s="155">
        <v>632</v>
      </c>
      <c r="AL41" s="155">
        <v>464</v>
      </c>
      <c r="AM41" s="155">
        <v>290</v>
      </c>
      <c r="AN41" s="155">
        <v>314</v>
      </c>
      <c r="AO41" s="155">
        <v>1811</v>
      </c>
      <c r="AP41" s="155">
        <v>1619</v>
      </c>
      <c r="AQ41" s="155">
        <v>1616</v>
      </c>
      <c r="AR41" s="155">
        <v>1647</v>
      </c>
      <c r="AS41" s="155">
        <v>2235</v>
      </c>
      <c r="AT41" s="155">
        <v>2196</v>
      </c>
      <c r="AU41" s="155">
        <v>1967</v>
      </c>
      <c r="AV41" s="155">
        <v>1900</v>
      </c>
      <c r="AW41" s="155">
        <v>1745</v>
      </c>
      <c r="AX41" s="155">
        <v>1576</v>
      </c>
      <c r="AY41" s="155">
        <v>1341</v>
      </c>
      <c r="AZ41" s="155">
        <v>1065</v>
      </c>
      <c r="BA41" s="155">
        <v>831</v>
      </c>
      <c r="BB41" s="155">
        <v>663</v>
      </c>
      <c r="BC41" s="155">
        <v>424</v>
      </c>
      <c r="BD41" s="155">
        <v>296</v>
      </c>
      <c r="BE41" s="155">
        <v>361</v>
      </c>
    </row>
    <row r="42" spans="1:57" customFormat="1" x14ac:dyDescent="0.25">
      <c r="A42" s="1">
        <v>29</v>
      </c>
      <c r="B42" s="21" t="s">
        <v>14</v>
      </c>
      <c r="C42" s="22" t="s">
        <v>74</v>
      </c>
      <c r="D42" s="22" t="s">
        <v>81</v>
      </c>
      <c r="E42" s="22" t="s">
        <v>82</v>
      </c>
      <c r="F42" s="23" t="s">
        <v>37</v>
      </c>
      <c r="G42" s="154">
        <f t="shared" si="37"/>
        <v>35327</v>
      </c>
      <c r="H42" s="16">
        <f t="shared" si="73"/>
        <v>3545</v>
      </c>
      <c r="I42" s="154">
        <f t="shared" si="38"/>
        <v>17022</v>
      </c>
      <c r="J42" s="155">
        <f t="shared" si="39"/>
        <v>18305</v>
      </c>
      <c r="K42" s="155">
        <v>1805</v>
      </c>
      <c r="L42" s="155">
        <v>1740</v>
      </c>
      <c r="M42" s="155">
        <v>3230</v>
      </c>
      <c r="N42" s="155">
        <v>1400</v>
      </c>
      <c r="O42" s="155">
        <v>3442</v>
      </c>
      <c r="P42" s="155">
        <v>7034</v>
      </c>
      <c r="Q42" s="155">
        <v>1916</v>
      </c>
      <c r="R42" s="155">
        <v>3178</v>
      </c>
      <c r="S42" s="155">
        <v>1440</v>
      </c>
      <c r="T42" s="155">
        <v>4122</v>
      </c>
      <c r="U42" s="155">
        <v>7540</v>
      </c>
      <c r="V42" s="155">
        <v>2025</v>
      </c>
      <c r="W42" s="46"/>
      <c r="X42" s="155">
        <v>1479</v>
      </c>
      <c r="Y42" s="155">
        <v>1248</v>
      </c>
      <c r="Z42" s="155">
        <v>1243</v>
      </c>
      <c r="AA42" s="155">
        <v>1162</v>
      </c>
      <c r="AB42" s="155">
        <v>1390</v>
      </c>
      <c r="AC42" s="155">
        <v>1550</v>
      </c>
      <c r="AD42" s="155">
        <v>1535</v>
      </c>
      <c r="AE42" s="155">
        <v>1412</v>
      </c>
      <c r="AF42" s="155">
        <v>1247</v>
      </c>
      <c r="AG42" s="155">
        <v>1065</v>
      </c>
      <c r="AH42" s="155">
        <v>976</v>
      </c>
      <c r="AI42" s="155">
        <v>799</v>
      </c>
      <c r="AJ42" s="155">
        <v>581</v>
      </c>
      <c r="AK42" s="155">
        <v>496</v>
      </c>
      <c r="AL42" s="155">
        <v>364</v>
      </c>
      <c r="AM42" s="155">
        <v>228</v>
      </c>
      <c r="AN42" s="155">
        <v>247</v>
      </c>
      <c r="AO42" s="155">
        <v>1424</v>
      </c>
      <c r="AP42" s="155">
        <v>1272</v>
      </c>
      <c r="AQ42" s="155">
        <v>1269</v>
      </c>
      <c r="AR42" s="155">
        <v>1294</v>
      </c>
      <c r="AS42" s="155">
        <v>1756</v>
      </c>
      <c r="AT42" s="155">
        <v>1725</v>
      </c>
      <c r="AU42" s="155">
        <v>1546</v>
      </c>
      <c r="AV42" s="155">
        <v>1493</v>
      </c>
      <c r="AW42" s="155">
        <v>1372</v>
      </c>
      <c r="AX42" s="155">
        <v>1238</v>
      </c>
      <c r="AY42" s="155">
        <v>1054</v>
      </c>
      <c r="AZ42" s="155">
        <v>837</v>
      </c>
      <c r="BA42" s="155">
        <v>653</v>
      </c>
      <c r="BB42" s="155">
        <v>521</v>
      </c>
      <c r="BC42" s="155">
        <v>334</v>
      </c>
      <c r="BD42" s="155">
        <v>233</v>
      </c>
      <c r="BE42" s="155">
        <v>284</v>
      </c>
    </row>
    <row r="43" spans="1:57" customFormat="1" x14ac:dyDescent="0.25">
      <c r="A43" s="1">
        <v>30</v>
      </c>
      <c r="B43" s="21" t="s">
        <v>14</v>
      </c>
      <c r="C43" s="22" t="s">
        <v>74</v>
      </c>
      <c r="D43" s="22" t="s">
        <v>83</v>
      </c>
      <c r="E43" s="22" t="s">
        <v>84</v>
      </c>
      <c r="F43" s="23" t="s">
        <v>37</v>
      </c>
      <c r="G43" s="154">
        <f t="shared" si="37"/>
        <v>58011</v>
      </c>
      <c r="H43" s="16">
        <f t="shared" si="73"/>
        <v>5871</v>
      </c>
      <c r="I43" s="154">
        <f t="shared" si="38"/>
        <v>27957</v>
      </c>
      <c r="J43" s="155">
        <f t="shared" si="39"/>
        <v>30054</v>
      </c>
      <c r="K43" s="155">
        <v>2991</v>
      </c>
      <c r="L43" s="155">
        <v>2880</v>
      </c>
      <c r="M43" s="155">
        <v>5328</v>
      </c>
      <c r="N43" s="155">
        <v>2297</v>
      </c>
      <c r="O43" s="155">
        <v>5646</v>
      </c>
      <c r="P43" s="155">
        <v>11542</v>
      </c>
      <c r="Q43" s="155">
        <v>3144</v>
      </c>
      <c r="R43" s="155">
        <v>5239</v>
      </c>
      <c r="S43" s="155">
        <v>2363</v>
      </c>
      <c r="T43" s="155">
        <v>6763</v>
      </c>
      <c r="U43" s="155">
        <v>12368</v>
      </c>
      <c r="V43" s="155">
        <v>3321</v>
      </c>
      <c r="W43" s="46"/>
      <c r="X43" s="155">
        <v>2456</v>
      </c>
      <c r="Y43" s="155">
        <v>2047</v>
      </c>
      <c r="Z43" s="155">
        <v>2039</v>
      </c>
      <c r="AA43" s="155">
        <v>1907</v>
      </c>
      <c r="AB43" s="155">
        <v>2280</v>
      </c>
      <c r="AC43" s="155">
        <v>2542</v>
      </c>
      <c r="AD43" s="155">
        <v>2519</v>
      </c>
      <c r="AE43" s="155">
        <v>2317</v>
      </c>
      <c r="AF43" s="155">
        <v>2047</v>
      </c>
      <c r="AG43" s="155">
        <v>1747</v>
      </c>
      <c r="AH43" s="155">
        <v>1601</v>
      </c>
      <c r="AI43" s="155">
        <v>1311</v>
      </c>
      <c r="AJ43" s="155">
        <v>952</v>
      </c>
      <c r="AK43" s="155">
        <v>815</v>
      </c>
      <c r="AL43" s="155">
        <v>598</v>
      </c>
      <c r="AM43" s="155">
        <v>374</v>
      </c>
      <c r="AN43" s="155">
        <v>405</v>
      </c>
      <c r="AO43" s="155">
        <v>2361</v>
      </c>
      <c r="AP43" s="155">
        <v>2087</v>
      </c>
      <c r="AQ43" s="155">
        <v>2083</v>
      </c>
      <c r="AR43" s="155">
        <v>2123</v>
      </c>
      <c r="AS43" s="155">
        <v>2881</v>
      </c>
      <c r="AT43" s="155">
        <v>2830</v>
      </c>
      <c r="AU43" s="155">
        <v>2536</v>
      </c>
      <c r="AV43" s="155">
        <v>2449</v>
      </c>
      <c r="AW43" s="155">
        <v>2250</v>
      </c>
      <c r="AX43" s="155">
        <v>2031</v>
      </c>
      <c r="AY43" s="155">
        <v>1729</v>
      </c>
      <c r="AZ43" s="155">
        <v>1373</v>
      </c>
      <c r="BA43" s="155">
        <v>1072</v>
      </c>
      <c r="BB43" s="155">
        <v>854</v>
      </c>
      <c r="BC43" s="155">
        <v>547</v>
      </c>
      <c r="BD43" s="155">
        <v>382</v>
      </c>
      <c r="BE43" s="155">
        <v>466</v>
      </c>
    </row>
    <row r="44" spans="1:57" customFormat="1" x14ac:dyDescent="0.25">
      <c r="A44" s="1">
        <v>31</v>
      </c>
      <c r="B44" s="21" t="s">
        <v>14</v>
      </c>
      <c r="C44" s="22" t="s">
        <v>74</v>
      </c>
      <c r="D44" s="22" t="s">
        <v>85</v>
      </c>
      <c r="E44" s="22" t="s">
        <v>86</v>
      </c>
      <c r="F44" s="23" t="s">
        <v>37</v>
      </c>
      <c r="G44" s="154">
        <f t="shared" si="37"/>
        <v>38727</v>
      </c>
      <c r="H44" s="16">
        <f t="shared" si="73"/>
        <v>3965</v>
      </c>
      <c r="I44" s="154">
        <f t="shared" si="38"/>
        <v>18662</v>
      </c>
      <c r="J44" s="155">
        <f t="shared" si="39"/>
        <v>20065</v>
      </c>
      <c r="K44" s="155">
        <v>2019</v>
      </c>
      <c r="L44" s="155">
        <v>1946</v>
      </c>
      <c r="M44" s="155">
        <v>3577</v>
      </c>
      <c r="N44" s="155">
        <v>1531</v>
      </c>
      <c r="O44" s="155">
        <v>3764</v>
      </c>
      <c r="P44" s="155">
        <v>7694</v>
      </c>
      <c r="Q44" s="155">
        <v>2096</v>
      </c>
      <c r="R44" s="155">
        <v>3519</v>
      </c>
      <c r="S44" s="155">
        <v>1576</v>
      </c>
      <c r="T44" s="155">
        <v>4510</v>
      </c>
      <c r="U44" s="155">
        <v>8246</v>
      </c>
      <c r="V44" s="155">
        <v>2214</v>
      </c>
      <c r="W44" s="46"/>
      <c r="X44" s="155">
        <v>1662</v>
      </c>
      <c r="Y44" s="155">
        <v>1366</v>
      </c>
      <c r="Z44" s="155">
        <v>1358</v>
      </c>
      <c r="AA44" s="155">
        <v>1271</v>
      </c>
      <c r="AB44" s="155">
        <v>1520</v>
      </c>
      <c r="AC44" s="155">
        <v>1695</v>
      </c>
      <c r="AD44" s="155">
        <v>1679</v>
      </c>
      <c r="AE44" s="155">
        <v>1544</v>
      </c>
      <c r="AF44" s="155">
        <v>1365</v>
      </c>
      <c r="AG44" s="155">
        <v>1164</v>
      </c>
      <c r="AH44" s="155">
        <v>1068</v>
      </c>
      <c r="AI44" s="155">
        <v>874</v>
      </c>
      <c r="AJ44" s="155">
        <v>635</v>
      </c>
      <c r="AK44" s="155">
        <v>543</v>
      </c>
      <c r="AL44" s="155">
        <v>398</v>
      </c>
      <c r="AM44" s="155">
        <v>250</v>
      </c>
      <c r="AN44" s="155">
        <v>270</v>
      </c>
      <c r="AO44" s="155">
        <v>1600</v>
      </c>
      <c r="AP44" s="155">
        <v>1391</v>
      </c>
      <c r="AQ44" s="155">
        <v>1389</v>
      </c>
      <c r="AR44" s="155">
        <v>1417</v>
      </c>
      <c r="AS44" s="155">
        <v>1921</v>
      </c>
      <c r="AT44" s="155">
        <v>1887</v>
      </c>
      <c r="AU44" s="155">
        <v>1691</v>
      </c>
      <c r="AV44" s="155">
        <v>1633</v>
      </c>
      <c r="AW44" s="155">
        <v>1500</v>
      </c>
      <c r="AX44" s="155">
        <v>1354</v>
      </c>
      <c r="AY44" s="155">
        <v>1152</v>
      </c>
      <c r="AZ44" s="155">
        <v>916</v>
      </c>
      <c r="BA44" s="155">
        <v>714</v>
      </c>
      <c r="BB44" s="155">
        <v>570</v>
      </c>
      <c r="BC44" s="155">
        <v>365</v>
      </c>
      <c r="BD44" s="155">
        <v>254</v>
      </c>
      <c r="BE44" s="155">
        <v>311</v>
      </c>
    </row>
    <row r="45" spans="1:57" customFormat="1" x14ac:dyDescent="0.25">
      <c r="A45" s="1">
        <v>32</v>
      </c>
      <c r="B45" s="21" t="s">
        <v>14</v>
      </c>
      <c r="C45" s="22" t="s">
        <v>74</v>
      </c>
      <c r="D45" s="22" t="s">
        <v>87</v>
      </c>
      <c r="E45" s="22" t="s">
        <v>88</v>
      </c>
      <c r="F45" s="23" t="s">
        <v>34</v>
      </c>
      <c r="G45" s="154">
        <f t="shared" si="37"/>
        <v>20915</v>
      </c>
      <c r="H45" s="16">
        <f t="shared" si="73"/>
        <v>2206</v>
      </c>
      <c r="I45" s="154">
        <f t="shared" si="38"/>
        <v>10081</v>
      </c>
      <c r="J45" s="155">
        <f t="shared" si="39"/>
        <v>10834</v>
      </c>
      <c r="K45" s="155">
        <v>1124</v>
      </c>
      <c r="L45" s="155">
        <v>1082</v>
      </c>
      <c r="M45" s="155">
        <v>1963</v>
      </c>
      <c r="N45" s="155">
        <v>824</v>
      </c>
      <c r="O45" s="155">
        <v>2025</v>
      </c>
      <c r="P45" s="155">
        <v>4141</v>
      </c>
      <c r="Q45" s="155">
        <v>1128</v>
      </c>
      <c r="R45" s="155">
        <v>1928</v>
      </c>
      <c r="S45" s="155">
        <v>848</v>
      </c>
      <c r="T45" s="155">
        <v>2428</v>
      </c>
      <c r="U45" s="155">
        <v>4439</v>
      </c>
      <c r="V45" s="155">
        <v>1191</v>
      </c>
      <c r="W45" s="46"/>
      <c r="X45" s="155">
        <v>932</v>
      </c>
      <c r="Y45" s="155">
        <v>735</v>
      </c>
      <c r="Z45" s="155">
        <v>732</v>
      </c>
      <c r="AA45" s="155">
        <v>683</v>
      </c>
      <c r="AB45" s="155">
        <v>818</v>
      </c>
      <c r="AC45" s="155">
        <v>912</v>
      </c>
      <c r="AD45" s="155">
        <v>904</v>
      </c>
      <c r="AE45" s="155">
        <v>831</v>
      </c>
      <c r="AF45" s="155">
        <v>734</v>
      </c>
      <c r="AG45" s="155">
        <v>627</v>
      </c>
      <c r="AH45" s="155">
        <v>575</v>
      </c>
      <c r="AI45" s="155">
        <v>470</v>
      </c>
      <c r="AJ45" s="155">
        <v>342</v>
      </c>
      <c r="AK45" s="155">
        <v>292</v>
      </c>
      <c r="AL45" s="155">
        <v>215</v>
      </c>
      <c r="AM45" s="155">
        <v>134</v>
      </c>
      <c r="AN45" s="155">
        <v>145</v>
      </c>
      <c r="AO45" s="155">
        <v>896</v>
      </c>
      <c r="AP45" s="155">
        <v>748</v>
      </c>
      <c r="AQ45" s="155">
        <v>747</v>
      </c>
      <c r="AR45" s="155">
        <v>763</v>
      </c>
      <c r="AS45" s="155">
        <v>1034</v>
      </c>
      <c r="AT45" s="155">
        <v>1016</v>
      </c>
      <c r="AU45" s="155">
        <v>910</v>
      </c>
      <c r="AV45" s="155">
        <v>879</v>
      </c>
      <c r="AW45" s="155">
        <v>808</v>
      </c>
      <c r="AX45" s="155">
        <v>729</v>
      </c>
      <c r="AY45" s="155">
        <v>620</v>
      </c>
      <c r="AZ45" s="155">
        <v>493</v>
      </c>
      <c r="BA45" s="155">
        <v>384</v>
      </c>
      <c r="BB45" s="155">
        <v>307</v>
      </c>
      <c r="BC45" s="155">
        <v>196</v>
      </c>
      <c r="BD45" s="155">
        <v>137</v>
      </c>
      <c r="BE45" s="155">
        <v>167</v>
      </c>
    </row>
    <row r="46" spans="1:57" customFormat="1" x14ac:dyDescent="0.25">
      <c r="A46" s="1">
        <v>33</v>
      </c>
      <c r="B46" s="21" t="s">
        <v>14</v>
      </c>
      <c r="C46" s="22" t="s">
        <v>74</v>
      </c>
      <c r="D46" s="22" t="s">
        <v>89</v>
      </c>
      <c r="E46" s="22" t="s">
        <v>90</v>
      </c>
      <c r="F46" s="23" t="s">
        <v>37</v>
      </c>
      <c r="G46" s="154">
        <f t="shared" si="37"/>
        <v>30064</v>
      </c>
      <c r="H46" s="16">
        <f t="shared" si="73"/>
        <v>3004</v>
      </c>
      <c r="I46" s="154">
        <f t="shared" si="38"/>
        <v>14489</v>
      </c>
      <c r="J46" s="155">
        <f t="shared" si="39"/>
        <v>15575</v>
      </c>
      <c r="K46" s="155">
        <v>1530</v>
      </c>
      <c r="L46" s="155">
        <v>1474</v>
      </c>
      <c r="M46" s="155">
        <v>2742</v>
      </c>
      <c r="N46" s="155">
        <v>1195</v>
      </c>
      <c r="O46" s="155">
        <v>2930</v>
      </c>
      <c r="P46" s="155">
        <v>5990</v>
      </c>
      <c r="Q46" s="155">
        <v>1632</v>
      </c>
      <c r="R46" s="155">
        <v>2695</v>
      </c>
      <c r="S46" s="155">
        <v>1229</v>
      </c>
      <c r="T46" s="155">
        <v>3511</v>
      </c>
      <c r="U46" s="155">
        <v>6418</v>
      </c>
      <c r="V46" s="155">
        <v>1722</v>
      </c>
      <c r="W46" s="46"/>
      <c r="X46" s="155">
        <v>1254</v>
      </c>
      <c r="Y46" s="155">
        <v>1061</v>
      </c>
      <c r="Z46" s="155">
        <v>1060</v>
      </c>
      <c r="AA46" s="155">
        <v>991</v>
      </c>
      <c r="AB46" s="155">
        <v>1183</v>
      </c>
      <c r="AC46" s="155">
        <v>1318</v>
      </c>
      <c r="AD46" s="155">
        <v>1307</v>
      </c>
      <c r="AE46" s="155">
        <v>1203</v>
      </c>
      <c r="AF46" s="155">
        <v>1062</v>
      </c>
      <c r="AG46" s="155">
        <v>905</v>
      </c>
      <c r="AH46" s="155">
        <v>832</v>
      </c>
      <c r="AI46" s="155">
        <v>681</v>
      </c>
      <c r="AJ46" s="155">
        <v>493</v>
      </c>
      <c r="AK46" s="155">
        <v>423</v>
      </c>
      <c r="AL46" s="155">
        <v>311</v>
      </c>
      <c r="AM46" s="155">
        <v>195</v>
      </c>
      <c r="AN46" s="155">
        <v>210</v>
      </c>
      <c r="AO46" s="155">
        <v>1206</v>
      </c>
      <c r="AP46" s="155">
        <v>1079</v>
      </c>
      <c r="AQ46" s="155">
        <v>1084</v>
      </c>
      <c r="AR46" s="155">
        <v>1103</v>
      </c>
      <c r="AS46" s="155">
        <v>1496</v>
      </c>
      <c r="AT46" s="155">
        <v>1467</v>
      </c>
      <c r="AU46" s="155">
        <v>1315</v>
      </c>
      <c r="AV46" s="155">
        <v>1272</v>
      </c>
      <c r="AW46" s="155">
        <v>1167</v>
      </c>
      <c r="AX46" s="155">
        <v>1052</v>
      </c>
      <c r="AY46" s="155">
        <v>899</v>
      </c>
      <c r="AZ46" s="155">
        <v>713</v>
      </c>
      <c r="BA46" s="155">
        <v>555</v>
      </c>
      <c r="BB46" s="155">
        <v>443</v>
      </c>
      <c r="BC46" s="155">
        <v>284</v>
      </c>
      <c r="BD46" s="155">
        <v>198</v>
      </c>
      <c r="BE46" s="155">
        <v>242</v>
      </c>
    </row>
    <row r="47" spans="1:57" customFormat="1" x14ac:dyDescent="0.25">
      <c r="A47" s="1">
        <v>34</v>
      </c>
      <c r="B47" s="21" t="s">
        <v>14</v>
      </c>
      <c r="C47" s="22" t="s">
        <v>74</v>
      </c>
      <c r="D47" s="22" t="s">
        <v>91</v>
      </c>
      <c r="E47" s="22" t="s">
        <v>92</v>
      </c>
      <c r="F47" s="23" t="s">
        <v>34</v>
      </c>
      <c r="G47" s="154">
        <f t="shared" si="37"/>
        <v>21949</v>
      </c>
      <c r="H47" s="16">
        <f t="shared" si="73"/>
        <v>2233</v>
      </c>
      <c r="I47" s="154">
        <f t="shared" si="38"/>
        <v>10578</v>
      </c>
      <c r="J47" s="155">
        <f t="shared" si="39"/>
        <v>11371</v>
      </c>
      <c r="K47" s="155">
        <v>1137</v>
      </c>
      <c r="L47" s="155">
        <v>1096</v>
      </c>
      <c r="M47" s="155">
        <v>2020</v>
      </c>
      <c r="N47" s="155">
        <v>869</v>
      </c>
      <c r="O47" s="155">
        <v>2135</v>
      </c>
      <c r="P47" s="155">
        <v>4365</v>
      </c>
      <c r="Q47" s="155">
        <v>1189</v>
      </c>
      <c r="R47" s="155">
        <v>1988</v>
      </c>
      <c r="S47" s="155">
        <v>893</v>
      </c>
      <c r="T47" s="155">
        <v>2558</v>
      </c>
      <c r="U47" s="155">
        <v>4677</v>
      </c>
      <c r="V47" s="155">
        <v>1255</v>
      </c>
      <c r="W47" s="46"/>
      <c r="X47" s="155">
        <v>935</v>
      </c>
      <c r="Y47" s="155">
        <v>773</v>
      </c>
      <c r="Z47" s="155">
        <v>771</v>
      </c>
      <c r="AA47" s="155">
        <v>721</v>
      </c>
      <c r="AB47" s="155">
        <v>862</v>
      </c>
      <c r="AC47" s="155">
        <v>962</v>
      </c>
      <c r="AD47" s="155">
        <v>953</v>
      </c>
      <c r="AE47" s="155">
        <v>876</v>
      </c>
      <c r="AF47" s="155">
        <v>774</v>
      </c>
      <c r="AG47" s="155">
        <v>661</v>
      </c>
      <c r="AH47" s="155">
        <v>605</v>
      </c>
      <c r="AI47" s="155">
        <v>496</v>
      </c>
      <c r="AJ47" s="155">
        <v>360</v>
      </c>
      <c r="AK47" s="155">
        <v>308</v>
      </c>
      <c r="AL47" s="155">
        <v>226</v>
      </c>
      <c r="AM47" s="155">
        <v>142</v>
      </c>
      <c r="AN47" s="155">
        <v>153</v>
      </c>
      <c r="AO47" s="155">
        <v>899</v>
      </c>
      <c r="AP47" s="155">
        <v>790</v>
      </c>
      <c r="AQ47" s="155">
        <v>787</v>
      </c>
      <c r="AR47" s="155">
        <v>803</v>
      </c>
      <c r="AS47" s="155">
        <v>1090</v>
      </c>
      <c r="AT47" s="155">
        <v>1070</v>
      </c>
      <c r="AU47" s="155">
        <v>959</v>
      </c>
      <c r="AV47" s="155">
        <v>926</v>
      </c>
      <c r="AW47" s="155">
        <v>851</v>
      </c>
      <c r="AX47" s="155">
        <v>768</v>
      </c>
      <c r="AY47" s="155">
        <v>654</v>
      </c>
      <c r="AZ47" s="155">
        <v>519</v>
      </c>
      <c r="BA47" s="155">
        <v>405</v>
      </c>
      <c r="BB47" s="155">
        <v>323</v>
      </c>
      <c r="BC47" s="155">
        <v>207</v>
      </c>
      <c r="BD47" s="155">
        <v>144</v>
      </c>
      <c r="BE47" s="155">
        <v>176</v>
      </c>
    </row>
    <row r="48" spans="1:57" customFormat="1" x14ac:dyDescent="0.25">
      <c r="A48" s="1">
        <v>35</v>
      </c>
      <c r="B48" s="21" t="s">
        <v>14</v>
      </c>
      <c r="C48" s="22" t="s">
        <v>74</v>
      </c>
      <c r="D48" s="22" t="s">
        <v>75</v>
      </c>
      <c r="E48" s="22" t="s">
        <v>76</v>
      </c>
      <c r="F48" s="23" t="s">
        <v>34</v>
      </c>
      <c r="G48" s="154">
        <f t="shared" si="37"/>
        <v>6135</v>
      </c>
      <c r="H48" s="16">
        <f t="shared" si="73"/>
        <v>606</v>
      </c>
      <c r="I48" s="154">
        <f t="shared" si="38"/>
        <v>2957</v>
      </c>
      <c r="J48" s="155">
        <f t="shared" si="39"/>
        <v>3178</v>
      </c>
      <c r="K48" s="155">
        <v>309</v>
      </c>
      <c r="L48" s="155">
        <v>297</v>
      </c>
      <c r="M48" s="155">
        <v>558</v>
      </c>
      <c r="N48" s="155">
        <v>244</v>
      </c>
      <c r="O48" s="155">
        <v>599</v>
      </c>
      <c r="P48" s="155">
        <v>1223</v>
      </c>
      <c r="Q48" s="155">
        <v>333</v>
      </c>
      <c r="R48" s="155">
        <v>546</v>
      </c>
      <c r="S48" s="155">
        <v>252</v>
      </c>
      <c r="T48" s="155">
        <v>716</v>
      </c>
      <c r="U48" s="155">
        <v>1312</v>
      </c>
      <c r="V48" s="155">
        <v>352</v>
      </c>
      <c r="W48" s="46"/>
      <c r="X48" s="155">
        <v>252</v>
      </c>
      <c r="Y48" s="155">
        <v>218</v>
      </c>
      <c r="Z48" s="155">
        <v>217</v>
      </c>
      <c r="AA48" s="155">
        <v>202</v>
      </c>
      <c r="AB48" s="155">
        <v>242</v>
      </c>
      <c r="AC48" s="155">
        <v>270</v>
      </c>
      <c r="AD48" s="155">
        <v>267</v>
      </c>
      <c r="AE48" s="155">
        <v>245</v>
      </c>
      <c r="AF48" s="155">
        <v>217</v>
      </c>
      <c r="AG48" s="155">
        <v>185</v>
      </c>
      <c r="AH48" s="155">
        <v>170</v>
      </c>
      <c r="AI48" s="155">
        <v>139</v>
      </c>
      <c r="AJ48" s="155">
        <v>101</v>
      </c>
      <c r="AK48" s="155">
        <v>86</v>
      </c>
      <c r="AL48" s="155">
        <v>63</v>
      </c>
      <c r="AM48" s="155">
        <v>40</v>
      </c>
      <c r="AN48" s="155">
        <v>43</v>
      </c>
      <c r="AO48" s="155">
        <v>242</v>
      </c>
      <c r="AP48" s="155">
        <v>220</v>
      </c>
      <c r="AQ48" s="155">
        <v>222</v>
      </c>
      <c r="AR48" s="155">
        <v>225</v>
      </c>
      <c r="AS48" s="155">
        <v>305</v>
      </c>
      <c r="AT48" s="155">
        <v>300</v>
      </c>
      <c r="AU48" s="155">
        <v>269</v>
      </c>
      <c r="AV48" s="155">
        <v>260</v>
      </c>
      <c r="AW48" s="155">
        <v>239</v>
      </c>
      <c r="AX48" s="155">
        <v>215</v>
      </c>
      <c r="AY48" s="155">
        <v>183</v>
      </c>
      <c r="AZ48" s="155">
        <v>146</v>
      </c>
      <c r="BA48" s="155">
        <v>114</v>
      </c>
      <c r="BB48" s="155">
        <v>91</v>
      </c>
      <c r="BC48" s="155">
        <v>58</v>
      </c>
      <c r="BD48" s="155">
        <v>40</v>
      </c>
      <c r="BE48" s="155">
        <v>49</v>
      </c>
    </row>
    <row r="49" spans="1:57" customFormat="1" ht="15.75" thickBot="1" x14ac:dyDescent="0.3">
      <c r="A49" s="42">
        <v>36</v>
      </c>
      <c r="B49" s="28" t="s">
        <v>14</v>
      </c>
      <c r="C49" s="26" t="s">
        <v>74</v>
      </c>
      <c r="D49" s="35" t="s">
        <v>224</v>
      </c>
      <c r="E49" s="174" t="s">
        <v>111</v>
      </c>
      <c r="F49" s="23" t="s">
        <v>34</v>
      </c>
      <c r="G49" s="13"/>
      <c r="H49" s="14"/>
      <c r="I49" s="15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46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</row>
    <row r="50" spans="1:57" customFormat="1" ht="15.75" thickBot="1" x14ac:dyDescent="0.3">
      <c r="A50" s="40"/>
      <c r="B50" s="166"/>
      <c r="C50" s="167"/>
      <c r="D50" s="167"/>
      <c r="E50" s="167" t="s">
        <v>291</v>
      </c>
      <c r="F50" s="168"/>
      <c r="G50" s="169">
        <f>SUM(G51:G59)</f>
        <v>274584</v>
      </c>
      <c r="H50" s="163">
        <f t="shared" ref="H50" si="74">SUM(H51:H59)</f>
        <v>28610</v>
      </c>
      <c r="I50" s="149">
        <f>+SUM(I51:I59)</f>
        <v>132351</v>
      </c>
      <c r="J50" s="151">
        <f t="shared" ref="J50:AS50" si="75">+SUM(J51:J59)</f>
        <v>142233</v>
      </c>
      <c r="K50" s="151">
        <f t="shared" si="75"/>
        <v>14573</v>
      </c>
      <c r="L50" s="151">
        <f t="shared" si="75"/>
        <v>14037</v>
      </c>
      <c r="M50" s="151">
        <f t="shared" si="75"/>
        <v>25599</v>
      </c>
      <c r="N50" s="151">
        <f t="shared" si="75"/>
        <v>10841</v>
      </c>
      <c r="O50" s="151">
        <f t="shared" si="75"/>
        <v>26630</v>
      </c>
      <c r="P50" s="151">
        <f t="shared" si="75"/>
        <v>54449</v>
      </c>
      <c r="Q50" s="151">
        <f t="shared" si="75"/>
        <v>14832</v>
      </c>
      <c r="R50" s="151">
        <f t="shared" si="75"/>
        <v>25165</v>
      </c>
      <c r="S50" s="151">
        <f t="shared" si="75"/>
        <v>11145</v>
      </c>
      <c r="T50" s="151">
        <f t="shared" si="75"/>
        <v>31911</v>
      </c>
      <c r="U50" s="151">
        <f t="shared" si="75"/>
        <v>58349</v>
      </c>
      <c r="V50" s="151">
        <f t="shared" si="75"/>
        <v>15663</v>
      </c>
      <c r="W50" s="46"/>
      <c r="X50" s="151">
        <f t="shared" si="75"/>
        <v>12050</v>
      </c>
      <c r="Y50" s="151">
        <f t="shared" si="75"/>
        <v>9658</v>
      </c>
      <c r="Z50" s="151">
        <f t="shared" si="75"/>
        <v>9618</v>
      </c>
      <c r="AA50" s="151">
        <f t="shared" si="75"/>
        <v>8995</v>
      </c>
      <c r="AB50" s="151">
        <f t="shared" si="75"/>
        <v>10755</v>
      </c>
      <c r="AC50" s="151">
        <f t="shared" si="75"/>
        <v>11994</v>
      </c>
      <c r="AD50" s="151">
        <f t="shared" si="75"/>
        <v>11884</v>
      </c>
      <c r="AE50" s="151">
        <f t="shared" si="75"/>
        <v>10930</v>
      </c>
      <c r="AF50" s="151">
        <f t="shared" si="75"/>
        <v>9656</v>
      </c>
      <c r="AG50" s="151">
        <f t="shared" si="75"/>
        <v>8240</v>
      </c>
      <c r="AH50" s="151">
        <f t="shared" si="75"/>
        <v>7554</v>
      </c>
      <c r="AI50" s="151">
        <f t="shared" si="75"/>
        <v>6185</v>
      </c>
      <c r="AJ50" s="151">
        <f t="shared" si="75"/>
        <v>4492</v>
      </c>
      <c r="AK50" s="151">
        <f t="shared" si="75"/>
        <v>3842</v>
      </c>
      <c r="AL50" s="151">
        <f t="shared" si="75"/>
        <v>2820</v>
      </c>
      <c r="AM50" s="151">
        <f t="shared" si="75"/>
        <v>1766</v>
      </c>
      <c r="AN50" s="151">
        <f t="shared" si="75"/>
        <v>1912</v>
      </c>
      <c r="AO50" s="151">
        <f t="shared" si="75"/>
        <v>11587</v>
      </c>
      <c r="AP50" s="151">
        <f t="shared" si="75"/>
        <v>9846</v>
      </c>
      <c r="AQ50" s="151">
        <f t="shared" si="75"/>
        <v>9824</v>
      </c>
      <c r="AR50" s="151">
        <f t="shared" si="75"/>
        <v>10018</v>
      </c>
      <c r="AS50" s="151">
        <f t="shared" si="75"/>
        <v>13595</v>
      </c>
      <c r="AT50" s="151">
        <v>162368</v>
      </c>
      <c r="AU50" s="151">
        <v>11014</v>
      </c>
      <c r="AV50" s="151">
        <v>11224</v>
      </c>
      <c r="AW50" s="151">
        <v>79164</v>
      </c>
      <c r="AX50" s="151">
        <v>7136</v>
      </c>
      <c r="AY50" s="151">
        <f t="shared" ref="AY50" si="76">+SUM(AY51:AY59)</f>
        <v>8156</v>
      </c>
      <c r="AZ50" s="151">
        <f t="shared" ref="AZ50" si="77">+SUM(AZ51:AZ59)</f>
        <v>6479</v>
      </c>
      <c r="BA50" s="151">
        <f t="shared" ref="BA50" si="78">+SUM(BA51:BA59)</f>
        <v>5055</v>
      </c>
      <c r="BB50" s="151">
        <f t="shared" ref="BB50" si="79">+SUM(BB51:BB59)</f>
        <v>4030</v>
      </c>
      <c r="BC50" s="151">
        <f t="shared" ref="BC50" si="80">+SUM(BC51:BC59)</f>
        <v>2582</v>
      </c>
      <c r="BD50" s="151">
        <f t="shared" ref="BD50" si="81">+SUM(BD51:BD59)</f>
        <v>1799</v>
      </c>
      <c r="BE50" s="151">
        <f t="shared" ref="BE50" si="82">+SUM(BE51:BE59)</f>
        <v>2197</v>
      </c>
    </row>
    <row r="51" spans="1:57" customFormat="1" x14ac:dyDescent="0.25">
      <c r="A51" s="1">
        <v>37</v>
      </c>
      <c r="B51" s="36" t="s">
        <v>14</v>
      </c>
      <c r="C51" s="37" t="s">
        <v>74</v>
      </c>
      <c r="D51" s="37" t="s">
        <v>93</v>
      </c>
      <c r="E51" s="37" t="s">
        <v>94</v>
      </c>
      <c r="F51" s="38" t="s">
        <v>37</v>
      </c>
      <c r="G51" s="153">
        <f t="shared" si="37"/>
        <v>78967</v>
      </c>
      <c r="H51" s="16">
        <f t="shared" ref="H51:H59" si="83">+SUM(K51,L51)</f>
        <v>8172</v>
      </c>
      <c r="I51" s="153">
        <f t="shared" si="38"/>
        <v>38058</v>
      </c>
      <c r="J51" s="156">
        <f t="shared" si="39"/>
        <v>40909</v>
      </c>
      <c r="K51" s="156">
        <v>4161</v>
      </c>
      <c r="L51" s="156">
        <v>4011</v>
      </c>
      <c r="M51" s="156">
        <v>7333</v>
      </c>
      <c r="N51" s="156">
        <v>3121</v>
      </c>
      <c r="O51" s="156">
        <v>7665</v>
      </c>
      <c r="P51" s="156">
        <v>15670</v>
      </c>
      <c r="Q51" s="156">
        <v>4269</v>
      </c>
      <c r="R51" s="156">
        <v>7214</v>
      </c>
      <c r="S51" s="156">
        <v>3208</v>
      </c>
      <c r="T51" s="156">
        <v>9185</v>
      </c>
      <c r="U51" s="156">
        <v>16794</v>
      </c>
      <c r="V51" s="156">
        <v>4508</v>
      </c>
      <c r="W51" s="46"/>
      <c r="X51" s="156">
        <v>3435</v>
      </c>
      <c r="Y51" s="156">
        <v>2779</v>
      </c>
      <c r="Z51" s="156">
        <v>2768</v>
      </c>
      <c r="AA51" s="156">
        <v>2590</v>
      </c>
      <c r="AB51" s="156">
        <v>3095</v>
      </c>
      <c r="AC51" s="156">
        <v>3452</v>
      </c>
      <c r="AD51" s="156">
        <v>3420</v>
      </c>
      <c r="AE51" s="156">
        <v>3146</v>
      </c>
      <c r="AF51" s="156">
        <v>2779</v>
      </c>
      <c r="AG51" s="156">
        <v>2371</v>
      </c>
      <c r="AH51" s="156">
        <v>2174</v>
      </c>
      <c r="AI51" s="156">
        <v>1780</v>
      </c>
      <c r="AJ51" s="156">
        <v>1293</v>
      </c>
      <c r="AK51" s="156">
        <v>1106</v>
      </c>
      <c r="AL51" s="156">
        <v>812</v>
      </c>
      <c r="AM51" s="156">
        <v>508</v>
      </c>
      <c r="AN51" s="156">
        <v>550</v>
      </c>
      <c r="AO51" s="156">
        <v>3306</v>
      </c>
      <c r="AP51" s="156">
        <v>2833</v>
      </c>
      <c r="AQ51" s="156">
        <v>2829</v>
      </c>
      <c r="AR51" s="156">
        <v>2883</v>
      </c>
      <c r="AS51" s="156">
        <v>3913</v>
      </c>
      <c r="AT51" s="156">
        <v>3843</v>
      </c>
      <c r="AU51" s="156">
        <v>3443</v>
      </c>
      <c r="AV51" s="156">
        <v>3325</v>
      </c>
      <c r="AW51" s="156">
        <v>3055</v>
      </c>
      <c r="AX51" s="156">
        <v>2758</v>
      </c>
      <c r="AY51" s="156">
        <v>2348</v>
      </c>
      <c r="AZ51" s="156">
        <v>1865</v>
      </c>
      <c r="BA51" s="156">
        <v>1455</v>
      </c>
      <c r="BB51" s="156">
        <v>1160</v>
      </c>
      <c r="BC51" s="156">
        <v>743</v>
      </c>
      <c r="BD51" s="156">
        <v>518</v>
      </c>
      <c r="BE51" s="156">
        <v>632</v>
      </c>
    </row>
    <row r="52" spans="1:57" customFormat="1" x14ac:dyDescent="0.25">
      <c r="A52" s="1">
        <v>38</v>
      </c>
      <c r="B52" s="21" t="s">
        <v>14</v>
      </c>
      <c r="C52" s="22" t="s">
        <v>74</v>
      </c>
      <c r="D52" s="22" t="s">
        <v>95</v>
      </c>
      <c r="E52" s="22" t="s">
        <v>96</v>
      </c>
      <c r="F52" s="23" t="s">
        <v>37</v>
      </c>
      <c r="G52" s="154">
        <f t="shared" si="37"/>
        <v>49002</v>
      </c>
      <c r="H52" s="16">
        <f t="shared" si="83"/>
        <v>5047</v>
      </c>
      <c r="I52" s="154">
        <f t="shared" si="38"/>
        <v>23619</v>
      </c>
      <c r="J52" s="157">
        <f t="shared" si="39"/>
        <v>25383</v>
      </c>
      <c r="K52" s="157">
        <v>2571</v>
      </c>
      <c r="L52" s="157">
        <v>2476</v>
      </c>
      <c r="M52" s="157">
        <v>4542</v>
      </c>
      <c r="N52" s="157">
        <v>1937</v>
      </c>
      <c r="O52" s="157">
        <v>4759</v>
      </c>
      <c r="P52" s="157">
        <v>9729</v>
      </c>
      <c r="Q52" s="157">
        <v>2652</v>
      </c>
      <c r="R52" s="157">
        <v>4464</v>
      </c>
      <c r="S52" s="157">
        <v>1992</v>
      </c>
      <c r="T52" s="157">
        <v>5702</v>
      </c>
      <c r="U52" s="157">
        <v>10428</v>
      </c>
      <c r="V52" s="157">
        <v>2797</v>
      </c>
      <c r="W52" s="46"/>
      <c r="X52" s="157">
        <v>2120</v>
      </c>
      <c r="Y52" s="157">
        <v>1727</v>
      </c>
      <c r="Z52" s="157">
        <v>1718</v>
      </c>
      <c r="AA52" s="157">
        <v>1608</v>
      </c>
      <c r="AB52" s="157">
        <v>1922</v>
      </c>
      <c r="AC52" s="157">
        <v>2143</v>
      </c>
      <c r="AD52" s="157">
        <v>2124</v>
      </c>
      <c r="AE52" s="157">
        <v>1953</v>
      </c>
      <c r="AF52" s="157">
        <v>1725</v>
      </c>
      <c r="AG52" s="157">
        <v>1472</v>
      </c>
      <c r="AH52" s="157">
        <v>1350</v>
      </c>
      <c r="AI52" s="157">
        <v>1105</v>
      </c>
      <c r="AJ52" s="157">
        <v>803</v>
      </c>
      <c r="AK52" s="157">
        <v>687</v>
      </c>
      <c r="AL52" s="157">
        <v>504</v>
      </c>
      <c r="AM52" s="157">
        <v>316</v>
      </c>
      <c r="AN52" s="157">
        <v>342</v>
      </c>
      <c r="AO52" s="157">
        <v>2039</v>
      </c>
      <c r="AP52" s="157">
        <v>1758</v>
      </c>
      <c r="AQ52" s="157">
        <v>1756</v>
      </c>
      <c r="AR52" s="157">
        <v>1790</v>
      </c>
      <c r="AS52" s="157">
        <v>2429</v>
      </c>
      <c r="AT52" s="157">
        <v>2386</v>
      </c>
      <c r="AU52" s="157">
        <v>2137</v>
      </c>
      <c r="AV52" s="157">
        <v>2065</v>
      </c>
      <c r="AW52" s="157">
        <v>1897</v>
      </c>
      <c r="AX52" s="157">
        <v>1713</v>
      </c>
      <c r="AY52" s="157">
        <v>1458</v>
      </c>
      <c r="AZ52" s="157">
        <v>1158</v>
      </c>
      <c r="BA52" s="157">
        <v>903</v>
      </c>
      <c r="BB52" s="157">
        <v>720</v>
      </c>
      <c r="BC52" s="157">
        <v>461</v>
      </c>
      <c r="BD52" s="157">
        <v>321</v>
      </c>
      <c r="BE52" s="157">
        <v>392</v>
      </c>
    </row>
    <row r="53" spans="1:57" customFormat="1" x14ac:dyDescent="0.25">
      <c r="A53" s="1">
        <v>39</v>
      </c>
      <c r="B53" s="21" t="s">
        <v>14</v>
      </c>
      <c r="C53" s="22" t="s">
        <v>74</v>
      </c>
      <c r="D53" s="22" t="s">
        <v>97</v>
      </c>
      <c r="E53" s="22" t="s">
        <v>98</v>
      </c>
      <c r="F53" s="23" t="s">
        <v>34</v>
      </c>
      <c r="G53" s="154">
        <f t="shared" si="37"/>
        <v>22042</v>
      </c>
      <c r="H53" s="16">
        <f t="shared" si="83"/>
        <v>2326</v>
      </c>
      <c r="I53" s="154">
        <f t="shared" si="38"/>
        <v>10625</v>
      </c>
      <c r="J53" s="157">
        <f t="shared" si="39"/>
        <v>11417</v>
      </c>
      <c r="K53" s="157">
        <v>1184</v>
      </c>
      <c r="L53" s="157">
        <v>1142</v>
      </c>
      <c r="M53" s="157">
        <v>2067</v>
      </c>
      <c r="N53" s="157">
        <v>869</v>
      </c>
      <c r="O53" s="157">
        <v>2135</v>
      </c>
      <c r="P53" s="157">
        <v>4365</v>
      </c>
      <c r="Q53" s="157">
        <v>1189</v>
      </c>
      <c r="R53" s="157">
        <v>2034</v>
      </c>
      <c r="S53" s="157">
        <v>893</v>
      </c>
      <c r="T53" s="157">
        <v>2558</v>
      </c>
      <c r="U53" s="157">
        <v>4677</v>
      </c>
      <c r="V53" s="157">
        <v>1255</v>
      </c>
      <c r="W53" s="46"/>
      <c r="X53" s="157">
        <v>982</v>
      </c>
      <c r="Y53" s="157">
        <v>773</v>
      </c>
      <c r="Z53" s="157">
        <v>771</v>
      </c>
      <c r="AA53" s="157">
        <v>721</v>
      </c>
      <c r="AB53" s="157">
        <v>862</v>
      </c>
      <c r="AC53" s="157">
        <v>962</v>
      </c>
      <c r="AD53" s="157">
        <v>953</v>
      </c>
      <c r="AE53" s="157">
        <v>876</v>
      </c>
      <c r="AF53" s="157">
        <v>774</v>
      </c>
      <c r="AG53" s="157">
        <v>661</v>
      </c>
      <c r="AH53" s="157">
        <v>605</v>
      </c>
      <c r="AI53" s="157">
        <v>496</v>
      </c>
      <c r="AJ53" s="157">
        <v>360</v>
      </c>
      <c r="AK53" s="157">
        <v>308</v>
      </c>
      <c r="AL53" s="157">
        <v>226</v>
      </c>
      <c r="AM53" s="157">
        <v>142</v>
      </c>
      <c r="AN53" s="157">
        <v>153</v>
      </c>
      <c r="AO53" s="157">
        <v>945</v>
      </c>
      <c r="AP53" s="157">
        <v>790</v>
      </c>
      <c r="AQ53" s="157">
        <v>787</v>
      </c>
      <c r="AR53" s="157">
        <v>803</v>
      </c>
      <c r="AS53" s="157">
        <v>1090</v>
      </c>
      <c r="AT53" s="157">
        <v>1070</v>
      </c>
      <c r="AU53" s="157">
        <v>959</v>
      </c>
      <c r="AV53" s="157">
        <v>926</v>
      </c>
      <c r="AW53" s="157">
        <v>851</v>
      </c>
      <c r="AX53" s="157">
        <v>768</v>
      </c>
      <c r="AY53" s="157">
        <v>654</v>
      </c>
      <c r="AZ53" s="157">
        <v>519</v>
      </c>
      <c r="BA53" s="157">
        <v>405</v>
      </c>
      <c r="BB53" s="157">
        <v>323</v>
      </c>
      <c r="BC53" s="157">
        <v>207</v>
      </c>
      <c r="BD53" s="157">
        <v>144</v>
      </c>
      <c r="BE53" s="157">
        <v>176</v>
      </c>
    </row>
    <row r="54" spans="1:57" customFormat="1" x14ac:dyDescent="0.25">
      <c r="A54" s="1">
        <v>40</v>
      </c>
      <c r="B54" s="21" t="s">
        <v>14</v>
      </c>
      <c r="C54" s="22" t="s">
        <v>74</v>
      </c>
      <c r="D54" s="22" t="s">
        <v>99</v>
      </c>
      <c r="E54" s="22" t="s">
        <v>100</v>
      </c>
      <c r="F54" s="23" t="s">
        <v>37</v>
      </c>
      <c r="G54" s="154">
        <f t="shared" si="37"/>
        <v>35114</v>
      </c>
      <c r="H54" s="16">
        <f t="shared" si="83"/>
        <v>3702</v>
      </c>
      <c r="I54" s="154">
        <f t="shared" si="38"/>
        <v>16928</v>
      </c>
      <c r="J54" s="157">
        <f t="shared" si="39"/>
        <v>18186</v>
      </c>
      <c r="K54" s="157">
        <v>1886</v>
      </c>
      <c r="L54" s="157">
        <v>1816</v>
      </c>
      <c r="M54" s="157">
        <v>3294</v>
      </c>
      <c r="N54" s="157">
        <v>1384</v>
      </c>
      <c r="O54" s="157">
        <v>3402</v>
      </c>
      <c r="P54" s="157">
        <v>6954</v>
      </c>
      <c r="Q54" s="157">
        <v>1894</v>
      </c>
      <c r="R54" s="157">
        <v>3238</v>
      </c>
      <c r="S54" s="157">
        <v>1423</v>
      </c>
      <c r="T54" s="157">
        <v>4075</v>
      </c>
      <c r="U54" s="157">
        <v>7450</v>
      </c>
      <c r="V54" s="157">
        <v>2000</v>
      </c>
      <c r="W54" s="46"/>
      <c r="X54" s="157">
        <v>1564</v>
      </c>
      <c r="Y54" s="157">
        <v>1233</v>
      </c>
      <c r="Z54" s="157">
        <v>1228</v>
      </c>
      <c r="AA54" s="157">
        <v>1149</v>
      </c>
      <c r="AB54" s="157">
        <v>1374</v>
      </c>
      <c r="AC54" s="157">
        <v>1532</v>
      </c>
      <c r="AD54" s="157">
        <v>1518</v>
      </c>
      <c r="AE54" s="157">
        <v>1396</v>
      </c>
      <c r="AF54" s="157">
        <v>1233</v>
      </c>
      <c r="AG54" s="157">
        <v>1052</v>
      </c>
      <c r="AH54" s="157">
        <v>965</v>
      </c>
      <c r="AI54" s="157">
        <v>790</v>
      </c>
      <c r="AJ54" s="157">
        <v>574</v>
      </c>
      <c r="AK54" s="157">
        <v>491</v>
      </c>
      <c r="AL54" s="157">
        <v>360</v>
      </c>
      <c r="AM54" s="157">
        <v>225</v>
      </c>
      <c r="AN54" s="157">
        <v>244</v>
      </c>
      <c r="AO54" s="157">
        <v>1503</v>
      </c>
      <c r="AP54" s="157">
        <v>1258</v>
      </c>
      <c r="AQ54" s="157">
        <v>1255</v>
      </c>
      <c r="AR54" s="157">
        <v>1279</v>
      </c>
      <c r="AS54" s="157">
        <v>1736</v>
      </c>
      <c r="AT54" s="157">
        <v>1705</v>
      </c>
      <c r="AU54" s="157">
        <v>1527</v>
      </c>
      <c r="AV54" s="157">
        <v>1475</v>
      </c>
      <c r="AW54" s="157">
        <v>1356</v>
      </c>
      <c r="AX54" s="157">
        <v>1224</v>
      </c>
      <c r="AY54" s="157">
        <v>1041</v>
      </c>
      <c r="AZ54" s="157">
        <v>827</v>
      </c>
      <c r="BA54" s="157">
        <v>645</v>
      </c>
      <c r="BB54" s="157">
        <v>514</v>
      </c>
      <c r="BC54" s="157">
        <v>330</v>
      </c>
      <c r="BD54" s="157">
        <v>230</v>
      </c>
      <c r="BE54" s="157">
        <v>281</v>
      </c>
    </row>
    <row r="55" spans="1:57" customFormat="1" x14ac:dyDescent="0.25">
      <c r="A55" s="1">
        <v>41</v>
      </c>
      <c r="B55" s="21" t="s">
        <v>14</v>
      </c>
      <c r="C55" s="22" t="s">
        <v>74</v>
      </c>
      <c r="D55" s="22" t="s">
        <v>103</v>
      </c>
      <c r="E55" s="22" t="s">
        <v>104</v>
      </c>
      <c r="F55" s="23" t="s">
        <v>37</v>
      </c>
      <c r="G55" s="154">
        <f t="shared" si="37"/>
        <v>17670</v>
      </c>
      <c r="H55" s="16">
        <f t="shared" si="83"/>
        <v>1884</v>
      </c>
      <c r="I55" s="154">
        <f t="shared" si="38"/>
        <v>8518</v>
      </c>
      <c r="J55" s="157">
        <f t="shared" si="39"/>
        <v>9152</v>
      </c>
      <c r="K55" s="157">
        <v>961</v>
      </c>
      <c r="L55" s="157">
        <v>923</v>
      </c>
      <c r="M55" s="157">
        <v>1670</v>
      </c>
      <c r="N55" s="157">
        <v>696</v>
      </c>
      <c r="O55" s="157">
        <v>1707</v>
      </c>
      <c r="P55" s="157">
        <v>3494</v>
      </c>
      <c r="Q55" s="157">
        <v>951</v>
      </c>
      <c r="R55" s="157">
        <v>1636</v>
      </c>
      <c r="S55" s="157">
        <v>715</v>
      </c>
      <c r="T55" s="157">
        <v>2049</v>
      </c>
      <c r="U55" s="157">
        <v>3745</v>
      </c>
      <c r="V55" s="157">
        <v>1007</v>
      </c>
      <c r="W55" s="46"/>
      <c r="X55" s="157">
        <v>799</v>
      </c>
      <c r="Y55" s="157">
        <v>621</v>
      </c>
      <c r="Z55" s="157">
        <v>618</v>
      </c>
      <c r="AA55" s="157">
        <v>576</v>
      </c>
      <c r="AB55" s="157">
        <v>690</v>
      </c>
      <c r="AC55" s="157">
        <v>769</v>
      </c>
      <c r="AD55" s="157">
        <v>762</v>
      </c>
      <c r="AE55" s="157">
        <v>701</v>
      </c>
      <c r="AF55" s="157">
        <v>620</v>
      </c>
      <c r="AG55" s="157">
        <v>529</v>
      </c>
      <c r="AH55" s="157">
        <v>485</v>
      </c>
      <c r="AI55" s="157">
        <v>397</v>
      </c>
      <c r="AJ55" s="157">
        <v>288</v>
      </c>
      <c r="AK55" s="157">
        <v>246</v>
      </c>
      <c r="AL55" s="157">
        <v>181</v>
      </c>
      <c r="AM55" s="157">
        <v>113</v>
      </c>
      <c r="AN55" s="157">
        <v>123</v>
      </c>
      <c r="AO55" s="157">
        <v>766</v>
      </c>
      <c r="AP55" s="157">
        <v>631</v>
      </c>
      <c r="AQ55" s="157">
        <v>629</v>
      </c>
      <c r="AR55" s="157">
        <v>644</v>
      </c>
      <c r="AS55" s="157">
        <v>873</v>
      </c>
      <c r="AT55" s="157">
        <v>857</v>
      </c>
      <c r="AU55" s="157">
        <v>768</v>
      </c>
      <c r="AV55" s="157">
        <v>742</v>
      </c>
      <c r="AW55" s="157">
        <v>681</v>
      </c>
      <c r="AX55" s="157">
        <v>615</v>
      </c>
      <c r="AY55" s="157">
        <v>523</v>
      </c>
      <c r="AZ55" s="157">
        <v>416</v>
      </c>
      <c r="BA55" s="157">
        <v>325</v>
      </c>
      <c r="BB55" s="157">
        <v>259</v>
      </c>
      <c r="BC55" s="157">
        <v>166</v>
      </c>
      <c r="BD55" s="157">
        <v>116</v>
      </c>
      <c r="BE55" s="157">
        <v>141</v>
      </c>
    </row>
    <row r="56" spans="1:57" customFormat="1" x14ac:dyDescent="0.25">
      <c r="A56" s="1">
        <v>42</v>
      </c>
      <c r="B56" s="21" t="s">
        <v>14</v>
      </c>
      <c r="C56" s="22" t="s">
        <v>74</v>
      </c>
      <c r="D56" s="22" t="s">
        <v>105</v>
      </c>
      <c r="E56" s="22" t="s">
        <v>106</v>
      </c>
      <c r="F56" s="23" t="s">
        <v>37</v>
      </c>
      <c r="G56" s="154">
        <f t="shared" si="37"/>
        <v>17602</v>
      </c>
      <c r="H56" s="16">
        <f t="shared" si="83"/>
        <v>1816</v>
      </c>
      <c r="I56" s="154">
        <f t="shared" si="38"/>
        <v>8483</v>
      </c>
      <c r="J56" s="157">
        <f t="shared" si="39"/>
        <v>9119</v>
      </c>
      <c r="K56" s="157">
        <v>926</v>
      </c>
      <c r="L56" s="157">
        <v>890</v>
      </c>
      <c r="M56" s="157">
        <v>1635</v>
      </c>
      <c r="N56" s="157">
        <v>696</v>
      </c>
      <c r="O56" s="157">
        <v>1707</v>
      </c>
      <c r="P56" s="157">
        <v>3494</v>
      </c>
      <c r="Q56" s="157">
        <v>951</v>
      </c>
      <c r="R56" s="157">
        <v>1603</v>
      </c>
      <c r="S56" s="157">
        <v>715</v>
      </c>
      <c r="T56" s="157">
        <v>2049</v>
      </c>
      <c r="U56" s="157">
        <v>3745</v>
      </c>
      <c r="V56" s="157">
        <v>1007</v>
      </c>
      <c r="W56" s="46"/>
      <c r="X56" s="157">
        <v>764</v>
      </c>
      <c r="Y56" s="157">
        <v>621</v>
      </c>
      <c r="Z56" s="157">
        <v>618</v>
      </c>
      <c r="AA56" s="157">
        <v>576</v>
      </c>
      <c r="AB56" s="157">
        <v>690</v>
      </c>
      <c r="AC56" s="157">
        <v>769</v>
      </c>
      <c r="AD56" s="157">
        <v>762</v>
      </c>
      <c r="AE56" s="157">
        <v>701</v>
      </c>
      <c r="AF56" s="157">
        <v>620</v>
      </c>
      <c r="AG56" s="157">
        <v>529</v>
      </c>
      <c r="AH56" s="157">
        <v>485</v>
      </c>
      <c r="AI56" s="157">
        <v>397</v>
      </c>
      <c r="AJ56" s="157">
        <v>288</v>
      </c>
      <c r="AK56" s="157">
        <v>246</v>
      </c>
      <c r="AL56" s="157">
        <v>181</v>
      </c>
      <c r="AM56" s="157">
        <v>113</v>
      </c>
      <c r="AN56" s="157">
        <v>123</v>
      </c>
      <c r="AO56" s="157">
        <v>733</v>
      </c>
      <c r="AP56" s="157">
        <v>631</v>
      </c>
      <c r="AQ56" s="157">
        <v>629</v>
      </c>
      <c r="AR56" s="157">
        <v>644</v>
      </c>
      <c r="AS56" s="157">
        <v>873</v>
      </c>
      <c r="AT56" s="157">
        <v>857</v>
      </c>
      <c r="AU56" s="157">
        <v>768</v>
      </c>
      <c r="AV56" s="157">
        <v>742</v>
      </c>
      <c r="AW56" s="157">
        <v>681</v>
      </c>
      <c r="AX56" s="157">
        <v>615</v>
      </c>
      <c r="AY56" s="157">
        <v>523</v>
      </c>
      <c r="AZ56" s="157">
        <v>416</v>
      </c>
      <c r="BA56" s="157">
        <v>325</v>
      </c>
      <c r="BB56" s="157">
        <v>259</v>
      </c>
      <c r="BC56" s="157">
        <v>166</v>
      </c>
      <c r="BD56" s="157">
        <v>116</v>
      </c>
      <c r="BE56" s="157">
        <v>141</v>
      </c>
    </row>
    <row r="57" spans="1:57" customFormat="1" x14ac:dyDescent="0.25">
      <c r="A57" s="1">
        <v>43</v>
      </c>
      <c r="B57" s="21" t="s">
        <v>14</v>
      </c>
      <c r="C57" s="22" t="s">
        <v>74</v>
      </c>
      <c r="D57" s="22" t="s">
        <v>107</v>
      </c>
      <c r="E57" s="22" t="s">
        <v>108</v>
      </c>
      <c r="F57" s="23" t="s">
        <v>37</v>
      </c>
      <c r="G57" s="154">
        <f t="shared" si="37"/>
        <v>10087</v>
      </c>
      <c r="H57" s="16">
        <f t="shared" si="83"/>
        <v>1052</v>
      </c>
      <c r="I57" s="154">
        <f t="shared" si="38"/>
        <v>4862</v>
      </c>
      <c r="J57" s="157">
        <f t="shared" si="39"/>
        <v>5225</v>
      </c>
      <c r="K57" s="157">
        <v>535</v>
      </c>
      <c r="L57" s="157">
        <v>517</v>
      </c>
      <c r="M57" s="157">
        <v>940</v>
      </c>
      <c r="N57" s="157">
        <v>398</v>
      </c>
      <c r="O57" s="157">
        <v>979</v>
      </c>
      <c r="P57" s="157">
        <v>2001</v>
      </c>
      <c r="Q57" s="157">
        <v>544</v>
      </c>
      <c r="R57" s="157">
        <v>926</v>
      </c>
      <c r="S57" s="157">
        <v>409</v>
      </c>
      <c r="T57" s="157">
        <v>1171</v>
      </c>
      <c r="U57" s="157">
        <v>2143</v>
      </c>
      <c r="V57" s="157">
        <v>576</v>
      </c>
      <c r="W57" s="46"/>
      <c r="X57" s="157">
        <v>442</v>
      </c>
      <c r="Y57" s="157">
        <v>355</v>
      </c>
      <c r="Z57" s="157">
        <v>353</v>
      </c>
      <c r="AA57" s="157">
        <v>331</v>
      </c>
      <c r="AB57" s="157">
        <v>395</v>
      </c>
      <c r="AC57" s="157">
        <v>441</v>
      </c>
      <c r="AD57" s="157">
        <v>437</v>
      </c>
      <c r="AE57" s="157">
        <v>402</v>
      </c>
      <c r="AF57" s="157">
        <v>355</v>
      </c>
      <c r="AG57" s="157">
        <v>303</v>
      </c>
      <c r="AH57" s="157">
        <v>277</v>
      </c>
      <c r="AI57" s="157">
        <v>227</v>
      </c>
      <c r="AJ57" s="157">
        <v>165</v>
      </c>
      <c r="AK57" s="157">
        <v>141</v>
      </c>
      <c r="AL57" s="157">
        <v>103</v>
      </c>
      <c r="AM57" s="157">
        <v>65</v>
      </c>
      <c r="AN57" s="157">
        <v>70</v>
      </c>
      <c r="AO57" s="157">
        <v>427</v>
      </c>
      <c r="AP57" s="157">
        <v>362</v>
      </c>
      <c r="AQ57" s="157">
        <v>361</v>
      </c>
      <c r="AR57" s="157">
        <v>367</v>
      </c>
      <c r="AS57" s="157">
        <v>499</v>
      </c>
      <c r="AT57" s="157">
        <v>490</v>
      </c>
      <c r="AU57" s="157">
        <v>439</v>
      </c>
      <c r="AV57" s="157">
        <v>424</v>
      </c>
      <c r="AW57" s="157">
        <v>390</v>
      </c>
      <c r="AX57" s="157">
        <v>352</v>
      </c>
      <c r="AY57" s="157">
        <v>300</v>
      </c>
      <c r="AZ57" s="157">
        <v>238</v>
      </c>
      <c r="BA57" s="157">
        <v>186</v>
      </c>
      <c r="BB57" s="157">
        <v>148</v>
      </c>
      <c r="BC57" s="157">
        <v>95</v>
      </c>
      <c r="BD57" s="157">
        <v>66</v>
      </c>
      <c r="BE57" s="157">
        <v>81</v>
      </c>
    </row>
    <row r="58" spans="1:57" customFormat="1" x14ac:dyDescent="0.25">
      <c r="A58" s="1">
        <v>44</v>
      </c>
      <c r="B58" s="21" t="s">
        <v>14</v>
      </c>
      <c r="C58" s="22" t="s">
        <v>74</v>
      </c>
      <c r="D58" s="22" t="s">
        <v>109</v>
      </c>
      <c r="E58" s="22" t="s">
        <v>110</v>
      </c>
      <c r="F58" s="23" t="s">
        <v>72</v>
      </c>
      <c r="G58" s="154">
        <f t="shared" si="37"/>
        <v>27727</v>
      </c>
      <c r="H58" s="16">
        <f t="shared" si="83"/>
        <v>2958</v>
      </c>
      <c r="I58" s="154">
        <f t="shared" si="38"/>
        <v>13367</v>
      </c>
      <c r="J58" s="157">
        <f t="shared" si="39"/>
        <v>14360</v>
      </c>
      <c r="K58" s="157">
        <v>1507</v>
      </c>
      <c r="L58" s="157">
        <v>1451</v>
      </c>
      <c r="M58" s="157">
        <v>2616</v>
      </c>
      <c r="N58" s="157">
        <v>1091</v>
      </c>
      <c r="O58" s="157">
        <v>2682</v>
      </c>
      <c r="P58" s="157">
        <v>5484</v>
      </c>
      <c r="Q58" s="157">
        <v>1494</v>
      </c>
      <c r="R58" s="157">
        <v>2573</v>
      </c>
      <c r="S58" s="157">
        <v>1123</v>
      </c>
      <c r="T58" s="157">
        <v>3213</v>
      </c>
      <c r="U58" s="157">
        <v>5874</v>
      </c>
      <c r="V58" s="157">
        <v>1577</v>
      </c>
      <c r="W58" s="46"/>
      <c r="X58" s="157">
        <v>1253</v>
      </c>
      <c r="Y58" s="157">
        <v>971</v>
      </c>
      <c r="Z58" s="157">
        <v>968</v>
      </c>
      <c r="AA58" s="157">
        <v>906</v>
      </c>
      <c r="AB58" s="157">
        <v>1083</v>
      </c>
      <c r="AC58" s="157">
        <v>1208</v>
      </c>
      <c r="AD58" s="157">
        <v>1197</v>
      </c>
      <c r="AE58" s="157">
        <v>1101</v>
      </c>
      <c r="AF58" s="157">
        <v>972</v>
      </c>
      <c r="AG58" s="157">
        <v>830</v>
      </c>
      <c r="AH58" s="157">
        <v>761</v>
      </c>
      <c r="AI58" s="157">
        <v>623</v>
      </c>
      <c r="AJ58" s="157">
        <v>452</v>
      </c>
      <c r="AK58" s="157">
        <v>387</v>
      </c>
      <c r="AL58" s="157">
        <v>284</v>
      </c>
      <c r="AM58" s="157">
        <v>178</v>
      </c>
      <c r="AN58" s="157">
        <v>193</v>
      </c>
      <c r="AO58" s="157">
        <v>1204</v>
      </c>
      <c r="AP58" s="157">
        <v>993</v>
      </c>
      <c r="AQ58" s="157">
        <v>990</v>
      </c>
      <c r="AR58" s="157">
        <v>1009</v>
      </c>
      <c r="AS58" s="157">
        <v>1369</v>
      </c>
      <c r="AT58" s="157">
        <v>1344</v>
      </c>
      <c r="AU58" s="157">
        <v>1204</v>
      </c>
      <c r="AV58" s="157">
        <v>1163</v>
      </c>
      <c r="AW58" s="157">
        <v>1069</v>
      </c>
      <c r="AX58" s="157">
        <v>965</v>
      </c>
      <c r="AY58" s="157">
        <v>821</v>
      </c>
      <c r="AZ58" s="157">
        <v>652</v>
      </c>
      <c r="BA58" s="157">
        <v>509</v>
      </c>
      <c r="BB58" s="157">
        <v>406</v>
      </c>
      <c r="BC58" s="157">
        <v>260</v>
      </c>
      <c r="BD58" s="157">
        <v>181</v>
      </c>
      <c r="BE58" s="157">
        <v>221</v>
      </c>
    </row>
    <row r="59" spans="1:57" customFormat="1" ht="15.75" thickBot="1" x14ac:dyDescent="0.3">
      <c r="A59" s="1">
        <v>45</v>
      </c>
      <c r="B59" s="21" t="s">
        <v>14</v>
      </c>
      <c r="C59" s="22" t="s">
        <v>74</v>
      </c>
      <c r="D59" s="22" t="s">
        <v>101</v>
      </c>
      <c r="E59" s="22" t="s">
        <v>102</v>
      </c>
      <c r="F59" s="23" t="s">
        <v>34</v>
      </c>
      <c r="G59" s="159">
        <f t="shared" si="37"/>
        <v>16373</v>
      </c>
      <c r="H59" s="16">
        <f t="shared" si="83"/>
        <v>1653</v>
      </c>
      <c r="I59" s="159">
        <f t="shared" si="38"/>
        <v>7891</v>
      </c>
      <c r="J59" s="160">
        <f t="shared" si="39"/>
        <v>8482</v>
      </c>
      <c r="K59" s="160">
        <v>842</v>
      </c>
      <c r="L59" s="160">
        <v>811</v>
      </c>
      <c r="M59" s="160">
        <v>1502</v>
      </c>
      <c r="N59" s="160">
        <v>649</v>
      </c>
      <c r="O59" s="160">
        <v>1594</v>
      </c>
      <c r="P59" s="160">
        <v>3258</v>
      </c>
      <c r="Q59" s="160">
        <v>888</v>
      </c>
      <c r="R59" s="160">
        <v>1477</v>
      </c>
      <c r="S59" s="160">
        <v>667</v>
      </c>
      <c r="T59" s="160">
        <v>1909</v>
      </c>
      <c r="U59" s="160">
        <v>3493</v>
      </c>
      <c r="V59" s="160">
        <v>936</v>
      </c>
      <c r="W59" s="46"/>
      <c r="X59" s="160">
        <v>691</v>
      </c>
      <c r="Y59" s="160">
        <v>578</v>
      </c>
      <c r="Z59" s="160">
        <v>576</v>
      </c>
      <c r="AA59" s="160">
        <v>538</v>
      </c>
      <c r="AB59" s="160">
        <v>644</v>
      </c>
      <c r="AC59" s="160">
        <v>718</v>
      </c>
      <c r="AD59" s="160">
        <v>711</v>
      </c>
      <c r="AE59" s="160">
        <v>654</v>
      </c>
      <c r="AF59" s="160">
        <v>578</v>
      </c>
      <c r="AG59" s="160">
        <v>493</v>
      </c>
      <c r="AH59" s="160">
        <v>452</v>
      </c>
      <c r="AI59" s="160">
        <v>370</v>
      </c>
      <c r="AJ59" s="160">
        <v>269</v>
      </c>
      <c r="AK59" s="160">
        <v>230</v>
      </c>
      <c r="AL59" s="160">
        <v>169</v>
      </c>
      <c r="AM59" s="160">
        <v>106</v>
      </c>
      <c r="AN59" s="160">
        <v>114</v>
      </c>
      <c r="AO59" s="160">
        <v>664</v>
      </c>
      <c r="AP59" s="160">
        <v>590</v>
      </c>
      <c r="AQ59" s="160">
        <v>588</v>
      </c>
      <c r="AR59" s="160">
        <v>599</v>
      </c>
      <c r="AS59" s="160">
        <v>813</v>
      </c>
      <c r="AT59" s="160">
        <v>799</v>
      </c>
      <c r="AU59" s="160">
        <v>716</v>
      </c>
      <c r="AV59" s="160">
        <v>692</v>
      </c>
      <c r="AW59" s="160">
        <v>635</v>
      </c>
      <c r="AX59" s="160">
        <v>574</v>
      </c>
      <c r="AY59" s="160">
        <v>488</v>
      </c>
      <c r="AZ59" s="160">
        <v>388</v>
      </c>
      <c r="BA59" s="160">
        <v>302</v>
      </c>
      <c r="BB59" s="160">
        <v>241</v>
      </c>
      <c r="BC59" s="160">
        <v>154</v>
      </c>
      <c r="BD59" s="160">
        <v>107</v>
      </c>
      <c r="BE59" s="160">
        <v>132</v>
      </c>
    </row>
    <row r="60" spans="1:57" customFormat="1" ht="15.75" thickBot="1" x14ac:dyDescent="0.3">
      <c r="A60" s="40"/>
      <c r="B60" s="166"/>
      <c r="C60" s="167"/>
      <c r="D60" s="167"/>
      <c r="E60" s="167" t="s">
        <v>292</v>
      </c>
      <c r="F60" s="168"/>
      <c r="G60" s="169">
        <f>SUM(G61:G70)</f>
        <v>207966</v>
      </c>
      <c r="H60" s="163">
        <f t="shared" ref="H60" si="84">SUM(H61:H70)</f>
        <v>16971</v>
      </c>
      <c r="I60" s="149">
        <f>+SUM(I61:I70)</f>
        <v>97271</v>
      </c>
      <c r="J60" s="151">
        <f t="shared" ref="J60:AP60" si="85">+SUM(J61:J70)</f>
        <v>110695</v>
      </c>
      <c r="K60" s="151">
        <f t="shared" si="85"/>
        <v>8580</v>
      </c>
      <c r="L60" s="151">
        <f t="shared" si="85"/>
        <v>8391</v>
      </c>
      <c r="M60" s="151">
        <f t="shared" si="85"/>
        <v>14924</v>
      </c>
      <c r="N60" s="151">
        <f t="shared" si="85"/>
        <v>7016</v>
      </c>
      <c r="O60" s="151">
        <f t="shared" si="85"/>
        <v>15730</v>
      </c>
      <c r="P60" s="151">
        <f t="shared" si="85"/>
        <v>40410</v>
      </c>
      <c r="Q60" s="151">
        <f t="shared" si="85"/>
        <v>19191</v>
      </c>
      <c r="R60" s="151">
        <f t="shared" si="85"/>
        <v>14822</v>
      </c>
      <c r="S60" s="151">
        <f t="shared" si="85"/>
        <v>7150</v>
      </c>
      <c r="T60" s="151">
        <f t="shared" si="85"/>
        <v>19745</v>
      </c>
      <c r="U60" s="151">
        <f t="shared" si="85"/>
        <v>46560</v>
      </c>
      <c r="V60" s="151">
        <f t="shared" si="85"/>
        <v>22418</v>
      </c>
      <c r="W60" s="46"/>
      <c r="X60" s="151">
        <f t="shared" si="85"/>
        <v>7057</v>
      </c>
      <c r="Y60" s="151">
        <f t="shared" si="85"/>
        <v>5649</v>
      </c>
      <c r="Z60" s="151">
        <f t="shared" si="85"/>
        <v>5783</v>
      </c>
      <c r="AA60" s="151">
        <f t="shared" si="85"/>
        <v>5914</v>
      </c>
      <c r="AB60" s="151">
        <f t="shared" si="85"/>
        <v>6521</v>
      </c>
      <c r="AC60" s="151">
        <f t="shared" si="85"/>
        <v>6746</v>
      </c>
      <c r="AD60" s="151">
        <f t="shared" si="85"/>
        <v>6570</v>
      </c>
      <c r="AE60" s="151">
        <f t="shared" si="85"/>
        <v>6867</v>
      </c>
      <c r="AF60" s="151">
        <f t="shared" si="85"/>
        <v>7199</v>
      </c>
      <c r="AG60" s="151">
        <f t="shared" si="85"/>
        <v>7018</v>
      </c>
      <c r="AH60" s="151">
        <f t="shared" si="85"/>
        <v>6733</v>
      </c>
      <c r="AI60" s="151">
        <f t="shared" si="85"/>
        <v>6023</v>
      </c>
      <c r="AJ60" s="151">
        <f t="shared" si="85"/>
        <v>5026</v>
      </c>
      <c r="AK60" s="151">
        <f t="shared" si="85"/>
        <v>4775</v>
      </c>
      <c r="AL60" s="151">
        <f t="shared" si="85"/>
        <v>4006</v>
      </c>
      <c r="AM60" s="151">
        <f t="shared" si="85"/>
        <v>2456</v>
      </c>
      <c r="AN60" s="151">
        <f t="shared" si="85"/>
        <v>2928</v>
      </c>
      <c r="AO60" s="151">
        <f t="shared" si="85"/>
        <v>6855</v>
      </c>
      <c r="AP60" s="151">
        <f t="shared" si="85"/>
        <v>5730</v>
      </c>
      <c r="AQ60" s="151">
        <f t="shared" ref="AQ60" si="86">+SUM(AQ61:AQ70)</f>
        <v>5995</v>
      </c>
      <c r="AR60" s="151">
        <f t="shared" ref="AR60" si="87">+SUM(AR61:AR70)</f>
        <v>6779</v>
      </c>
      <c r="AS60" s="151">
        <f t="shared" ref="AS60" si="88">+SUM(AS61:AS70)</f>
        <v>8459</v>
      </c>
      <c r="AT60" s="151">
        <f t="shared" ref="AT60" si="89">+SUM(AT61:AT70)</f>
        <v>7899</v>
      </c>
      <c r="AU60" s="151">
        <f t="shared" ref="AU60" si="90">+SUM(AU61:AU70)</f>
        <v>6885</v>
      </c>
      <c r="AV60" s="151">
        <f t="shared" ref="AV60" si="91">+SUM(AV61:AV70)</f>
        <v>7913</v>
      </c>
      <c r="AW60" s="151">
        <f t="shared" ref="AW60" si="92">+SUM(AW61:AW70)</f>
        <v>8550</v>
      </c>
      <c r="AX60" s="151">
        <f t="shared" ref="AX60" si="93">+SUM(AX61:AX70)</f>
        <v>8610</v>
      </c>
      <c r="AY60" s="151">
        <f t="shared" ref="AY60" si="94">+SUM(AY61:AY70)</f>
        <v>7625</v>
      </c>
      <c r="AZ60" s="151">
        <f t="shared" ref="AZ60" si="95">+SUM(AZ61:AZ70)</f>
        <v>6977</v>
      </c>
      <c r="BA60" s="151">
        <f t="shared" ref="BA60" si="96">+SUM(BA61:BA70)</f>
        <v>6117</v>
      </c>
      <c r="BB60" s="151">
        <f t="shared" ref="BB60" si="97">+SUM(BB61:BB70)</f>
        <v>5479</v>
      </c>
      <c r="BC60" s="151">
        <f t="shared" ref="BC60" si="98">+SUM(BC61:BC70)</f>
        <v>4003</v>
      </c>
      <c r="BD60" s="151">
        <f t="shared" ref="BD60" si="99">+SUM(BD61:BD70)</f>
        <v>2924</v>
      </c>
      <c r="BE60" s="151">
        <f t="shared" ref="BE60" si="100">+SUM(BE61:BE70)</f>
        <v>3895</v>
      </c>
    </row>
    <row r="61" spans="1:57" customFormat="1" x14ac:dyDescent="0.25">
      <c r="A61" s="30">
        <v>46</v>
      </c>
      <c r="B61" s="18" t="s">
        <v>113</v>
      </c>
      <c r="C61" s="19" t="s">
        <v>112</v>
      </c>
      <c r="D61" s="19" t="s">
        <v>114</v>
      </c>
      <c r="E61" s="19" t="s">
        <v>115</v>
      </c>
      <c r="F61" s="20" t="s">
        <v>37</v>
      </c>
      <c r="G61" s="153">
        <f t="shared" si="37"/>
        <v>54005</v>
      </c>
      <c r="H61" s="16">
        <f t="shared" ref="H61:H69" si="101">+SUM(K61,L61)</f>
        <v>4282</v>
      </c>
      <c r="I61" s="153">
        <f t="shared" si="38"/>
        <v>25003</v>
      </c>
      <c r="J61" s="156">
        <f t="shared" si="39"/>
        <v>29002</v>
      </c>
      <c r="K61" s="156">
        <v>2164</v>
      </c>
      <c r="L61" s="156">
        <v>2118</v>
      </c>
      <c r="M61" s="156">
        <v>3630</v>
      </c>
      <c r="N61" s="156">
        <v>1727</v>
      </c>
      <c r="O61" s="156">
        <v>3902</v>
      </c>
      <c r="P61" s="156">
        <v>10315</v>
      </c>
      <c r="Q61" s="156">
        <v>5429</v>
      </c>
      <c r="R61" s="156">
        <v>3612</v>
      </c>
      <c r="S61" s="156">
        <v>1750</v>
      </c>
      <c r="T61" s="156">
        <v>4930</v>
      </c>
      <c r="U61" s="156">
        <v>12257</v>
      </c>
      <c r="V61" s="156">
        <v>6453</v>
      </c>
      <c r="W61" s="46"/>
      <c r="X61" s="156">
        <v>1784</v>
      </c>
      <c r="Y61" s="156">
        <v>1327</v>
      </c>
      <c r="Z61" s="156">
        <v>1381</v>
      </c>
      <c r="AA61" s="156">
        <v>1485</v>
      </c>
      <c r="AB61" s="156">
        <v>1640</v>
      </c>
      <c r="AC61" s="156">
        <v>1642</v>
      </c>
      <c r="AD61" s="156">
        <v>1559</v>
      </c>
      <c r="AE61" s="156">
        <v>1647</v>
      </c>
      <c r="AF61" s="156">
        <v>1839</v>
      </c>
      <c r="AG61" s="156">
        <v>1832</v>
      </c>
      <c r="AH61" s="156">
        <v>1804</v>
      </c>
      <c r="AI61" s="156">
        <v>1634</v>
      </c>
      <c r="AJ61" s="156">
        <v>1407</v>
      </c>
      <c r="AK61" s="156">
        <v>1352</v>
      </c>
      <c r="AL61" s="156">
        <v>1137</v>
      </c>
      <c r="AM61" s="156">
        <v>691</v>
      </c>
      <c r="AN61" s="156">
        <v>842</v>
      </c>
      <c r="AO61" s="156">
        <v>1739</v>
      </c>
      <c r="AP61" s="156">
        <v>1344</v>
      </c>
      <c r="AQ61" s="156">
        <v>1437</v>
      </c>
      <c r="AR61" s="156">
        <v>1698</v>
      </c>
      <c r="AS61" s="156">
        <v>2128</v>
      </c>
      <c r="AT61" s="156">
        <v>1946</v>
      </c>
      <c r="AU61" s="156">
        <v>1648</v>
      </c>
      <c r="AV61" s="156">
        <v>1998</v>
      </c>
      <c r="AW61" s="156">
        <v>2223</v>
      </c>
      <c r="AX61" s="156">
        <v>2329</v>
      </c>
      <c r="AY61" s="156">
        <v>2100</v>
      </c>
      <c r="AZ61" s="156">
        <v>1959</v>
      </c>
      <c r="BA61" s="156">
        <v>1742</v>
      </c>
      <c r="BB61" s="156">
        <v>1570</v>
      </c>
      <c r="BC61" s="156">
        <v>1154</v>
      </c>
      <c r="BD61" s="156">
        <v>850</v>
      </c>
      <c r="BE61" s="156">
        <v>1137</v>
      </c>
    </row>
    <row r="62" spans="1:57" customFormat="1" x14ac:dyDescent="0.25">
      <c r="A62" s="1">
        <v>47</v>
      </c>
      <c r="B62" s="21" t="s">
        <v>113</v>
      </c>
      <c r="C62" s="22" t="s">
        <v>112</v>
      </c>
      <c r="D62" s="22" t="s">
        <v>116</v>
      </c>
      <c r="E62" s="22" t="s">
        <v>117</v>
      </c>
      <c r="F62" s="23" t="s">
        <v>37</v>
      </c>
      <c r="G62" s="154">
        <f t="shared" si="37"/>
        <v>39764</v>
      </c>
      <c r="H62" s="16">
        <f t="shared" si="101"/>
        <v>3324</v>
      </c>
      <c r="I62" s="154">
        <f t="shared" si="38"/>
        <v>18415</v>
      </c>
      <c r="J62" s="157">
        <f t="shared" si="39"/>
        <v>21349</v>
      </c>
      <c r="K62" s="157">
        <v>1680</v>
      </c>
      <c r="L62" s="157">
        <v>1644</v>
      </c>
      <c r="M62" s="157">
        <v>2755</v>
      </c>
      <c r="N62" s="157">
        <v>1263</v>
      </c>
      <c r="O62" s="157">
        <v>2860</v>
      </c>
      <c r="P62" s="157">
        <v>7561</v>
      </c>
      <c r="Q62" s="157">
        <v>3976</v>
      </c>
      <c r="R62" s="157">
        <v>2738</v>
      </c>
      <c r="S62" s="157">
        <v>1287</v>
      </c>
      <c r="T62" s="157">
        <v>3612</v>
      </c>
      <c r="U62" s="157">
        <v>8982</v>
      </c>
      <c r="V62" s="157">
        <v>4730</v>
      </c>
      <c r="W62" s="46"/>
      <c r="X62" s="157">
        <v>1380</v>
      </c>
      <c r="Y62" s="157">
        <v>993</v>
      </c>
      <c r="Z62" s="157">
        <v>1013</v>
      </c>
      <c r="AA62" s="157">
        <v>1087</v>
      </c>
      <c r="AB62" s="157">
        <v>1202</v>
      </c>
      <c r="AC62" s="157">
        <v>1203</v>
      </c>
      <c r="AD62" s="157">
        <v>1143</v>
      </c>
      <c r="AE62" s="157">
        <v>1206</v>
      </c>
      <c r="AF62" s="157">
        <v>1349</v>
      </c>
      <c r="AG62" s="157">
        <v>1343</v>
      </c>
      <c r="AH62" s="157">
        <v>1323</v>
      </c>
      <c r="AI62" s="157">
        <v>1197</v>
      </c>
      <c r="AJ62" s="157">
        <v>1031</v>
      </c>
      <c r="AK62" s="157">
        <v>990</v>
      </c>
      <c r="AL62" s="157">
        <v>832</v>
      </c>
      <c r="AM62" s="157">
        <v>506</v>
      </c>
      <c r="AN62" s="157">
        <v>617</v>
      </c>
      <c r="AO62" s="157">
        <v>1345</v>
      </c>
      <c r="AP62" s="157">
        <v>1007</v>
      </c>
      <c r="AQ62" s="157">
        <v>1054</v>
      </c>
      <c r="AR62" s="157">
        <v>1246</v>
      </c>
      <c r="AS62" s="157">
        <v>1559</v>
      </c>
      <c r="AT62" s="157">
        <v>1426</v>
      </c>
      <c r="AU62" s="157">
        <v>1208</v>
      </c>
      <c r="AV62" s="157">
        <v>1465</v>
      </c>
      <c r="AW62" s="157">
        <v>1628</v>
      </c>
      <c r="AX62" s="157">
        <v>1706</v>
      </c>
      <c r="AY62" s="157">
        <v>1539</v>
      </c>
      <c r="AZ62" s="157">
        <v>1436</v>
      </c>
      <c r="BA62" s="157">
        <v>1276</v>
      </c>
      <c r="BB62" s="157">
        <v>1152</v>
      </c>
      <c r="BC62" s="157">
        <v>847</v>
      </c>
      <c r="BD62" s="157">
        <v>622</v>
      </c>
      <c r="BE62" s="157">
        <v>833</v>
      </c>
    </row>
    <row r="63" spans="1:57" customFormat="1" x14ac:dyDescent="0.25">
      <c r="A63" s="1">
        <v>48</v>
      </c>
      <c r="B63" s="21" t="s">
        <v>113</v>
      </c>
      <c r="C63" s="22" t="s">
        <v>112</v>
      </c>
      <c r="D63" s="22" t="s">
        <v>118</v>
      </c>
      <c r="E63" s="22" t="s">
        <v>119</v>
      </c>
      <c r="F63" s="23" t="s">
        <v>34</v>
      </c>
      <c r="G63" s="154">
        <f t="shared" si="37"/>
        <v>13501</v>
      </c>
      <c r="H63" s="16">
        <f t="shared" si="101"/>
        <v>1056</v>
      </c>
      <c r="I63" s="154">
        <f t="shared" si="38"/>
        <v>6251</v>
      </c>
      <c r="J63" s="157">
        <f t="shared" si="39"/>
        <v>7250</v>
      </c>
      <c r="K63" s="157">
        <v>535</v>
      </c>
      <c r="L63" s="157">
        <v>521</v>
      </c>
      <c r="M63" s="157">
        <v>902</v>
      </c>
      <c r="N63" s="157">
        <v>431</v>
      </c>
      <c r="O63" s="157">
        <v>977</v>
      </c>
      <c r="P63" s="157">
        <v>2583</v>
      </c>
      <c r="Q63" s="157">
        <v>1358</v>
      </c>
      <c r="R63" s="157">
        <v>894</v>
      </c>
      <c r="S63" s="157">
        <v>440</v>
      </c>
      <c r="T63" s="157">
        <v>1233</v>
      </c>
      <c r="U63" s="157">
        <v>3068</v>
      </c>
      <c r="V63" s="157">
        <v>1615</v>
      </c>
      <c r="W63" s="46"/>
      <c r="X63" s="157">
        <v>432</v>
      </c>
      <c r="Y63" s="157">
        <v>340</v>
      </c>
      <c r="Z63" s="157">
        <v>345</v>
      </c>
      <c r="AA63" s="157">
        <v>371</v>
      </c>
      <c r="AB63" s="157">
        <v>411</v>
      </c>
      <c r="AC63" s="157">
        <v>411</v>
      </c>
      <c r="AD63" s="157">
        <v>390</v>
      </c>
      <c r="AE63" s="157">
        <v>412</v>
      </c>
      <c r="AF63" s="157">
        <v>461</v>
      </c>
      <c r="AG63" s="157">
        <v>459</v>
      </c>
      <c r="AH63" s="157">
        <v>452</v>
      </c>
      <c r="AI63" s="157">
        <v>409</v>
      </c>
      <c r="AJ63" s="157">
        <v>352</v>
      </c>
      <c r="AK63" s="157">
        <v>338</v>
      </c>
      <c r="AL63" s="157">
        <v>284</v>
      </c>
      <c r="AM63" s="157">
        <v>173</v>
      </c>
      <c r="AN63" s="157">
        <v>211</v>
      </c>
      <c r="AO63" s="157">
        <v>419</v>
      </c>
      <c r="AP63" s="157">
        <v>343</v>
      </c>
      <c r="AQ63" s="157">
        <v>360</v>
      </c>
      <c r="AR63" s="157">
        <v>426</v>
      </c>
      <c r="AS63" s="157">
        <v>532</v>
      </c>
      <c r="AT63" s="157">
        <v>487</v>
      </c>
      <c r="AU63" s="157">
        <v>413</v>
      </c>
      <c r="AV63" s="157">
        <v>500</v>
      </c>
      <c r="AW63" s="157">
        <v>556</v>
      </c>
      <c r="AX63" s="157">
        <v>583</v>
      </c>
      <c r="AY63" s="157">
        <v>526</v>
      </c>
      <c r="AZ63" s="157">
        <v>490</v>
      </c>
      <c r="BA63" s="157">
        <v>436</v>
      </c>
      <c r="BB63" s="157">
        <v>394</v>
      </c>
      <c r="BC63" s="157">
        <v>289</v>
      </c>
      <c r="BD63" s="157">
        <v>212</v>
      </c>
      <c r="BE63" s="157">
        <v>284</v>
      </c>
    </row>
    <row r="64" spans="1:57" customFormat="1" x14ac:dyDescent="0.25">
      <c r="A64" s="1">
        <v>49</v>
      </c>
      <c r="B64" s="21" t="s">
        <v>113</v>
      </c>
      <c r="C64" s="22" t="s">
        <v>112</v>
      </c>
      <c r="D64" s="22" t="s">
        <v>120</v>
      </c>
      <c r="E64" s="22" t="s">
        <v>121</v>
      </c>
      <c r="F64" s="23" t="s">
        <v>34</v>
      </c>
      <c r="G64" s="154">
        <f t="shared" si="37"/>
        <v>31925</v>
      </c>
      <c r="H64" s="16">
        <f t="shared" si="101"/>
        <v>2369</v>
      </c>
      <c r="I64" s="154">
        <f t="shared" si="38"/>
        <v>14771</v>
      </c>
      <c r="J64" s="157">
        <f t="shared" si="39"/>
        <v>17154</v>
      </c>
      <c r="K64" s="157">
        <v>1198</v>
      </c>
      <c r="L64" s="157">
        <v>1171</v>
      </c>
      <c r="M64" s="157">
        <v>2069</v>
      </c>
      <c r="N64" s="157">
        <v>1025</v>
      </c>
      <c r="O64" s="157">
        <v>2319</v>
      </c>
      <c r="P64" s="157">
        <v>6132</v>
      </c>
      <c r="Q64" s="157">
        <v>3226</v>
      </c>
      <c r="R64" s="157">
        <v>2058</v>
      </c>
      <c r="S64" s="157">
        <v>1045</v>
      </c>
      <c r="T64" s="157">
        <v>2930</v>
      </c>
      <c r="U64" s="157">
        <v>7285</v>
      </c>
      <c r="V64" s="157">
        <v>3836</v>
      </c>
      <c r="W64" s="46"/>
      <c r="X64" s="157">
        <v>983</v>
      </c>
      <c r="Y64" s="157">
        <v>776</v>
      </c>
      <c r="Z64" s="157">
        <v>822</v>
      </c>
      <c r="AA64" s="157">
        <v>882</v>
      </c>
      <c r="AB64" s="157">
        <v>975</v>
      </c>
      <c r="AC64" s="157">
        <v>975</v>
      </c>
      <c r="AD64" s="157">
        <v>927</v>
      </c>
      <c r="AE64" s="157">
        <v>978</v>
      </c>
      <c r="AF64" s="157">
        <v>1094</v>
      </c>
      <c r="AG64" s="157">
        <v>1089</v>
      </c>
      <c r="AH64" s="157">
        <v>1073</v>
      </c>
      <c r="AI64" s="157">
        <v>971</v>
      </c>
      <c r="AJ64" s="157">
        <v>837</v>
      </c>
      <c r="AK64" s="157">
        <v>803</v>
      </c>
      <c r="AL64" s="157">
        <v>675</v>
      </c>
      <c r="AM64" s="157">
        <v>410</v>
      </c>
      <c r="AN64" s="157">
        <v>501</v>
      </c>
      <c r="AO64" s="157">
        <v>957</v>
      </c>
      <c r="AP64" s="157">
        <v>788</v>
      </c>
      <c r="AQ64" s="157">
        <v>855</v>
      </c>
      <c r="AR64" s="157">
        <v>1012</v>
      </c>
      <c r="AS64" s="157">
        <v>1264</v>
      </c>
      <c r="AT64" s="157">
        <v>1157</v>
      </c>
      <c r="AU64" s="157">
        <v>980</v>
      </c>
      <c r="AV64" s="157">
        <v>1188</v>
      </c>
      <c r="AW64" s="157">
        <v>1321</v>
      </c>
      <c r="AX64" s="157">
        <v>1384</v>
      </c>
      <c r="AY64" s="157">
        <v>1248</v>
      </c>
      <c r="AZ64" s="157">
        <v>1164</v>
      </c>
      <c r="BA64" s="157">
        <v>1035</v>
      </c>
      <c r="BB64" s="157">
        <v>934</v>
      </c>
      <c r="BC64" s="157">
        <v>687</v>
      </c>
      <c r="BD64" s="157">
        <v>505</v>
      </c>
      <c r="BE64" s="157">
        <v>675</v>
      </c>
    </row>
    <row r="65" spans="1:57" customFormat="1" x14ac:dyDescent="0.25">
      <c r="A65" s="1">
        <v>50</v>
      </c>
      <c r="B65" s="21" t="s">
        <v>113</v>
      </c>
      <c r="C65" s="22" t="s">
        <v>112</v>
      </c>
      <c r="D65" s="22" t="s">
        <v>122</v>
      </c>
      <c r="E65" s="22" t="s">
        <v>123</v>
      </c>
      <c r="F65" s="23" t="s">
        <v>37</v>
      </c>
      <c r="G65" s="154">
        <f t="shared" si="37"/>
        <v>32434</v>
      </c>
      <c r="H65" s="16">
        <f t="shared" si="101"/>
        <v>2599</v>
      </c>
      <c r="I65" s="154">
        <f t="shared" si="38"/>
        <v>15017</v>
      </c>
      <c r="J65" s="157">
        <f t="shared" si="39"/>
        <v>17417</v>
      </c>
      <c r="K65" s="157">
        <v>1316</v>
      </c>
      <c r="L65" s="157">
        <v>1283</v>
      </c>
      <c r="M65" s="157">
        <v>2196</v>
      </c>
      <c r="N65" s="157">
        <v>1035</v>
      </c>
      <c r="O65" s="157">
        <v>2341</v>
      </c>
      <c r="P65" s="157">
        <v>6191</v>
      </c>
      <c r="Q65" s="157">
        <v>3254</v>
      </c>
      <c r="R65" s="157">
        <v>2178</v>
      </c>
      <c r="S65" s="157">
        <v>1054</v>
      </c>
      <c r="T65" s="157">
        <v>2959</v>
      </c>
      <c r="U65" s="157">
        <v>7353</v>
      </c>
      <c r="V65" s="157">
        <v>3873</v>
      </c>
      <c r="W65" s="46"/>
      <c r="X65" s="157">
        <v>1071</v>
      </c>
      <c r="Y65" s="157">
        <v>813</v>
      </c>
      <c r="Z65" s="157">
        <v>829</v>
      </c>
      <c r="AA65" s="157">
        <v>890</v>
      </c>
      <c r="AB65" s="157">
        <v>984</v>
      </c>
      <c r="AC65" s="157">
        <v>985</v>
      </c>
      <c r="AD65" s="157">
        <v>935</v>
      </c>
      <c r="AE65" s="157">
        <v>988</v>
      </c>
      <c r="AF65" s="157">
        <v>1104</v>
      </c>
      <c r="AG65" s="157">
        <v>1100</v>
      </c>
      <c r="AH65" s="157">
        <v>1083</v>
      </c>
      <c r="AI65" s="157">
        <v>981</v>
      </c>
      <c r="AJ65" s="157">
        <v>844</v>
      </c>
      <c r="AK65" s="157">
        <v>810</v>
      </c>
      <c r="AL65" s="157">
        <v>681</v>
      </c>
      <c r="AM65" s="157">
        <v>414</v>
      </c>
      <c r="AN65" s="157">
        <v>505</v>
      </c>
      <c r="AO65" s="157">
        <v>1038</v>
      </c>
      <c r="AP65" s="157">
        <v>823</v>
      </c>
      <c r="AQ65" s="157">
        <v>864</v>
      </c>
      <c r="AR65" s="157">
        <v>1021</v>
      </c>
      <c r="AS65" s="157">
        <v>1277</v>
      </c>
      <c r="AT65" s="157">
        <v>1168</v>
      </c>
      <c r="AU65" s="157">
        <v>989</v>
      </c>
      <c r="AV65" s="157">
        <v>1199</v>
      </c>
      <c r="AW65" s="157">
        <v>1333</v>
      </c>
      <c r="AX65" s="157">
        <v>1397</v>
      </c>
      <c r="AY65" s="157">
        <v>1260</v>
      </c>
      <c r="AZ65" s="157">
        <v>1175</v>
      </c>
      <c r="BA65" s="157">
        <v>1045</v>
      </c>
      <c r="BB65" s="157">
        <v>943</v>
      </c>
      <c r="BC65" s="157">
        <v>693</v>
      </c>
      <c r="BD65" s="157">
        <v>510</v>
      </c>
      <c r="BE65" s="157">
        <v>682</v>
      </c>
    </row>
    <row r="66" spans="1:57" customFormat="1" x14ac:dyDescent="0.25">
      <c r="A66" s="1">
        <v>51</v>
      </c>
      <c r="B66" s="21" t="s">
        <v>113</v>
      </c>
      <c r="C66" s="22" t="s">
        <v>112</v>
      </c>
      <c r="D66" s="35" t="s">
        <v>225</v>
      </c>
      <c r="E66" s="172" t="s">
        <v>124</v>
      </c>
      <c r="F66" s="23" t="s">
        <v>34</v>
      </c>
      <c r="G66" s="13"/>
      <c r="H66" s="14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46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</row>
    <row r="67" spans="1:57" customFormat="1" x14ac:dyDescent="0.25">
      <c r="A67" s="1">
        <v>52</v>
      </c>
      <c r="B67" s="21" t="s">
        <v>125</v>
      </c>
      <c r="C67" s="22" t="s">
        <v>112</v>
      </c>
      <c r="D67" s="22" t="s">
        <v>126</v>
      </c>
      <c r="E67" s="22" t="s">
        <v>127</v>
      </c>
      <c r="F67" s="23" t="s">
        <v>72</v>
      </c>
      <c r="G67" s="154">
        <f t="shared" si="37"/>
        <v>25581</v>
      </c>
      <c r="H67" s="16">
        <f t="shared" si="101"/>
        <v>2379</v>
      </c>
      <c r="I67" s="154">
        <f t="shared" si="38"/>
        <v>12541</v>
      </c>
      <c r="J67" s="157">
        <f t="shared" si="39"/>
        <v>13040</v>
      </c>
      <c r="K67" s="157">
        <v>1200</v>
      </c>
      <c r="L67" s="157">
        <v>1179</v>
      </c>
      <c r="M67" s="157">
        <v>2385</v>
      </c>
      <c r="N67" s="157">
        <v>1080</v>
      </c>
      <c r="O67" s="157">
        <v>2342</v>
      </c>
      <c r="P67" s="157">
        <v>5364</v>
      </c>
      <c r="Q67" s="157">
        <v>1370</v>
      </c>
      <c r="R67" s="157">
        <v>2367</v>
      </c>
      <c r="S67" s="157">
        <v>1107</v>
      </c>
      <c r="T67" s="157">
        <v>2869</v>
      </c>
      <c r="U67" s="157">
        <v>5353</v>
      </c>
      <c r="V67" s="157">
        <v>1344</v>
      </c>
      <c r="W67" s="46"/>
      <c r="X67" s="157">
        <v>1003</v>
      </c>
      <c r="Y67" s="157">
        <v>985</v>
      </c>
      <c r="Z67" s="157">
        <v>979</v>
      </c>
      <c r="AA67" s="157">
        <v>844</v>
      </c>
      <c r="AB67" s="157">
        <v>920</v>
      </c>
      <c r="AC67" s="157">
        <v>1076</v>
      </c>
      <c r="AD67" s="157">
        <v>1136</v>
      </c>
      <c r="AE67" s="157">
        <v>1150</v>
      </c>
      <c r="AF67" s="157">
        <v>951</v>
      </c>
      <c r="AG67" s="157">
        <v>841</v>
      </c>
      <c r="AH67" s="157">
        <v>702</v>
      </c>
      <c r="AI67" s="157">
        <v>584</v>
      </c>
      <c r="AJ67" s="157">
        <v>390</v>
      </c>
      <c r="AK67" s="157">
        <v>339</v>
      </c>
      <c r="AL67" s="157">
        <v>280</v>
      </c>
      <c r="AM67" s="157">
        <v>184</v>
      </c>
      <c r="AN67" s="157">
        <v>177</v>
      </c>
      <c r="AO67" s="157">
        <v>970</v>
      </c>
      <c r="AP67" s="157">
        <v>1003</v>
      </c>
      <c r="AQ67" s="157">
        <v>1003</v>
      </c>
      <c r="AR67" s="157">
        <v>967</v>
      </c>
      <c r="AS67" s="157">
        <v>1194</v>
      </c>
      <c r="AT67" s="157">
        <v>1206</v>
      </c>
      <c r="AU67" s="157">
        <v>1158</v>
      </c>
      <c r="AV67" s="157">
        <v>1099</v>
      </c>
      <c r="AW67" s="157">
        <v>1046</v>
      </c>
      <c r="AX67" s="157">
        <v>851</v>
      </c>
      <c r="AY67" s="157">
        <v>669</v>
      </c>
      <c r="AZ67" s="157">
        <v>530</v>
      </c>
      <c r="BA67" s="157">
        <v>410</v>
      </c>
      <c r="BB67" s="157">
        <v>342</v>
      </c>
      <c r="BC67" s="157">
        <v>234</v>
      </c>
      <c r="BD67" s="157">
        <v>158</v>
      </c>
      <c r="BE67" s="157">
        <v>200</v>
      </c>
    </row>
    <row r="68" spans="1:57" customFormat="1" x14ac:dyDescent="0.25">
      <c r="A68" s="1">
        <v>53</v>
      </c>
      <c r="B68" s="21" t="s">
        <v>125</v>
      </c>
      <c r="C68" s="22" t="s">
        <v>112</v>
      </c>
      <c r="D68" s="22" t="s">
        <v>128</v>
      </c>
      <c r="E68" s="22" t="s">
        <v>129</v>
      </c>
      <c r="F68" s="23" t="s">
        <v>34</v>
      </c>
      <c r="G68" s="154">
        <f t="shared" si="37"/>
        <v>6212</v>
      </c>
      <c r="H68" s="16">
        <f t="shared" si="101"/>
        <v>549</v>
      </c>
      <c r="I68" s="154">
        <f t="shared" si="38"/>
        <v>3046</v>
      </c>
      <c r="J68" s="157">
        <f t="shared" si="39"/>
        <v>3166</v>
      </c>
      <c r="K68" s="157">
        <v>278</v>
      </c>
      <c r="L68" s="157">
        <v>271</v>
      </c>
      <c r="M68" s="157">
        <v>567</v>
      </c>
      <c r="N68" s="157">
        <v>263</v>
      </c>
      <c r="O68" s="157">
        <v>572</v>
      </c>
      <c r="P68" s="157">
        <v>1310</v>
      </c>
      <c r="Q68" s="157">
        <v>334</v>
      </c>
      <c r="R68" s="157">
        <v>560</v>
      </c>
      <c r="S68" s="157">
        <v>270</v>
      </c>
      <c r="T68" s="157">
        <v>701</v>
      </c>
      <c r="U68" s="157">
        <v>1307</v>
      </c>
      <c r="V68" s="157">
        <v>328</v>
      </c>
      <c r="W68" s="46"/>
      <c r="X68" s="157">
        <v>230</v>
      </c>
      <c r="Y68" s="157">
        <v>240</v>
      </c>
      <c r="Z68" s="157">
        <v>239</v>
      </c>
      <c r="AA68" s="157">
        <v>205</v>
      </c>
      <c r="AB68" s="157">
        <v>225</v>
      </c>
      <c r="AC68" s="157">
        <v>263</v>
      </c>
      <c r="AD68" s="157">
        <v>278</v>
      </c>
      <c r="AE68" s="157">
        <v>281</v>
      </c>
      <c r="AF68" s="157">
        <v>232</v>
      </c>
      <c r="AG68" s="157">
        <v>205</v>
      </c>
      <c r="AH68" s="157">
        <v>171</v>
      </c>
      <c r="AI68" s="157">
        <v>143</v>
      </c>
      <c r="AJ68" s="157">
        <v>95</v>
      </c>
      <c r="AK68" s="157">
        <v>83</v>
      </c>
      <c r="AL68" s="157">
        <v>68</v>
      </c>
      <c r="AM68" s="157">
        <v>45</v>
      </c>
      <c r="AN68" s="157">
        <v>43</v>
      </c>
      <c r="AO68" s="157">
        <v>220</v>
      </c>
      <c r="AP68" s="157">
        <v>244</v>
      </c>
      <c r="AQ68" s="157">
        <v>244</v>
      </c>
      <c r="AR68" s="157">
        <v>237</v>
      </c>
      <c r="AS68" s="157">
        <v>292</v>
      </c>
      <c r="AT68" s="157">
        <v>294</v>
      </c>
      <c r="AU68" s="157">
        <v>282</v>
      </c>
      <c r="AV68" s="157">
        <v>268</v>
      </c>
      <c r="AW68" s="157">
        <v>256</v>
      </c>
      <c r="AX68" s="157">
        <v>208</v>
      </c>
      <c r="AY68" s="157">
        <v>164</v>
      </c>
      <c r="AZ68" s="157">
        <v>129</v>
      </c>
      <c r="BA68" s="157">
        <v>100</v>
      </c>
      <c r="BB68" s="157">
        <v>83</v>
      </c>
      <c r="BC68" s="157">
        <v>57</v>
      </c>
      <c r="BD68" s="157">
        <v>39</v>
      </c>
      <c r="BE68" s="157">
        <v>49</v>
      </c>
    </row>
    <row r="69" spans="1:57" customFormat="1" x14ac:dyDescent="0.25">
      <c r="A69" s="1">
        <v>54</v>
      </c>
      <c r="B69" s="21" t="s">
        <v>125</v>
      </c>
      <c r="C69" s="22" t="s">
        <v>112</v>
      </c>
      <c r="D69" s="22" t="s">
        <v>130</v>
      </c>
      <c r="E69" s="22" t="s">
        <v>131</v>
      </c>
      <c r="F69" s="23" t="s">
        <v>34</v>
      </c>
      <c r="G69" s="154">
        <f t="shared" si="37"/>
        <v>4544</v>
      </c>
      <c r="H69" s="16">
        <f t="shared" si="101"/>
        <v>413</v>
      </c>
      <c r="I69" s="154">
        <f t="shared" si="38"/>
        <v>2227</v>
      </c>
      <c r="J69" s="157">
        <f t="shared" si="39"/>
        <v>2317</v>
      </c>
      <c r="K69" s="157">
        <v>209</v>
      </c>
      <c r="L69" s="157">
        <v>204</v>
      </c>
      <c r="M69" s="157">
        <v>420</v>
      </c>
      <c r="N69" s="157">
        <v>192</v>
      </c>
      <c r="O69" s="157">
        <v>417</v>
      </c>
      <c r="P69" s="157">
        <v>954</v>
      </c>
      <c r="Q69" s="157">
        <v>244</v>
      </c>
      <c r="R69" s="157">
        <v>415</v>
      </c>
      <c r="S69" s="157">
        <v>197</v>
      </c>
      <c r="T69" s="157">
        <v>511</v>
      </c>
      <c r="U69" s="157">
        <v>955</v>
      </c>
      <c r="V69" s="157">
        <v>239</v>
      </c>
      <c r="W69" s="46"/>
      <c r="X69" s="157">
        <v>174</v>
      </c>
      <c r="Y69" s="157">
        <v>175</v>
      </c>
      <c r="Z69" s="157">
        <v>175</v>
      </c>
      <c r="AA69" s="157">
        <v>150</v>
      </c>
      <c r="AB69" s="157">
        <v>164</v>
      </c>
      <c r="AC69" s="157">
        <v>191</v>
      </c>
      <c r="AD69" s="157">
        <v>202</v>
      </c>
      <c r="AE69" s="157">
        <v>205</v>
      </c>
      <c r="AF69" s="157">
        <v>169</v>
      </c>
      <c r="AG69" s="157">
        <v>149</v>
      </c>
      <c r="AH69" s="157">
        <v>125</v>
      </c>
      <c r="AI69" s="157">
        <v>104</v>
      </c>
      <c r="AJ69" s="157">
        <v>70</v>
      </c>
      <c r="AK69" s="157">
        <v>60</v>
      </c>
      <c r="AL69" s="157">
        <v>49</v>
      </c>
      <c r="AM69" s="157">
        <v>33</v>
      </c>
      <c r="AN69" s="157">
        <v>32</v>
      </c>
      <c r="AO69" s="157">
        <v>167</v>
      </c>
      <c r="AP69" s="157">
        <v>178</v>
      </c>
      <c r="AQ69" s="157">
        <v>178</v>
      </c>
      <c r="AR69" s="157">
        <v>172</v>
      </c>
      <c r="AS69" s="157">
        <v>213</v>
      </c>
      <c r="AT69" s="157">
        <v>215</v>
      </c>
      <c r="AU69" s="157">
        <v>207</v>
      </c>
      <c r="AV69" s="157">
        <v>196</v>
      </c>
      <c r="AW69" s="157">
        <v>187</v>
      </c>
      <c r="AX69" s="157">
        <v>152</v>
      </c>
      <c r="AY69" s="157">
        <v>119</v>
      </c>
      <c r="AZ69" s="157">
        <v>94</v>
      </c>
      <c r="BA69" s="157">
        <v>73</v>
      </c>
      <c r="BB69" s="157">
        <v>61</v>
      </c>
      <c r="BC69" s="157">
        <v>42</v>
      </c>
      <c r="BD69" s="157">
        <v>28</v>
      </c>
      <c r="BE69" s="157">
        <v>35</v>
      </c>
    </row>
    <row r="70" spans="1:57" customFormat="1" ht="15.75" thickBot="1" x14ac:dyDescent="0.3">
      <c r="A70" s="44">
        <v>55</v>
      </c>
      <c r="B70" s="28" t="s">
        <v>125</v>
      </c>
      <c r="C70" s="22" t="s">
        <v>112</v>
      </c>
      <c r="D70" s="171"/>
      <c r="E70" s="173" t="s">
        <v>132</v>
      </c>
      <c r="F70" s="23" t="s">
        <v>34</v>
      </c>
      <c r="G70" s="13"/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46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</row>
    <row r="71" spans="1:57" customFormat="1" ht="15.75" thickBot="1" x14ac:dyDescent="0.3">
      <c r="A71" s="40"/>
      <c r="B71" s="166"/>
      <c r="C71" s="167"/>
      <c r="D71" s="167"/>
      <c r="E71" s="167" t="s">
        <v>293</v>
      </c>
      <c r="F71" s="168"/>
      <c r="G71" s="169">
        <f>SUM(G72:G92)</f>
        <v>128762</v>
      </c>
      <c r="H71" s="163">
        <f t="shared" ref="H71" si="102">SUM(H72:H92)</f>
        <v>10874</v>
      </c>
      <c r="I71" s="149">
        <f>+SUM(I72:I92)</f>
        <v>62254</v>
      </c>
      <c r="J71" s="151">
        <f t="shared" ref="J71:AP71" si="103">+SUM(J72:J92)</f>
        <v>66508</v>
      </c>
      <c r="K71" s="151">
        <f t="shared" si="103"/>
        <v>5551</v>
      </c>
      <c r="L71" s="151">
        <f t="shared" si="103"/>
        <v>5323</v>
      </c>
      <c r="M71" s="151">
        <f t="shared" si="103"/>
        <v>10771</v>
      </c>
      <c r="N71" s="151">
        <f t="shared" si="103"/>
        <v>5105</v>
      </c>
      <c r="O71" s="151">
        <f t="shared" si="103"/>
        <v>11187</v>
      </c>
      <c r="P71" s="151">
        <f t="shared" si="103"/>
        <v>26305</v>
      </c>
      <c r="Q71" s="151">
        <f t="shared" si="103"/>
        <v>8886</v>
      </c>
      <c r="R71" s="151">
        <f t="shared" si="103"/>
        <v>10600</v>
      </c>
      <c r="S71" s="151">
        <f t="shared" si="103"/>
        <v>5333</v>
      </c>
      <c r="T71" s="151">
        <f t="shared" si="103"/>
        <v>13424</v>
      </c>
      <c r="U71" s="151">
        <f t="shared" si="103"/>
        <v>27514</v>
      </c>
      <c r="V71" s="151">
        <f t="shared" si="103"/>
        <v>9637</v>
      </c>
      <c r="W71" s="46"/>
      <c r="X71" s="151">
        <f t="shared" si="103"/>
        <v>4528</v>
      </c>
      <c r="Y71" s="151">
        <f t="shared" si="103"/>
        <v>4417</v>
      </c>
      <c r="Z71" s="151">
        <f t="shared" si="103"/>
        <v>4557</v>
      </c>
      <c r="AA71" s="151">
        <f t="shared" si="103"/>
        <v>4020</v>
      </c>
      <c r="AB71" s="151">
        <f t="shared" si="103"/>
        <v>4615</v>
      </c>
      <c r="AC71" s="151">
        <f t="shared" si="103"/>
        <v>4926</v>
      </c>
      <c r="AD71" s="151">
        <f t="shared" si="103"/>
        <v>5043</v>
      </c>
      <c r="AE71" s="151">
        <f t="shared" si="103"/>
        <v>5049</v>
      </c>
      <c r="AF71" s="151">
        <f t="shared" si="103"/>
        <v>4932</v>
      </c>
      <c r="AG71" s="151">
        <f t="shared" si="103"/>
        <v>4173</v>
      </c>
      <c r="AH71" s="151">
        <f t="shared" si="103"/>
        <v>3841</v>
      </c>
      <c r="AI71" s="151">
        <f t="shared" si="103"/>
        <v>3267</v>
      </c>
      <c r="AJ71" s="151">
        <f t="shared" si="103"/>
        <v>2422</v>
      </c>
      <c r="AK71" s="151">
        <f t="shared" si="103"/>
        <v>2143</v>
      </c>
      <c r="AL71" s="151">
        <f t="shared" si="103"/>
        <v>1723</v>
      </c>
      <c r="AM71" s="151">
        <f t="shared" si="103"/>
        <v>1142</v>
      </c>
      <c r="AN71" s="151">
        <f t="shared" si="103"/>
        <v>1456</v>
      </c>
      <c r="AO71" s="151">
        <f t="shared" si="103"/>
        <v>4305</v>
      </c>
      <c r="AP71" s="151">
        <f t="shared" si="103"/>
        <v>4579</v>
      </c>
      <c r="AQ71" s="151">
        <f t="shared" ref="AQ71" si="104">+SUM(AQ72:AQ92)</f>
        <v>4639</v>
      </c>
      <c r="AR71" s="151">
        <f t="shared" ref="AR71" si="105">+SUM(AR72:AR92)</f>
        <v>4634</v>
      </c>
      <c r="AS71" s="151">
        <f t="shared" ref="AS71" si="106">+SUM(AS72:AS92)</f>
        <v>5755</v>
      </c>
      <c r="AT71" s="151">
        <f t="shared" ref="AT71" si="107">+SUM(AT72:AT92)</f>
        <v>5445</v>
      </c>
      <c r="AU71" s="151">
        <f t="shared" ref="AU71" si="108">+SUM(AU72:AU92)</f>
        <v>5128</v>
      </c>
      <c r="AV71" s="151">
        <f t="shared" ref="AV71" si="109">+SUM(AV72:AV92)</f>
        <v>5357</v>
      </c>
      <c r="AW71" s="151">
        <f t="shared" ref="AW71" si="110">+SUM(AW72:AW92)</f>
        <v>5107</v>
      </c>
      <c r="AX71" s="151">
        <f t="shared" ref="AX71" si="111">+SUM(AX72:AX92)</f>
        <v>4742</v>
      </c>
      <c r="AY71" s="151">
        <f t="shared" ref="AY71" si="112">+SUM(AY72:AY92)</f>
        <v>3964</v>
      </c>
      <c r="AZ71" s="151">
        <f t="shared" ref="AZ71" si="113">+SUM(AZ72:AZ92)</f>
        <v>3216</v>
      </c>
      <c r="BA71" s="151">
        <f t="shared" ref="BA71" si="114">+SUM(BA72:BA92)</f>
        <v>2671</v>
      </c>
      <c r="BB71" s="151">
        <f t="shared" ref="BB71" si="115">+SUM(BB72:BB92)</f>
        <v>2371</v>
      </c>
      <c r="BC71" s="151">
        <f t="shared" ref="BC71" si="116">+SUM(BC72:BC92)</f>
        <v>1711</v>
      </c>
      <c r="BD71" s="151">
        <f t="shared" ref="BD71" si="117">+SUM(BD72:BD92)</f>
        <v>1254</v>
      </c>
      <c r="BE71" s="151">
        <f t="shared" ref="BE71" si="118">+SUM(BE72:BE92)</f>
        <v>1630</v>
      </c>
    </row>
    <row r="72" spans="1:57" customFormat="1" x14ac:dyDescent="0.25">
      <c r="A72" s="43">
        <v>56</v>
      </c>
      <c r="B72" s="36" t="s">
        <v>134</v>
      </c>
      <c r="C72" s="37" t="s">
        <v>133</v>
      </c>
      <c r="D72" s="37" t="s">
        <v>135</v>
      </c>
      <c r="E72" s="37" t="s">
        <v>136</v>
      </c>
      <c r="F72" s="38" t="s">
        <v>37</v>
      </c>
      <c r="G72" s="153">
        <f t="shared" si="37"/>
        <v>9281</v>
      </c>
      <c r="H72" s="16">
        <f t="shared" ref="H72:H91" si="119">+SUM(K72,L72)</f>
        <v>799</v>
      </c>
      <c r="I72" s="153">
        <f t="shared" si="38"/>
        <v>4426</v>
      </c>
      <c r="J72" s="156">
        <f t="shared" si="39"/>
        <v>4855</v>
      </c>
      <c r="K72" s="156">
        <v>409</v>
      </c>
      <c r="L72" s="156">
        <v>390</v>
      </c>
      <c r="M72" s="156">
        <v>733</v>
      </c>
      <c r="N72" s="156">
        <v>324</v>
      </c>
      <c r="O72" s="156">
        <v>687</v>
      </c>
      <c r="P72" s="156">
        <v>1859</v>
      </c>
      <c r="Q72" s="156">
        <v>823</v>
      </c>
      <c r="R72" s="156">
        <v>723</v>
      </c>
      <c r="S72" s="156">
        <v>340</v>
      </c>
      <c r="T72" s="156">
        <v>829</v>
      </c>
      <c r="U72" s="156">
        <v>2013</v>
      </c>
      <c r="V72" s="156">
        <v>950</v>
      </c>
      <c r="W72" s="46"/>
      <c r="X72" s="156">
        <v>332</v>
      </c>
      <c r="Y72" s="156">
        <v>282</v>
      </c>
      <c r="Z72" s="156">
        <v>295</v>
      </c>
      <c r="AA72" s="156">
        <v>252</v>
      </c>
      <c r="AB72" s="156">
        <v>286</v>
      </c>
      <c r="AC72" s="156">
        <v>297</v>
      </c>
      <c r="AD72" s="156">
        <v>308</v>
      </c>
      <c r="AE72" s="156">
        <v>335</v>
      </c>
      <c r="AF72" s="156">
        <v>356</v>
      </c>
      <c r="AG72" s="156">
        <v>308</v>
      </c>
      <c r="AH72" s="156">
        <v>292</v>
      </c>
      <c r="AI72" s="156">
        <v>260</v>
      </c>
      <c r="AJ72" s="156">
        <v>198</v>
      </c>
      <c r="AK72" s="156">
        <v>197</v>
      </c>
      <c r="AL72" s="156">
        <v>167</v>
      </c>
      <c r="AM72" s="156">
        <v>108</v>
      </c>
      <c r="AN72" s="156">
        <v>153</v>
      </c>
      <c r="AO72" s="156">
        <v>314</v>
      </c>
      <c r="AP72" s="156">
        <v>301</v>
      </c>
      <c r="AQ72" s="156">
        <v>288</v>
      </c>
      <c r="AR72" s="156">
        <v>300</v>
      </c>
      <c r="AS72" s="156">
        <v>355</v>
      </c>
      <c r="AT72" s="156">
        <v>334</v>
      </c>
      <c r="AU72" s="156">
        <v>332</v>
      </c>
      <c r="AV72" s="156">
        <v>368</v>
      </c>
      <c r="AW72" s="156">
        <v>369</v>
      </c>
      <c r="AX72" s="156">
        <v>361</v>
      </c>
      <c r="AY72" s="156">
        <v>317</v>
      </c>
      <c r="AZ72" s="156">
        <v>266</v>
      </c>
      <c r="BA72" s="156">
        <v>242</v>
      </c>
      <c r="BB72" s="156">
        <v>226</v>
      </c>
      <c r="BC72" s="156">
        <v>171</v>
      </c>
      <c r="BD72" s="156">
        <v>127</v>
      </c>
      <c r="BE72" s="156">
        <v>184</v>
      </c>
    </row>
    <row r="73" spans="1:57" customFormat="1" x14ac:dyDescent="0.25">
      <c r="A73" s="1">
        <v>57</v>
      </c>
      <c r="B73" s="21" t="s">
        <v>134</v>
      </c>
      <c r="C73" s="22" t="s">
        <v>133</v>
      </c>
      <c r="D73" s="22" t="s">
        <v>137</v>
      </c>
      <c r="E73" s="22" t="s">
        <v>138</v>
      </c>
      <c r="F73" s="23" t="s">
        <v>37</v>
      </c>
      <c r="G73" s="154">
        <f t="shared" si="37"/>
        <v>5567</v>
      </c>
      <c r="H73" s="16">
        <f t="shared" si="119"/>
        <v>492</v>
      </c>
      <c r="I73" s="154">
        <f t="shared" si="38"/>
        <v>2651</v>
      </c>
      <c r="J73" s="157">
        <f t="shared" si="39"/>
        <v>2916</v>
      </c>
      <c r="K73" s="157">
        <v>250</v>
      </c>
      <c r="L73" s="157">
        <v>242</v>
      </c>
      <c r="M73" s="157">
        <v>442</v>
      </c>
      <c r="N73" s="157">
        <v>194</v>
      </c>
      <c r="O73" s="157">
        <v>409</v>
      </c>
      <c r="P73" s="157">
        <v>1114</v>
      </c>
      <c r="Q73" s="157">
        <v>492</v>
      </c>
      <c r="R73" s="157">
        <v>443</v>
      </c>
      <c r="S73" s="157">
        <v>205</v>
      </c>
      <c r="T73" s="157">
        <v>497</v>
      </c>
      <c r="U73" s="157">
        <v>1203</v>
      </c>
      <c r="V73" s="157">
        <v>568</v>
      </c>
      <c r="W73" s="46"/>
      <c r="X73" s="157">
        <v>205</v>
      </c>
      <c r="Y73" s="157">
        <v>165</v>
      </c>
      <c r="Z73" s="157">
        <v>177</v>
      </c>
      <c r="AA73" s="157">
        <v>150</v>
      </c>
      <c r="AB73" s="157">
        <v>171</v>
      </c>
      <c r="AC73" s="157">
        <v>177</v>
      </c>
      <c r="AD73" s="157">
        <v>184</v>
      </c>
      <c r="AE73" s="157">
        <v>201</v>
      </c>
      <c r="AF73" s="157">
        <v>213</v>
      </c>
      <c r="AG73" s="157">
        <v>185</v>
      </c>
      <c r="AH73" s="157">
        <v>175</v>
      </c>
      <c r="AI73" s="157">
        <v>156</v>
      </c>
      <c r="AJ73" s="157">
        <v>119</v>
      </c>
      <c r="AK73" s="157">
        <v>118</v>
      </c>
      <c r="AL73" s="157">
        <v>99</v>
      </c>
      <c r="AM73" s="157">
        <v>64</v>
      </c>
      <c r="AN73" s="157">
        <v>92</v>
      </c>
      <c r="AO73" s="157">
        <v>196</v>
      </c>
      <c r="AP73" s="157">
        <v>183</v>
      </c>
      <c r="AQ73" s="157">
        <v>173</v>
      </c>
      <c r="AR73" s="157">
        <v>181</v>
      </c>
      <c r="AS73" s="157">
        <v>212</v>
      </c>
      <c r="AT73" s="157">
        <v>200</v>
      </c>
      <c r="AU73" s="157">
        <v>199</v>
      </c>
      <c r="AV73" s="157">
        <v>220</v>
      </c>
      <c r="AW73" s="157">
        <v>221</v>
      </c>
      <c r="AX73" s="157">
        <v>215</v>
      </c>
      <c r="AY73" s="157">
        <v>189</v>
      </c>
      <c r="AZ73" s="157">
        <v>159</v>
      </c>
      <c r="BA73" s="157">
        <v>144</v>
      </c>
      <c r="BB73" s="157">
        <v>135</v>
      </c>
      <c r="BC73" s="157">
        <v>103</v>
      </c>
      <c r="BD73" s="157">
        <v>76</v>
      </c>
      <c r="BE73" s="157">
        <v>110</v>
      </c>
    </row>
    <row r="74" spans="1:57" customFormat="1" x14ac:dyDescent="0.25">
      <c r="A74" s="1">
        <v>58</v>
      </c>
      <c r="B74" s="21" t="s">
        <v>134</v>
      </c>
      <c r="C74" s="22" t="s">
        <v>133</v>
      </c>
      <c r="D74" s="22" t="s">
        <v>139</v>
      </c>
      <c r="E74" s="22" t="s">
        <v>140</v>
      </c>
      <c r="F74" s="23" t="s">
        <v>37</v>
      </c>
      <c r="G74" s="154">
        <f t="shared" si="37"/>
        <v>9356</v>
      </c>
      <c r="H74" s="16">
        <f t="shared" si="119"/>
        <v>803</v>
      </c>
      <c r="I74" s="154">
        <f t="shared" si="38"/>
        <v>4451</v>
      </c>
      <c r="J74" s="157">
        <f t="shared" si="39"/>
        <v>4905</v>
      </c>
      <c r="K74" s="157">
        <v>408</v>
      </c>
      <c r="L74" s="157">
        <v>395</v>
      </c>
      <c r="M74" s="157">
        <v>732</v>
      </c>
      <c r="N74" s="157">
        <v>327</v>
      </c>
      <c r="O74" s="157">
        <v>690</v>
      </c>
      <c r="P74" s="157">
        <v>1874</v>
      </c>
      <c r="Q74" s="157">
        <v>828</v>
      </c>
      <c r="R74" s="157">
        <v>733</v>
      </c>
      <c r="S74" s="157">
        <v>344</v>
      </c>
      <c r="T74" s="157">
        <v>838</v>
      </c>
      <c r="U74" s="157">
        <v>2030</v>
      </c>
      <c r="V74" s="157">
        <v>960</v>
      </c>
      <c r="W74" s="46"/>
      <c r="X74" s="157">
        <v>331</v>
      </c>
      <c r="Y74" s="157">
        <v>281</v>
      </c>
      <c r="Z74" s="157">
        <v>297</v>
      </c>
      <c r="AA74" s="157">
        <v>253</v>
      </c>
      <c r="AB74" s="157">
        <v>288</v>
      </c>
      <c r="AC74" s="157">
        <v>299</v>
      </c>
      <c r="AD74" s="157">
        <v>309</v>
      </c>
      <c r="AE74" s="157">
        <v>338</v>
      </c>
      <c r="AF74" s="157">
        <v>358</v>
      </c>
      <c r="AG74" s="157">
        <v>312</v>
      </c>
      <c r="AH74" s="157">
        <v>295</v>
      </c>
      <c r="AI74" s="157">
        <v>262</v>
      </c>
      <c r="AJ74" s="157">
        <v>200</v>
      </c>
      <c r="AK74" s="157">
        <v>198</v>
      </c>
      <c r="AL74" s="157">
        <v>168</v>
      </c>
      <c r="AM74" s="157">
        <v>108</v>
      </c>
      <c r="AN74" s="157">
        <v>154</v>
      </c>
      <c r="AO74" s="157">
        <v>318</v>
      </c>
      <c r="AP74" s="157">
        <v>306</v>
      </c>
      <c r="AQ74" s="157">
        <v>292</v>
      </c>
      <c r="AR74" s="157">
        <v>304</v>
      </c>
      <c r="AS74" s="157">
        <v>358</v>
      </c>
      <c r="AT74" s="157">
        <v>337</v>
      </c>
      <c r="AU74" s="157">
        <v>336</v>
      </c>
      <c r="AV74" s="157">
        <v>371</v>
      </c>
      <c r="AW74" s="157">
        <v>373</v>
      </c>
      <c r="AX74" s="157">
        <v>363</v>
      </c>
      <c r="AY74" s="157">
        <v>319</v>
      </c>
      <c r="AZ74" s="157">
        <v>268</v>
      </c>
      <c r="BA74" s="157">
        <v>244</v>
      </c>
      <c r="BB74" s="157">
        <v>228</v>
      </c>
      <c r="BC74" s="157">
        <v>173</v>
      </c>
      <c r="BD74" s="157">
        <v>129</v>
      </c>
      <c r="BE74" s="157">
        <v>186</v>
      </c>
    </row>
    <row r="75" spans="1:57" customFormat="1" x14ac:dyDescent="0.25">
      <c r="A75" s="1">
        <v>59</v>
      </c>
      <c r="B75" s="21" t="s">
        <v>134</v>
      </c>
      <c r="C75" s="22" t="s">
        <v>133</v>
      </c>
      <c r="D75" s="22" t="s">
        <v>141</v>
      </c>
      <c r="E75" s="22" t="s">
        <v>142</v>
      </c>
      <c r="F75" s="23" t="s">
        <v>72</v>
      </c>
      <c r="G75" s="154">
        <f t="shared" si="37"/>
        <v>9233</v>
      </c>
      <c r="H75" s="16">
        <f t="shared" si="119"/>
        <v>837</v>
      </c>
      <c r="I75" s="154">
        <f t="shared" si="38"/>
        <v>4396</v>
      </c>
      <c r="J75" s="157">
        <f t="shared" si="39"/>
        <v>4837</v>
      </c>
      <c r="K75" s="157">
        <v>427</v>
      </c>
      <c r="L75" s="157">
        <v>410</v>
      </c>
      <c r="M75" s="157">
        <v>743</v>
      </c>
      <c r="N75" s="157">
        <v>319</v>
      </c>
      <c r="O75" s="157">
        <v>677</v>
      </c>
      <c r="P75" s="157">
        <v>1843</v>
      </c>
      <c r="Q75" s="157">
        <v>814</v>
      </c>
      <c r="R75" s="157">
        <v>740</v>
      </c>
      <c r="S75" s="157">
        <v>337</v>
      </c>
      <c r="T75" s="157">
        <v>822</v>
      </c>
      <c r="U75" s="157">
        <v>1995</v>
      </c>
      <c r="V75" s="157">
        <v>943</v>
      </c>
      <c r="W75" s="46"/>
      <c r="X75" s="157">
        <v>352</v>
      </c>
      <c r="Y75" s="157">
        <v>274</v>
      </c>
      <c r="Z75" s="157">
        <v>290</v>
      </c>
      <c r="AA75" s="157">
        <v>246</v>
      </c>
      <c r="AB75" s="157">
        <v>283</v>
      </c>
      <c r="AC75" s="157">
        <v>294</v>
      </c>
      <c r="AD75" s="157">
        <v>303</v>
      </c>
      <c r="AE75" s="157">
        <v>334</v>
      </c>
      <c r="AF75" s="157">
        <v>353</v>
      </c>
      <c r="AG75" s="157">
        <v>306</v>
      </c>
      <c r="AH75" s="157">
        <v>290</v>
      </c>
      <c r="AI75" s="157">
        <v>257</v>
      </c>
      <c r="AJ75" s="157">
        <v>197</v>
      </c>
      <c r="AK75" s="157">
        <v>195</v>
      </c>
      <c r="AL75" s="157">
        <v>165</v>
      </c>
      <c r="AM75" s="157">
        <v>106</v>
      </c>
      <c r="AN75" s="157">
        <v>151</v>
      </c>
      <c r="AO75" s="157">
        <v>334</v>
      </c>
      <c r="AP75" s="157">
        <v>299</v>
      </c>
      <c r="AQ75" s="157">
        <v>285</v>
      </c>
      <c r="AR75" s="157">
        <v>298</v>
      </c>
      <c r="AS75" s="157">
        <v>352</v>
      </c>
      <c r="AT75" s="157">
        <v>331</v>
      </c>
      <c r="AU75" s="157">
        <v>330</v>
      </c>
      <c r="AV75" s="157">
        <v>365</v>
      </c>
      <c r="AW75" s="157">
        <v>366</v>
      </c>
      <c r="AX75" s="157">
        <v>357</v>
      </c>
      <c r="AY75" s="157">
        <v>313</v>
      </c>
      <c r="AZ75" s="157">
        <v>264</v>
      </c>
      <c r="BA75" s="157">
        <v>239</v>
      </c>
      <c r="BB75" s="157">
        <v>224</v>
      </c>
      <c r="BC75" s="157">
        <v>171</v>
      </c>
      <c r="BD75" s="157">
        <v>127</v>
      </c>
      <c r="BE75" s="157">
        <v>182</v>
      </c>
    </row>
    <row r="76" spans="1:57" customFormat="1" x14ac:dyDescent="0.25">
      <c r="A76" s="1">
        <v>60</v>
      </c>
      <c r="B76" s="21" t="s">
        <v>134</v>
      </c>
      <c r="C76" s="22" t="s">
        <v>133</v>
      </c>
      <c r="D76" s="22" t="s">
        <v>143</v>
      </c>
      <c r="E76" s="22" t="s">
        <v>144</v>
      </c>
      <c r="F76" s="23" t="s">
        <v>34</v>
      </c>
      <c r="G76" s="154">
        <f t="shared" si="37"/>
        <v>1828</v>
      </c>
      <c r="H76" s="16">
        <f t="shared" si="119"/>
        <v>159</v>
      </c>
      <c r="I76" s="154">
        <f t="shared" si="38"/>
        <v>869</v>
      </c>
      <c r="J76" s="157">
        <f t="shared" si="39"/>
        <v>959</v>
      </c>
      <c r="K76" s="157">
        <v>81</v>
      </c>
      <c r="L76" s="157">
        <v>78</v>
      </c>
      <c r="M76" s="157">
        <v>144</v>
      </c>
      <c r="N76" s="157">
        <v>63</v>
      </c>
      <c r="O76" s="157">
        <v>134</v>
      </c>
      <c r="P76" s="157">
        <v>366</v>
      </c>
      <c r="Q76" s="157">
        <v>162</v>
      </c>
      <c r="R76" s="157">
        <v>145</v>
      </c>
      <c r="S76" s="157">
        <v>68</v>
      </c>
      <c r="T76" s="157">
        <v>164</v>
      </c>
      <c r="U76" s="157">
        <v>396</v>
      </c>
      <c r="V76" s="157">
        <v>186</v>
      </c>
      <c r="W76" s="46"/>
      <c r="X76" s="157">
        <v>66</v>
      </c>
      <c r="Y76" s="157">
        <v>54</v>
      </c>
      <c r="Z76" s="157">
        <v>58</v>
      </c>
      <c r="AA76" s="157">
        <v>49</v>
      </c>
      <c r="AB76" s="157">
        <v>56</v>
      </c>
      <c r="AC76" s="157">
        <v>58</v>
      </c>
      <c r="AD76" s="157">
        <v>60</v>
      </c>
      <c r="AE76" s="157">
        <v>66</v>
      </c>
      <c r="AF76" s="157">
        <v>70</v>
      </c>
      <c r="AG76" s="157">
        <v>61</v>
      </c>
      <c r="AH76" s="157">
        <v>58</v>
      </c>
      <c r="AI76" s="157">
        <v>51</v>
      </c>
      <c r="AJ76" s="157">
        <v>39</v>
      </c>
      <c r="AK76" s="157">
        <v>39</v>
      </c>
      <c r="AL76" s="157">
        <v>33</v>
      </c>
      <c r="AM76" s="157">
        <v>21</v>
      </c>
      <c r="AN76" s="157">
        <v>30</v>
      </c>
      <c r="AO76" s="157">
        <v>63</v>
      </c>
      <c r="AP76" s="157">
        <v>61</v>
      </c>
      <c r="AQ76" s="157">
        <v>57</v>
      </c>
      <c r="AR76" s="157">
        <v>60</v>
      </c>
      <c r="AS76" s="157">
        <v>70</v>
      </c>
      <c r="AT76" s="157">
        <v>66</v>
      </c>
      <c r="AU76" s="157">
        <v>66</v>
      </c>
      <c r="AV76" s="157">
        <v>72</v>
      </c>
      <c r="AW76" s="157">
        <v>73</v>
      </c>
      <c r="AX76" s="157">
        <v>71</v>
      </c>
      <c r="AY76" s="157">
        <v>62</v>
      </c>
      <c r="AZ76" s="157">
        <v>52</v>
      </c>
      <c r="BA76" s="157">
        <v>47</v>
      </c>
      <c r="BB76" s="157">
        <v>44</v>
      </c>
      <c r="BC76" s="157">
        <v>34</v>
      </c>
      <c r="BD76" s="157">
        <v>25</v>
      </c>
      <c r="BE76" s="157">
        <v>36</v>
      </c>
    </row>
    <row r="77" spans="1:57" customFormat="1" x14ac:dyDescent="0.25">
      <c r="A77" s="1">
        <v>61</v>
      </c>
      <c r="B77" s="21" t="s">
        <v>134</v>
      </c>
      <c r="C77" s="22" t="s">
        <v>133</v>
      </c>
      <c r="D77" s="22" t="s">
        <v>145</v>
      </c>
      <c r="E77" s="22" t="s">
        <v>146</v>
      </c>
      <c r="F77" s="23" t="s">
        <v>34</v>
      </c>
      <c r="G77" s="154">
        <f t="shared" ref="G77:G101" si="120">+SUM(I77:J77)</f>
        <v>7694</v>
      </c>
      <c r="H77" s="16">
        <f t="shared" si="119"/>
        <v>664</v>
      </c>
      <c r="I77" s="154">
        <f t="shared" ref="I77:I101" si="121">+SUM(M77:Q77)</f>
        <v>3664</v>
      </c>
      <c r="J77" s="157">
        <f t="shared" ref="J77:J101" si="122">+SUM(R77:V77)</f>
        <v>4030</v>
      </c>
      <c r="K77" s="157">
        <v>337</v>
      </c>
      <c r="L77" s="157">
        <v>327</v>
      </c>
      <c r="M77" s="157">
        <v>604</v>
      </c>
      <c r="N77" s="157">
        <v>269</v>
      </c>
      <c r="O77" s="157">
        <v>568</v>
      </c>
      <c r="P77" s="157">
        <v>1541</v>
      </c>
      <c r="Q77" s="157">
        <v>682</v>
      </c>
      <c r="R77" s="157">
        <v>603</v>
      </c>
      <c r="S77" s="157">
        <v>282</v>
      </c>
      <c r="T77" s="157">
        <v>688</v>
      </c>
      <c r="U77" s="157">
        <v>1669</v>
      </c>
      <c r="V77" s="157">
        <v>788</v>
      </c>
      <c r="W77" s="46"/>
      <c r="X77" s="157">
        <v>274</v>
      </c>
      <c r="Y77" s="157">
        <v>232</v>
      </c>
      <c r="Z77" s="157">
        <v>244</v>
      </c>
      <c r="AA77" s="157">
        <v>208</v>
      </c>
      <c r="AB77" s="157">
        <v>237</v>
      </c>
      <c r="AC77" s="157">
        <v>246</v>
      </c>
      <c r="AD77" s="157">
        <v>254</v>
      </c>
      <c r="AE77" s="157">
        <v>278</v>
      </c>
      <c r="AF77" s="157">
        <v>295</v>
      </c>
      <c r="AG77" s="157">
        <v>256</v>
      </c>
      <c r="AH77" s="157">
        <v>243</v>
      </c>
      <c r="AI77" s="157">
        <v>215</v>
      </c>
      <c r="AJ77" s="157">
        <v>165</v>
      </c>
      <c r="AK77" s="157">
        <v>163</v>
      </c>
      <c r="AL77" s="157">
        <v>138</v>
      </c>
      <c r="AM77" s="157">
        <v>89</v>
      </c>
      <c r="AN77" s="157">
        <v>127</v>
      </c>
      <c r="AO77" s="157">
        <v>263</v>
      </c>
      <c r="AP77" s="157">
        <v>251</v>
      </c>
      <c r="AQ77" s="157">
        <v>239</v>
      </c>
      <c r="AR77" s="157">
        <v>249</v>
      </c>
      <c r="AS77" s="157">
        <v>294</v>
      </c>
      <c r="AT77" s="157">
        <v>277</v>
      </c>
      <c r="AU77" s="157">
        <v>276</v>
      </c>
      <c r="AV77" s="157">
        <v>305</v>
      </c>
      <c r="AW77" s="157">
        <v>306</v>
      </c>
      <c r="AX77" s="157">
        <v>299</v>
      </c>
      <c r="AY77" s="157">
        <v>262</v>
      </c>
      <c r="AZ77" s="157">
        <v>221</v>
      </c>
      <c r="BA77" s="157">
        <v>200</v>
      </c>
      <c r="BB77" s="157">
        <v>188</v>
      </c>
      <c r="BC77" s="157">
        <v>143</v>
      </c>
      <c r="BD77" s="157">
        <v>105</v>
      </c>
      <c r="BE77" s="157">
        <v>152</v>
      </c>
    </row>
    <row r="78" spans="1:57" customFormat="1" x14ac:dyDescent="0.25">
      <c r="A78" s="1">
        <v>62</v>
      </c>
      <c r="B78" s="21" t="s">
        <v>134</v>
      </c>
      <c r="C78" s="22" t="s">
        <v>133</v>
      </c>
      <c r="D78" s="22" t="s">
        <v>147</v>
      </c>
      <c r="E78" s="22" t="s">
        <v>148</v>
      </c>
      <c r="F78" s="23" t="s">
        <v>34</v>
      </c>
      <c r="G78" s="154">
        <f t="shared" si="120"/>
        <v>3334</v>
      </c>
      <c r="H78" s="16">
        <f t="shared" si="119"/>
        <v>291</v>
      </c>
      <c r="I78" s="154">
        <f t="shared" si="121"/>
        <v>1583</v>
      </c>
      <c r="J78" s="157">
        <f t="shared" si="122"/>
        <v>1751</v>
      </c>
      <c r="K78" s="157">
        <v>147</v>
      </c>
      <c r="L78" s="157">
        <v>144</v>
      </c>
      <c r="M78" s="157">
        <v>261</v>
      </c>
      <c r="N78" s="157">
        <v>115</v>
      </c>
      <c r="O78" s="157">
        <v>246</v>
      </c>
      <c r="P78" s="157">
        <v>666</v>
      </c>
      <c r="Q78" s="157">
        <v>295</v>
      </c>
      <c r="R78" s="157">
        <v>265</v>
      </c>
      <c r="S78" s="157">
        <v>124</v>
      </c>
      <c r="T78" s="157">
        <v>298</v>
      </c>
      <c r="U78" s="157">
        <v>723</v>
      </c>
      <c r="V78" s="157">
        <v>341</v>
      </c>
      <c r="W78" s="46"/>
      <c r="X78" s="157">
        <v>120</v>
      </c>
      <c r="Y78" s="157">
        <v>99</v>
      </c>
      <c r="Z78" s="157">
        <v>104</v>
      </c>
      <c r="AA78" s="157">
        <v>90</v>
      </c>
      <c r="AB78" s="157">
        <v>103</v>
      </c>
      <c r="AC78" s="157">
        <v>106</v>
      </c>
      <c r="AD78" s="157">
        <v>110</v>
      </c>
      <c r="AE78" s="157">
        <v>120</v>
      </c>
      <c r="AF78" s="157">
        <v>127</v>
      </c>
      <c r="AG78" s="157">
        <v>111</v>
      </c>
      <c r="AH78" s="157">
        <v>105</v>
      </c>
      <c r="AI78" s="157">
        <v>93</v>
      </c>
      <c r="AJ78" s="157">
        <v>71</v>
      </c>
      <c r="AK78" s="157">
        <v>71</v>
      </c>
      <c r="AL78" s="157">
        <v>60</v>
      </c>
      <c r="AM78" s="157">
        <v>38</v>
      </c>
      <c r="AN78" s="157">
        <v>55</v>
      </c>
      <c r="AO78" s="157">
        <v>116</v>
      </c>
      <c r="AP78" s="157">
        <v>110</v>
      </c>
      <c r="AQ78" s="157">
        <v>105</v>
      </c>
      <c r="AR78" s="157">
        <v>109</v>
      </c>
      <c r="AS78" s="157">
        <v>127</v>
      </c>
      <c r="AT78" s="157">
        <v>120</v>
      </c>
      <c r="AU78" s="157">
        <v>120</v>
      </c>
      <c r="AV78" s="157">
        <v>132</v>
      </c>
      <c r="AW78" s="157">
        <v>133</v>
      </c>
      <c r="AX78" s="157">
        <v>129</v>
      </c>
      <c r="AY78" s="157">
        <v>113</v>
      </c>
      <c r="AZ78" s="157">
        <v>96</v>
      </c>
      <c r="BA78" s="157">
        <v>87</v>
      </c>
      <c r="BB78" s="157">
        <v>81</v>
      </c>
      <c r="BC78" s="157">
        <v>61</v>
      </c>
      <c r="BD78" s="157">
        <v>46</v>
      </c>
      <c r="BE78" s="157">
        <v>66</v>
      </c>
    </row>
    <row r="79" spans="1:57" customFormat="1" x14ac:dyDescent="0.25">
      <c r="A79" s="1">
        <v>63</v>
      </c>
      <c r="B79" s="21" t="s">
        <v>134</v>
      </c>
      <c r="C79" s="22" t="s">
        <v>133</v>
      </c>
      <c r="D79" s="22" t="s">
        <v>149</v>
      </c>
      <c r="E79" s="22" t="s">
        <v>150</v>
      </c>
      <c r="F79" s="23" t="s">
        <v>34</v>
      </c>
      <c r="G79" s="154">
        <f t="shared" si="120"/>
        <v>795</v>
      </c>
      <c r="H79" s="16">
        <f t="shared" si="119"/>
        <v>69</v>
      </c>
      <c r="I79" s="154">
        <f t="shared" si="121"/>
        <v>373</v>
      </c>
      <c r="J79" s="157">
        <f t="shared" si="122"/>
        <v>422</v>
      </c>
      <c r="K79" s="157">
        <v>34</v>
      </c>
      <c r="L79" s="157">
        <v>35</v>
      </c>
      <c r="M79" s="157">
        <v>60</v>
      </c>
      <c r="N79" s="157">
        <v>27</v>
      </c>
      <c r="O79" s="157">
        <v>58</v>
      </c>
      <c r="P79" s="157">
        <v>158</v>
      </c>
      <c r="Q79" s="157">
        <v>70</v>
      </c>
      <c r="R79" s="157">
        <v>65</v>
      </c>
      <c r="S79" s="157">
        <v>30</v>
      </c>
      <c r="T79" s="157">
        <v>72</v>
      </c>
      <c r="U79" s="157">
        <v>173</v>
      </c>
      <c r="V79" s="157">
        <v>82</v>
      </c>
      <c r="W79" s="46"/>
      <c r="X79" s="157">
        <v>28</v>
      </c>
      <c r="Y79" s="157">
        <v>22</v>
      </c>
      <c r="Z79" s="157">
        <v>25</v>
      </c>
      <c r="AA79" s="157">
        <v>20</v>
      </c>
      <c r="AB79" s="157">
        <v>25</v>
      </c>
      <c r="AC79" s="157">
        <v>25</v>
      </c>
      <c r="AD79" s="157">
        <v>26</v>
      </c>
      <c r="AE79" s="157">
        <v>29</v>
      </c>
      <c r="AF79" s="157">
        <v>30</v>
      </c>
      <c r="AG79" s="157">
        <v>26</v>
      </c>
      <c r="AH79" s="157">
        <v>25</v>
      </c>
      <c r="AI79" s="157">
        <v>22</v>
      </c>
      <c r="AJ79" s="157">
        <v>17</v>
      </c>
      <c r="AK79" s="157">
        <v>17</v>
      </c>
      <c r="AL79" s="157">
        <v>14</v>
      </c>
      <c r="AM79" s="157">
        <v>9</v>
      </c>
      <c r="AN79" s="157">
        <v>13</v>
      </c>
      <c r="AO79" s="157">
        <v>28</v>
      </c>
      <c r="AP79" s="157">
        <v>28</v>
      </c>
      <c r="AQ79" s="157">
        <v>25</v>
      </c>
      <c r="AR79" s="157">
        <v>27</v>
      </c>
      <c r="AS79" s="157">
        <v>30</v>
      </c>
      <c r="AT79" s="157">
        <v>29</v>
      </c>
      <c r="AU79" s="157">
        <v>29</v>
      </c>
      <c r="AV79" s="157">
        <v>31</v>
      </c>
      <c r="AW79" s="157">
        <v>32</v>
      </c>
      <c r="AX79" s="157">
        <v>31</v>
      </c>
      <c r="AY79" s="157">
        <v>27</v>
      </c>
      <c r="AZ79" s="157">
        <v>23</v>
      </c>
      <c r="BA79" s="157">
        <v>21</v>
      </c>
      <c r="BB79" s="157">
        <v>19</v>
      </c>
      <c r="BC79" s="157">
        <v>15</v>
      </c>
      <c r="BD79" s="157">
        <v>11</v>
      </c>
      <c r="BE79" s="157">
        <v>16</v>
      </c>
    </row>
    <row r="80" spans="1:57" customFormat="1" x14ac:dyDescent="0.25">
      <c r="A80" s="1">
        <v>64</v>
      </c>
      <c r="B80" s="21" t="s">
        <v>22</v>
      </c>
      <c r="C80" s="22" t="s">
        <v>133</v>
      </c>
      <c r="D80" s="22" t="s">
        <v>151</v>
      </c>
      <c r="E80" s="22" t="s">
        <v>152</v>
      </c>
      <c r="F80" s="23" t="s">
        <v>34</v>
      </c>
      <c r="G80" s="154">
        <f t="shared" si="120"/>
        <v>1742</v>
      </c>
      <c r="H80" s="16">
        <f t="shared" si="119"/>
        <v>146</v>
      </c>
      <c r="I80" s="154">
        <f t="shared" si="121"/>
        <v>849</v>
      </c>
      <c r="J80" s="157">
        <f t="shared" si="122"/>
        <v>893</v>
      </c>
      <c r="K80" s="157">
        <v>74</v>
      </c>
      <c r="L80" s="157">
        <v>72</v>
      </c>
      <c r="M80" s="157">
        <v>151</v>
      </c>
      <c r="N80" s="157">
        <v>73</v>
      </c>
      <c r="O80" s="157">
        <v>165</v>
      </c>
      <c r="P80" s="157">
        <v>360</v>
      </c>
      <c r="Q80" s="157">
        <v>100</v>
      </c>
      <c r="R80" s="157">
        <v>148</v>
      </c>
      <c r="S80" s="157">
        <v>76</v>
      </c>
      <c r="T80" s="157">
        <v>196</v>
      </c>
      <c r="U80" s="157">
        <v>370</v>
      </c>
      <c r="V80" s="157">
        <v>103</v>
      </c>
      <c r="W80" s="46"/>
      <c r="X80" s="157">
        <v>60</v>
      </c>
      <c r="Y80" s="157">
        <v>65</v>
      </c>
      <c r="Z80" s="157">
        <v>65</v>
      </c>
      <c r="AA80" s="157">
        <v>58</v>
      </c>
      <c r="AB80" s="157">
        <v>68</v>
      </c>
      <c r="AC80" s="157">
        <v>73</v>
      </c>
      <c r="AD80" s="157">
        <v>75</v>
      </c>
      <c r="AE80" s="157">
        <v>71</v>
      </c>
      <c r="AF80" s="157">
        <v>67</v>
      </c>
      <c r="AG80" s="157">
        <v>56</v>
      </c>
      <c r="AH80" s="157">
        <v>50</v>
      </c>
      <c r="AI80" s="157">
        <v>41</v>
      </c>
      <c r="AJ80" s="157">
        <v>30</v>
      </c>
      <c r="AK80" s="157">
        <v>24</v>
      </c>
      <c r="AL80" s="157">
        <v>19</v>
      </c>
      <c r="AM80" s="157">
        <v>13</v>
      </c>
      <c r="AN80" s="157">
        <v>14</v>
      </c>
      <c r="AO80" s="157">
        <v>59</v>
      </c>
      <c r="AP80" s="157">
        <v>64</v>
      </c>
      <c r="AQ80" s="157">
        <v>67</v>
      </c>
      <c r="AR80" s="157">
        <v>66</v>
      </c>
      <c r="AS80" s="157">
        <v>84</v>
      </c>
      <c r="AT80" s="157">
        <v>80</v>
      </c>
      <c r="AU80" s="157">
        <v>73</v>
      </c>
      <c r="AV80" s="157">
        <v>75</v>
      </c>
      <c r="AW80" s="157">
        <v>69</v>
      </c>
      <c r="AX80" s="157">
        <v>62</v>
      </c>
      <c r="AY80" s="157">
        <v>51</v>
      </c>
      <c r="AZ80" s="157">
        <v>40</v>
      </c>
      <c r="BA80" s="157">
        <v>31</v>
      </c>
      <c r="BB80" s="157">
        <v>26</v>
      </c>
      <c r="BC80" s="157">
        <v>18</v>
      </c>
      <c r="BD80" s="157">
        <v>13</v>
      </c>
      <c r="BE80" s="157">
        <v>15</v>
      </c>
    </row>
    <row r="81" spans="1:57" customFormat="1" x14ac:dyDescent="0.25">
      <c r="A81" s="1">
        <v>65</v>
      </c>
      <c r="B81" s="21" t="s">
        <v>22</v>
      </c>
      <c r="C81" s="22" t="s">
        <v>133</v>
      </c>
      <c r="D81" s="22" t="s">
        <v>153</v>
      </c>
      <c r="E81" s="22" t="s">
        <v>154</v>
      </c>
      <c r="F81" s="23" t="s">
        <v>37</v>
      </c>
      <c r="G81" s="154">
        <f t="shared" si="120"/>
        <v>14556</v>
      </c>
      <c r="H81" s="16">
        <f t="shared" si="119"/>
        <v>1195</v>
      </c>
      <c r="I81" s="154">
        <f t="shared" si="121"/>
        <v>7100</v>
      </c>
      <c r="J81" s="157">
        <f t="shared" si="122"/>
        <v>7456</v>
      </c>
      <c r="K81" s="157">
        <v>610</v>
      </c>
      <c r="L81" s="157">
        <v>585</v>
      </c>
      <c r="M81" s="157">
        <v>1251</v>
      </c>
      <c r="N81" s="157">
        <v>619</v>
      </c>
      <c r="O81" s="157">
        <v>1377</v>
      </c>
      <c r="P81" s="157">
        <v>3011</v>
      </c>
      <c r="Q81" s="157">
        <v>842</v>
      </c>
      <c r="R81" s="157">
        <v>1224</v>
      </c>
      <c r="S81" s="157">
        <v>642</v>
      </c>
      <c r="T81" s="157">
        <v>1643</v>
      </c>
      <c r="U81" s="157">
        <v>3088</v>
      </c>
      <c r="V81" s="157">
        <v>859</v>
      </c>
      <c r="W81" s="46"/>
      <c r="X81" s="157">
        <v>496</v>
      </c>
      <c r="Y81" s="157">
        <v>536</v>
      </c>
      <c r="Z81" s="157">
        <v>548</v>
      </c>
      <c r="AA81" s="157">
        <v>492</v>
      </c>
      <c r="AB81" s="157">
        <v>564</v>
      </c>
      <c r="AC81" s="157">
        <v>611</v>
      </c>
      <c r="AD81" s="157">
        <v>622</v>
      </c>
      <c r="AE81" s="157">
        <v>597</v>
      </c>
      <c r="AF81" s="157">
        <v>558</v>
      </c>
      <c r="AG81" s="157">
        <v>465</v>
      </c>
      <c r="AH81" s="157">
        <v>421</v>
      </c>
      <c r="AI81" s="157">
        <v>348</v>
      </c>
      <c r="AJ81" s="157">
        <v>253</v>
      </c>
      <c r="AK81" s="157">
        <v>204</v>
      </c>
      <c r="AL81" s="157">
        <v>156</v>
      </c>
      <c r="AM81" s="157">
        <v>107</v>
      </c>
      <c r="AN81" s="157">
        <v>122</v>
      </c>
      <c r="AO81" s="157">
        <v>473</v>
      </c>
      <c r="AP81" s="157">
        <v>542</v>
      </c>
      <c r="AQ81" s="157">
        <v>566</v>
      </c>
      <c r="AR81" s="157">
        <v>553</v>
      </c>
      <c r="AS81" s="157">
        <v>706</v>
      </c>
      <c r="AT81" s="157">
        <v>669</v>
      </c>
      <c r="AU81" s="157">
        <v>614</v>
      </c>
      <c r="AV81" s="157">
        <v>623</v>
      </c>
      <c r="AW81" s="157">
        <v>577</v>
      </c>
      <c r="AX81" s="157">
        <v>520</v>
      </c>
      <c r="AY81" s="157">
        <v>421</v>
      </c>
      <c r="AZ81" s="157">
        <v>333</v>
      </c>
      <c r="BA81" s="157">
        <v>258</v>
      </c>
      <c r="BB81" s="157">
        <v>219</v>
      </c>
      <c r="BC81" s="157">
        <v>150</v>
      </c>
      <c r="BD81" s="157">
        <v>108</v>
      </c>
      <c r="BE81" s="157">
        <v>124</v>
      </c>
    </row>
    <row r="82" spans="1:57" customFormat="1" x14ac:dyDescent="0.25">
      <c r="A82" s="1">
        <v>66</v>
      </c>
      <c r="B82" s="21" t="s">
        <v>22</v>
      </c>
      <c r="C82" s="22" t="s">
        <v>133</v>
      </c>
      <c r="D82" s="22" t="s">
        <v>155</v>
      </c>
      <c r="E82" s="22" t="s">
        <v>156</v>
      </c>
      <c r="F82" s="23" t="s">
        <v>37</v>
      </c>
      <c r="G82" s="154">
        <f t="shared" si="120"/>
        <v>8495</v>
      </c>
      <c r="H82" s="16">
        <f t="shared" si="119"/>
        <v>719</v>
      </c>
      <c r="I82" s="154">
        <f t="shared" si="121"/>
        <v>4144</v>
      </c>
      <c r="J82" s="157">
        <f t="shared" si="122"/>
        <v>4351</v>
      </c>
      <c r="K82" s="157">
        <v>368</v>
      </c>
      <c r="L82" s="157">
        <v>351</v>
      </c>
      <c r="M82" s="157">
        <v>741</v>
      </c>
      <c r="N82" s="157">
        <v>359</v>
      </c>
      <c r="O82" s="157">
        <v>802</v>
      </c>
      <c r="P82" s="157">
        <v>1752</v>
      </c>
      <c r="Q82" s="157">
        <v>490</v>
      </c>
      <c r="R82" s="157">
        <v>723</v>
      </c>
      <c r="S82" s="157">
        <v>374</v>
      </c>
      <c r="T82" s="157">
        <v>957</v>
      </c>
      <c r="U82" s="157">
        <v>1798</v>
      </c>
      <c r="V82" s="157">
        <v>499</v>
      </c>
      <c r="W82" s="46"/>
      <c r="X82" s="157">
        <v>302</v>
      </c>
      <c r="Y82" s="157">
        <v>312</v>
      </c>
      <c r="Z82" s="157">
        <v>317</v>
      </c>
      <c r="AA82" s="157">
        <v>287</v>
      </c>
      <c r="AB82" s="157">
        <v>329</v>
      </c>
      <c r="AC82" s="157">
        <v>355</v>
      </c>
      <c r="AD82" s="157">
        <v>362</v>
      </c>
      <c r="AE82" s="157">
        <v>347</v>
      </c>
      <c r="AF82" s="157">
        <v>325</v>
      </c>
      <c r="AG82" s="157">
        <v>271</v>
      </c>
      <c r="AH82" s="157">
        <v>245</v>
      </c>
      <c r="AI82" s="157">
        <v>202</v>
      </c>
      <c r="AJ82" s="157">
        <v>147</v>
      </c>
      <c r="AK82" s="157">
        <v>119</v>
      </c>
      <c r="AL82" s="157">
        <v>91</v>
      </c>
      <c r="AM82" s="157">
        <v>62</v>
      </c>
      <c r="AN82" s="157">
        <v>71</v>
      </c>
      <c r="AO82" s="157">
        <v>286</v>
      </c>
      <c r="AP82" s="157">
        <v>316</v>
      </c>
      <c r="AQ82" s="157">
        <v>330</v>
      </c>
      <c r="AR82" s="157">
        <v>321</v>
      </c>
      <c r="AS82" s="157">
        <v>411</v>
      </c>
      <c r="AT82" s="157">
        <v>390</v>
      </c>
      <c r="AU82" s="157">
        <v>357</v>
      </c>
      <c r="AV82" s="157">
        <v>363</v>
      </c>
      <c r="AW82" s="157">
        <v>336</v>
      </c>
      <c r="AX82" s="157">
        <v>303</v>
      </c>
      <c r="AY82" s="157">
        <v>245</v>
      </c>
      <c r="AZ82" s="157">
        <v>194</v>
      </c>
      <c r="BA82" s="157">
        <v>150</v>
      </c>
      <c r="BB82" s="157">
        <v>127</v>
      </c>
      <c r="BC82" s="157">
        <v>87</v>
      </c>
      <c r="BD82" s="157">
        <v>63</v>
      </c>
      <c r="BE82" s="157">
        <v>72</v>
      </c>
    </row>
    <row r="83" spans="1:57" customFormat="1" x14ac:dyDescent="0.25">
      <c r="A83" s="1">
        <v>67</v>
      </c>
      <c r="B83" s="21" t="s">
        <v>22</v>
      </c>
      <c r="C83" s="22" t="s">
        <v>133</v>
      </c>
      <c r="D83" s="22" t="s">
        <v>157</v>
      </c>
      <c r="E83" s="22" t="s">
        <v>158</v>
      </c>
      <c r="F83" s="23" t="s">
        <v>37</v>
      </c>
      <c r="G83" s="154">
        <f t="shared" si="120"/>
        <v>16299</v>
      </c>
      <c r="H83" s="16">
        <f t="shared" si="119"/>
        <v>1346</v>
      </c>
      <c r="I83" s="154">
        <f t="shared" si="121"/>
        <v>7955</v>
      </c>
      <c r="J83" s="157">
        <f t="shared" si="122"/>
        <v>8344</v>
      </c>
      <c r="K83" s="157">
        <v>693</v>
      </c>
      <c r="L83" s="157">
        <v>653</v>
      </c>
      <c r="M83" s="157">
        <v>1404</v>
      </c>
      <c r="N83" s="157">
        <v>697</v>
      </c>
      <c r="O83" s="157">
        <v>1539</v>
      </c>
      <c r="P83" s="157">
        <v>3371</v>
      </c>
      <c r="Q83" s="157">
        <v>944</v>
      </c>
      <c r="R83" s="157">
        <v>1370</v>
      </c>
      <c r="S83" s="157">
        <v>717</v>
      </c>
      <c r="T83" s="157">
        <v>1842</v>
      </c>
      <c r="U83" s="157">
        <v>3452</v>
      </c>
      <c r="V83" s="157">
        <v>963</v>
      </c>
      <c r="W83" s="46"/>
      <c r="X83" s="157">
        <v>566</v>
      </c>
      <c r="Y83" s="157">
        <v>597</v>
      </c>
      <c r="Z83" s="157">
        <v>613</v>
      </c>
      <c r="AA83" s="157">
        <v>549</v>
      </c>
      <c r="AB83" s="157">
        <v>631</v>
      </c>
      <c r="AC83" s="157">
        <v>684</v>
      </c>
      <c r="AD83" s="157">
        <v>696</v>
      </c>
      <c r="AE83" s="157">
        <v>668</v>
      </c>
      <c r="AF83" s="157">
        <v>625</v>
      </c>
      <c r="AG83" s="157">
        <v>520</v>
      </c>
      <c r="AH83" s="157">
        <v>472</v>
      </c>
      <c r="AI83" s="157">
        <v>390</v>
      </c>
      <c r="AJ83" s="157">
        <v>283</v>
      </c>
      <c r="AK83" s="157">
        <v>230</v>
      </c>
      <c r="AL83" s="157">
        <v>177</v>
      </c>
      <c r="AM83" s="157">
        <v>119</v>
      </c>
      <c r="AN83" s="157">
        <v>135</v>
      </c>
      <c r="AO83" s="157">
        <v>527</v>
      </c>
      <c r="AP83" s="157">
        <v>608</v>
      </c>
      <c r="AQ83" s="157">
        <v>633</v>
      </c>
      <c r="AR83" s="157">
        <v>622</v>
      </c>
      <c r="AS83" s="157">
        <v>790</v>
      </c>
      <c r="AT83" s="157">
        <v>749</v>
      </c>
      <c r="AU83" s="157">
        <v>686</v>
      </c>
      <c r="AV83" s="157">
        <v>698</v>
      </c>
      <c r="AW83" s="157">
        <v>644</v>
      </c>
      <c r="AX83" s="157">
        <v>581</v>
      </c>
      <c r="AY83" s="157">
        <v>471</v>
      </c>
      <c r="AZ83" s="157">
        <v>372</v>
      </c>
      <c r="BA83" s="157">
        <v>289</v>
      </c>
      <c r="BB83" s="157">
        <v>246</v>
      </c>
      <c r="BC83" s="157">
        <v>166</v>
      </c>
      <c r="BD83" s="157">
        <v>122</v>
      </c>
      <c r="BE83" s="157">
        <v>140</v>
      </c>
    </row>
    <row r="84" spans="1:57" customFormat="1" x14ac:dyDescent="0.25">
      <c r="A84" s="1">
        <v>68</v>
      </c>
      <c r="B84" s="21" t="s">
        <v>22</v>
      </c>
      <c r="C84" s="22" t="s">
        <v>133</v>
      </c>
      <c r="D84" s="22" t="s">
        <v>159</v>
      </c>
      <c r="E84" s="22" t="s">
        <v>160</v>
      </c>
      <c r="F84" s="23" t="s">
        <v>37</v>
      </c>
      <c r="G84" s="154">
        <f t="shared" si="120"/>
        <v>10565</v>
      </c>
      <c r="H84" s="16">
        <f t="shared" si="119"/>
        <v>860</v>
      </c>
      <c r="I84" s="154">
        <f t="shared" si="121"/>
        <v>5152</v>
      </c>
      <c r="J84" s="157">
        <f t="shared" si="122"/>
        <v>5413</v>
      </c>
      <c r="K84" s="157">
        <v>439</v>
      </c>
      <c r="L84" s="157">
        <v>421</v>
      </c>
      <c r="M84" s="157">
        <v>906</v>
      </c>
      <c r="N84" s="157">
        <v>448</v>
      </c>
      <c r="O84" s="157">
        <v>999</v>
      </c>
      <c r="P84" s="157">
        <v>2187</v>
      </c>
      <c r="Q84" s="157">
        <v>612</v>
      </c>
      <c r="R84" s="157">
        <v>884</v>
      </c>
      <c r="S84" s="157">
        <v>468</v>
      </c>
      <c r="T84" s="157">
        <v>1194</v>
      </c>
      <c r="U84" s="157">
        <v>2243</v>
      </c>
      <c r="V84" s="157">
        <v>624</v>
      </c>
      <c r="W84" s="46"/>
      <c r="X84" s="157">
        <v>356</v>
      </c>
      <c r="Y84" s="157">
        <v>390</v>
      </c>
      <c r="Z84" s="157">
        <v>398</v>
      </c>
      <c r="AA84" s="157">
        <v>356</v>
      </c>
      <c r="AB84" s="157">
        <v>410</v>
      </c>
      <c r="AC84" s="157">
        <v>443</v>
      </c>
      <c r="AD84" s="157">
        <v>452</v>
      </c>
      <c r="AE84" s="157">
        <v>434</v>
      </c>
      <c r="AF84" s="157">
        <v>405</v>
      </c>
      <c r="AG84" s="157">
        <v>338</v>
      </c>
      <c r="AH84" s="157">
        <v>305</v>
      </c>
      <c r="AI84" s="157">
        <v>253</v>
      </c>
      <c r="AJ84" s="157">
        <v>184</v>
      </c>
      <c r="AK84" s="157">
        <v>148</v>
      </c>
      <c r="AL84" s="157">
        <v>114</v>
      </c>
      <c r="AM84" s="157">
        <v>77</v>
      </c>
      <c r="AN84" s="157">
        <v>89</v>
      </c>
      <c r="AO84" s="157">
        <v>340</v>
      </c>
      <c r="AP84" s="157">
        <v>393</v>
      </c>
      <c r="AQ84" s="157">
        <v>412</v>
      </c>
      <c r="AR84" s="157">
        <v>402</v>
      </c>
      <c r="AS84" s="157">
        <v>513</v>
      </c>
      <c r="AT84" s="157">
        <v>486</v>
      </c>
      <c r="AU84" s="157">
        <v>446</v>
      </c>
      <c r="AV84" s="157">
        <v>452</v>
      </c>
      <c r="AW84" s="157">
        <v>419</v>
      </c>
      <c r="AX84" s="157">
        <v>378</v>
      </c>
      <c r="AY84" s="157">
        <v>306</v>
      </c>
      <c r="AZ84" s="157">
        <v>242</v>
      </c>
      <c r="BA84" s="157">
        <v>187</v>
      </c>
      <c r="BB84" s="157">
        <v>159</v>
      </c>
      <c r="BC84" s="157">
        <v>109</v>
      </c>
      <c r="BD84" s="157">
        <v>79</v>
      </c>
      <c r="BE84" s="157">
        <v>90</v>
      </c>
    </row>
    <row r="85" spans="1:57" customFormat="1" x14ac:dyDescent="0.25">
      <c r="A85" s="1">
        <v>69</v>
      </c>
      <c r="B85" s="21" t="s">
        <v>22</v>
      </c>
      <c r="C85" s="22" t="s">
        <v>133</v>
      </c>
      <c r="D85" s="22" t="s">
        <v>161</v>
      </c>
      <c r="E85" s="22" t="s">
        <v>162</v>
      </c>
      <c r="F85" s="23" t="s">
        <v>37</v>
      </c>
      <c r="G85" s="154">
        <f t="shared" si="120"/>
        <v>5154</v>
      </c>
      <c r="H85" s="16">
        <f t="shared" si="119"/>
        <v>435</v>
      </c>
      <c r="I85" s="154">
        <f t="shared" si="121"/>
        <v>2515</v>
      </c>
      <c r="J85" s="157">
        <f t="shared" si="122"/>
        <v>2639</v>
      </c>
      <c r="K85" s="157">
        <v>223</v>
      </c>
      <c r="L85" s="157">
        <v>212</v>
      </c>
      <c r="M85" s="157">
        <v>450</v>
      </c>
      <c r="N85" s="157">
        <v>218</v>
      </c>
      <c r="O85" s="157">
        <v>487</v>
      </c>
      <c r="P85" s="157">
        <v>1063</v>
      </c>
      <c r="Q85" s="157">
        <v>297</v>
      </c>
      <c r="R85" s="157">
        <v>438</v>
      </c>
      <c r="S85" s="157">
        <v>227</v>
      </c>
      <c r="T85" s="157">
        <v>580</v>
      </c>
      <c r="U85" s="157">
        <v>1091</v>
      </c>
      <c r="V85" s="157">
        <v>303</v>
      </c>
      <c r="W85" s="46"/>
      <c r="X85" s="157">
        <v>183</v>
      </c>
      <c r="Y85" s="157">
        <v>190</v>
      </c>
      <c r="Z85" s="157">
        <v>193</v>
      </c>
      <c r="AA85" s="157">
        <v>173</v>
      </c>
      <c r="AB85" s="157">
        <v>200</v>
      </c>
      <c r="AC85" s="157">
        <v>216</v>
      </c>
      <c r="AD85" s="157">
        <v>220</v>
      </c>
      <c r="AE85" s="157">
        <v>211</v>
      </c>
      <c r="AF85" s="157">
        <v>197</v>
      </c>
      <c r="AG85" s="157">
        <v>164</v>
      </c>
      <c r="AH85" s="157">
        <v>148</v>
      </c>
      <c r="AI85" s="157">
        <v>123</v>
      </c>
      <c r="AJ85" s="157">
        <v>89</v>
      </c>
      <c r="AK85" s="157">
        <v>72</v>
      </c>
      <c r="AL85" s="157">
        <v>55</v>
      </c>
      <c r="AM85" s="157">
        <v>38</v>
      </c>
      <c r="AN85" s="157">
        <v>43</v>
      </c>
      <c r="AO85" s="157">
        <v>172</v>
      </c>
      <c r="AP85" s="157">
        <v>192</v>
      </c>
      <c r="AQ85" s="157">
        <v>200</v>
      </c>
      <c r="AR85" s="157">
        <v>196</v>
      </c>
      <c r="AS85" s="157">
        <v>249</v>
      </c>
      <c r="AT85" s="157">
        <v>236</v>
      </c>
      <c r="AU85" s="157">
        <v>216</v>
      </c>
      <c r="AV85" s="157">
        <v>220</v>
      </c>
      <c r="AW85" s="157">
        <v>204</v>
      </c>
      <c r="AX85" s="157">
        <v>184</v>
      </c>
      <c r="AY85" s="157">
        <v>149</v>
      </c>
      <c r="AZ85" s="157">
        <v>118</v>
      </c>
      <c r="BA85" s="157">
        <v>91</v>
      </c>
      <c r="BB85" s="157">
        <v>77</v>
      </c>
      <c r="BC85" s="157">
        <v>53</v>
      </c>
      <c r="BD85" s="157">
        <v>38</v>
      </c>
      <c r="BE85" s="157">
        <v>44</v>
      </c>
    </row>
    <row r="86" spans="1:57" customFormat="1" x14ac:dyDescent="0.25">
      <c r="A86" s="1">
        <v>70</v>
      </c>
      <c r="B86" s="21" t="s">
        <v>22</v>
      </c>
      <c r="C86" s="22" t="s">
        <v>133</v>
      </c>
      <c r="D86" s="22" t="s">
        <v>163</v>
      </c>
      <c r="E86" s="22" t="s">
        <v>164</v>
      </c>
      <c r="F86" s="23" t="s">
        <v>34</v>
      </c>
      <c r="G86" s="154">
        <f t="shared" si="120"/>
        <v>2973</v>
      </c>
      <c r="H86" s="16">
        <f t="shared" si="119"/>
        <v>247</v>
      </c>
      <c r="I86" s="154">
        <f t="shared" si="121"/>
        <v>1452</v>
      </c>
      <c r="J86" s="157">
        <f t="shared" si="122"/>
        <v>1521</v>
      </c>
      <c r="K86" s="157">
        <v>126</v>
      </c>
      <c r="L86" s="157">
        <v>121</v>
      </c>
      <c r="M86" s="157">
        <v>258</v>
      </c>
      <c r="N86" s="157">
        <v>126</v>
      </c>
      <c r="O86" s="157">
        <v>281</v>
      </c>
      <c r="P86" s="157">
        <v>615</v>
      </c>
      <c r="Q86" s="157">
        <v>172</v>
      </c>
      <c r="R86" s="157">
        <v>250</v>
      </c>
      <c r="S86" s="157">
        <v>131</v>
      </c>
      <c r="T86" s="157">
        <v>335</v>
      </c>
      <c r="U86" s="157">
        <v>630</v>
      </c>
      <c r="V86" s="157">
        <v>175</v>
      </c>
      <c r="W86" s="46"/>
      <c r="X86" s="157">
        <v>103</v>
      </c>
      <c r="Y86" s="157">
        <v>110</v>
      </c>
      <c r="Z86" s="157">
        <v>112</v>
      </c>
      <c r="AA86" s="157">
        <v>100</v>
      </c>
      <c r="AB86" s="157">
        <v>115</v>
      </c>
      <c r="AC86" s="157">
        <v>125</v>
      </c>
      <c r="AD86" s="157">
        <v>127</v>
      </c>
      <c r="AE86" s="157">
        <v>122</v>
      </c>
      <c r="AF86" s="157">
        <v>114</v>
      </c>
      <c r="AG86" s="157">
        <v>95</v>
      </c>
      <c r="AH86" s="157">
        <v>86</v>
      </c>
      <c r="AI86" s="157">
        <v>71</v>
      </c>
      <c r="AJ86" s="157">
        <v>51</v>
      </c>
      <c r="AK86" s="157">
        <v>42</v>
      </c>
      <c r="AL86" s="157">
        <v>32</v>
      </c>
      <c r="AM86" s="157">
        <v>22</v>
      </c>
      <c r="AN86" s="157">
        <v>25</v>
      </c>
      <c r="AO86" s="157">
        <v>98</v>
      </c>
      <c r="AP86" s="157">
        <v>110</v>
      </c>
      <c r="AQ86" s="157">
        <v>115</v>
      </c>
      <c r="AR86" s="157">
        <v>113</v>
      </c>
      <c r="AS86" s="157">
        <v>144</v>
      </c>
      <c r="AT86" s="157">
        <v>136</v>
      </c>
      <c r="AU86" s="157">
        <v>125</v>
      </c>
      <c r="AV86" s="157">
        <v>127</v>
      </c>
      <c r="AW86" s="157">
        <v>118</v>
      </c>
      <c r="AX86" s="157">
        <v>106</v>
      </c>
      <c r="AY86" s="157">
        <v>86</v>
      </c>
      <c r="AZ86" s="157">
        <v>68</v>
      </c>
      <c r="BA86" s="157">
        <v>53</v>
      </c>
      <c r="BB86" s="157">
        <v>44</v>
      </c>
      <c r="BC86" s="157">
        <v>31</v>
      </c>
      <c r="BD86" s="157">
        <v>22</v>
      </c>
      <c r="BE86" s="157">
        <v>25</v>
      </c>
    </row>
    <row r="87" spans="1:57" customFormat="1" x14ac:dyDescent="0.25">
      <c r="A87" s="1">
        <v>71</v>
      </c>
      <c r="B87" s="21" t="s">
        <v>22</v>
      </c>
      <c r="C87" s="22" t="s">
        <v>133</v>
      </c>
      <c r="D87" s="22" t="s">
        <v>165</v>
      </c>
      <c r="E87" s="22" t="s">
        <v>166</v>
      </c>
      <c r="F87" s="23" t="s">
        <v>34</v>
      </c>
      <c r="G87" s="154">
        <f t="shared" si="120"/>
        <v>3255</v>
      </c>
      <c r="H87" s="16">
        <f t="shared" si="119"/>
        <v>265</v>
      </c>
      <c r="I87" s="154">
        <f t="shared" si="121"/>
        <v>1587</v>
      </c>
      <c r="J87" s="157">
        <f t="shared" si="122"/>
        <v>1668</v>
      </c>
      <c r="K87" s="157">
        <v>135</v>
      </c>
      <c r="L87" s="157">
        <v>130</v>
      </c>
      <c r="M87" s="157">
        <v>280</v>
      </c>
      <c r="N87" s="157">
        <v>138</v>
      </c>
      <c r="O87" s="157">
        <v>307</v>
      </c>
      <c r="P87" s="157">
        <v>674</v>
      </c>
      <c r="Q87" s="157">
        <v>188</v>
      </c>
      <c r="R87" s="157">
        <v>272</v>
      </c>
      <c r="S87" s="157">
        <v>144</v>
      </c>
      <c r="T87" s="157">
        <v>368</v>
      </c>
      <c r="U87" s="157">
        <v>691</v>
      </c>
      <c r="V87" s="157">
        <v>193</v>
      </c>
      <c r="W87" s="46"/>
      <c r="X87" s="157">
        <v>109</v>
      </c>
      <c r="Y87" s="157">
        <v>122</v>
      </c>
      <c r="Z87" s="157">
        <v>122</v>
      </c>
      <c r="AA87" s="157">
        <v>110</v>
      </c>
      <c r="AB87" s="157">
        <v>126</v>
      </c>
      <c r="AC87" s="157">
        <v>136</v>
      </c>
      <c r="AD87" s="157">
        <v>139</v>
      </c>
      <c r="AE87" s="157">
        <v>134</v>
      </c>
      <c r="AF87" s="157">
        <v>125</v>
      </c>
      <c r="AG87" s="157">
        <v>104</v>
      </c>
      <c r="AH87" s="157">
        <v>94</v>
      </c>
      <c r="AI87" s="157">
        <v>78</v>
      </c>
      <c r="AJ87" s="157">
        <v>56</v>
      </c>
      <c r="AK87" s="157">
        <v>46</v>
      </c>
      <c r="AL87" s="157">
        <v>35</v>
      </c>
      <c r="AM87" s="157">
        <v>24</v>
      </c>
      <c r="AN87" s="157">
        <v>27</v>
      </c>
      <c r="AO87" s="157">
        <v>105</v>
      </c>
      <c r="AP87" s="157">
        <v>121</v>
      </c>
      <c r="AQ87" s="157">
        <v>126</v>
      </c>
      <c r="AR87" s="157">
        <v>124</v>
      </c>
      <c r="AS87" s="157">
        <v>158</v>
      </c>
      <c r="AT87" s="157">
        <v>150</v>
      </c>
      <c r="AU87" s="157">
        <v>138</v>
      </c>
      <c r="AV87" s="157">
        <v>139</v>
      </c>
      <c r="AW87" s="157">
        <v>129</v>
      </c>
      <c r="AX87" s="157">
        <v>117</v>
      </c>
      <c r="AY87" s="157">
        <v>94</v>
      </c>
      <c r="AZ87" s="157">
        <v>74</v>
      </c>
      <c r="BA87" s="157">
        <v>58</v>
      </c>
      <c r="BB87" s="157">
        <v>49</v>
      </c>
      <c r="BC87" s="157">
        <v>34</v>
      </c>
      <c r="BD87" s="157">
        <v>24</v>
      </c>
      <c r="BE87" s="157">
        <v>28</v>
      </c>
    </row>
    <row r="88" spans="1:57" customFormat="1" x14ac:dyDescent="0.25">
      <c r="A88" s="1">
        <v>72</v>
      </c>
      <c r="B88" s="21" t="s">
        <v>22</v>
      </c>
      <c r="C88" s="22" t="s">
        <v>133</v>
      </c>
      <c r="D88" s="22" t="s">
        <v>167</v>
      </c>
      <c r="E88" s="22" t="s">
        <v>168</v>
      </c>
      <c r="F88" s="23" t="s">
        <v>34</v>
      </c>
      <c r="G88" s="154">
        <f t="shared" si="120"/>
        <v>2320</v>
      </c>
      <c r="H88" s="16">
        <f t="shared" si="119"/>
        <v>192</v>
      </c>
      <c r="I88" s="154">
        <f t="shared" si="121"/>
        <v>1127</v>
      </c>
      <c r="J88" s="157">
        <f t="shared" si="122"/>
        <v>1193</v>
      </c>
      <c r="K88" s="157">
        <v>97</v>
      </c>
      <c r="L88" s="157">
        <v>95</v>
      </c>
      <c r="M88" s="157">
        <v>198</v>
      </c>
      <c r="N88" s="157">
        <v>98</v>
      </c>
      <c r="O88" s="157">
        <v>219</v>
      </c>
      <c r="P88" s="157">
        <v>479</v>
      </c>
      <c r="Q88" s="157">
        <v>133</v>
      </c>
      <c r="R88" s="157">
        <v>198</v>
      </c>
      <c r="S88" s="157">
        <v>104</v>
      </c>
      <c r="T88" s="157">
        <v>262</v>
      </c>
      <c r="U88" s="157">
        <v>492</v>
      </c>
      <c r="V88" s="157">
        <v>137</v>
      </c>
      <c r="W88" s="46"/>
      <c r="X88" s="157">
        <v>79</v>
      </c>
      <c r="Y88" s="157">
        <v>85</v>
      </c>
      <c r="Z88" s="157">
        <v>86</v>
      </c>
      <c r="AA88" s="157">
        <v>78</v>
      </c>
      <c r="AB88" s="157">
        <v>90</v>
      </c>
      <c r="AC88" s="157">
        <v>97</v>
      </c>
      <c r="AD88" s="157">
        <v>99</v>
      </c>
      <c r="AE88" s="157">
        <v>95</v>
      </c>
      <c r="AF88" s="157">
        <v>89</v>
      </c>
      <c r="AG88" s="157">
        <v>74</v>
      </c>
      <c r="AH88" s="157">
        <v>67</v>
      </c>
      <c r="AI88" s="157">
        <v>55</v>
      </c>
      <c r="AJ88" s="157">
        <v>40</v>
      </c>
      <c r="AK88" s="157">
        <v>32</v>
      </c>
      <c r="AL88" s="157">
        <v>25</v>
      </c>
      <c r="AM88" s="157">
        <v>17</v>
      </c>
      <c r="AN88" s="157">
        <v>19</v>
      </c>
      <c r="AO88" s="157">
        <v>77</v>
      </c>
      <c r="AP88" s="157">
        <v>87</v>
      </c>
      <c r="AQ88" s="157">
        <v>92</v>
      </c>
      <c r="AR88" s="157">
        <v>89</v>
      </c>
      <c r="AS88" s="157">
        <v>112</v>
      </c>
      <c r="AT88" s="157">
        <v>107</v>
      </c>
      <c r="AU88" s="157">
        <v>98</v>
      </c>
      <c r="AV88" s="157">
        <v>99</v>
      </c>
      <c r="AW88" s="157">
        <v>92</v>
      </c>
      <c r="AX88" s="157">
        <v>83</v>
      </c>
      <c r="AY88" s="157">
        <v>67</v>
      </c>
      <c r="AZ88" s="157">
        <v>53</v>
      </c>
      <c r="BA88" s="157">
        <v>41</v>
      </c>
      <c r="BB88" s="157">
        <v>35</v>
      </c>
      <c r="BC88" s="157">
        <v>24</v>
      </c>
      <c r="BD88" s="157">
        <v>17</v>
      </c>
      <c r="BE88" s="157">
        <v>20</v>
      </c>
    </row>
    <row r="89" spans="1:57" customFormat="1" x14ac:dyDescent="0.25">
      <c r="A89" s="1">
        <v>73</v>
      </c>
      <c r="B89" s="21" t="s">
        <v>22</v>
      </c>
      <c r="C89" s="22" t="s">
        <v>133</v>
      </c>
      <c r="D89" s="22" t="s">
        <v>169</v>
      </c>
      <c r="E89" s="22" t="s">
        <v>170</v>
      </c>
      <c r="F89" s="23" t="s">
        <v>34</v>
      </c>
      <c r="G89" s="154">
        <f t="shared" si="120"/>
        <v>5791</v>
      </c>
      <c r="H89" s="16">
        <f t="shared" si="119"/>
        <v>473</v>
      </c>
      <c r="I89" s="154">
        <f t="shared" si="121"/>
        <v>2825</v>
      </c>
      <c r="J89" s="157">
        <f t="shared" si="122"/>
        <v>2966</v>
      </c>
      <c r="K89" s="157">
        <v>242</v>
      </c>
      <c r="L89" s="157">
        <v>231</v>
      </c>
      <c r="M89" s="157">
        <v>497</v>
      </c>
      <c r="N89" s="157">
        <v>247</v>
      </c>
      <c r="O89" s="157">
        <v>548</v>
      </c>
      <c r="P89" s="157">
        <v>1199</v>
      </c>
      <c r="Q89" s="157">
        <v>334</v>
      </c>
      <c r="R89" s="157">
        <v>485</v>
      </c>
      <c r="S89" s="157">
        <v>255</v>
      </c>
      <c r="T89" s="157">
        <v>654</v>
      </c>
      <c r="U89" s="157">
        <v>1229</v>
      </c>
      <c r="V89" s="157">
        <v>343</v>
      </c>
      <c r="W89" s="46"/>
      <c r="X89" s="157">
        <v>197</v>
      </c>
      <c r="Y89" s="157">
        <v>213</v>
      </c>
      <c r="Z89" s="157">
        <v>218</v>
      </c>
      <c r="AA89" s="157">
        <v>196</v>
      </c>
      <c r="AB89" s="157">
        <v>225</v>
      </c>
      <c r="AC89" s="157">
        <v>243</v>
      </c>
      <c r="AD89" s="157">
        <v>248</v>
      </c>
      <c r="AE89" s="157">
        <v>238</v>
      </c>
      <c r="AF89" s="157">
        <v>222</v>
      </c>
      <c r="AG89" s="157">
        <v>185</v>
      </c>
      <c r="AH89" s="157">
        <v>167</v>
      </c>
      <c r="AI89" s="157">
        <v>139</v>
      </c>
      <c r="AJ89" s="157">
        <v>100</v>
      </c>
      <c r="AK89" s="157">
        <v>81</v>
      </c>
      <c r="AL89" s="157">
        <v>62</v>
      </c>
      <c r="AM89" s="157">
        <v>43</v>
      </c>
      <c r="AN89" s="157">
        <v>48</v>
      </c>
      <c r="AO89" s="157">
        <v>186</v>
      </c>
      <c r="AP89" s="157">
        <v>216</v>
      </c>
      <c r="AQ89" s="157">
        <v>225</v>
      </c>
      <c r="AR89" s="157">
        <v>220</v>
      </c>
      <c r="AS89" s="157">
        <v>281</v>
      </c>
      <c r="AT89" s="157">
        <v>266</v>
      </c>
      <c r="AU89" s="157">
        <v>244</v>
      </c>
      <c r="AV89" s="157">
        <v>248</v>
      </c>
      <c r="AW89" s="157">
        <v>230</v>
      </c>
      <c r="AX89" s="157">
        <v>207</v>
      </c>
      <c r="AY89" s="157">
        <v>168</v>
      </c>
      <c r="AZ89" s="157">
        <v>132</v>
      </c>
      <c r="BA89" s="157">
        <v>103</v>
      </c>
      <c r="BB89" s="157">
        <v>87</v>
      </c>
      <c r="BC89" s="157">
        <v>60</v>
      </c>
      <c r="BD89" s="157">
        <v>43</v>
      </c>
      <c r="BE89" s="157">
        <v>50</v>
      </c>
    </row>
    <row r="90" spans="1:57" customFormat="1" x14ac:dyDescent="0.25">
      <c r="A90" s="1">
        <v>74</v>
      </c>
      <c r="B90" s="21" t="s">
        <v>22</v>
      </c>
      <c r="C90" s="22" t="s">
        <v>133</v>
      </c>
      <c r="D90" s="22" t="s">
        <v>171</v>
      </c>
      <c r="E90" s="22" t="s">
        <v>172</v>
      </c>
      <c r="F90" s="23" t="s">
        <v>34</v>
      </c>
      <c r="G90" s="154">
        <f t="shared" si="120"/>
        <v>6689</v>
      </c>
      <c r="H90" s="16">
        <f t="shared" si="119"/>
        <v>571</v>
      </c>
      <c r="I90" s="154">
        <f t="shared" si="121"/>
        <v>3265</v>
      </c>
      <c r="J90" s="157">
        <f t="shared" si="122"/>
        <v>3424</v>
      </c>
      <c r="K90" s="157">
        <v>293</v>
      </c>
      <c r="L90" s="157">
        <v>278</v>
      </c>
      <c r="M90" s="157">
        <v>588</v>
      </c>
      <c r="N90" s="157">
        <v>282</v>
      </c>
      <c r="O90" s="157">
        <v>631</v>
      </c>
      <c r="P90" s="157">
        <v>1378</v>
      </c>
      <c r="Q90" s="157">
        <v>386</v>
      </c>
      <c r="R90" s="157">
        <v>570</v>
      </c>
      <c r="S90" s="157">
        <v>295</v>
      </c>
      <c r="T90" s="157">
        <v>752</v>
      </c>
      <c r="U90" s="157">
        <v>1414</v>
      </c>
      <c r="V90" s="157">
        <v>393</v>
      </c>
      <c r="W90" s="46"/>
      <c r="X90" s="157">
        <v>241</v>
      </c>
      <c r="Y90" s="157">
        <v>246</v>
      </c>
      <c r="Z90" s="157">
        <v>251</v>
      </c>
      <c r="AA90" s="157">
        <v>224</v>
      </c>
      <c r="AB90" s="157">
        <v>259</v>
      </c>
      <c r="AC90" s="157">
        <v>280</v>
      </c>
      <c r="AD90" s="157">
        <v>285</v>
      </c>
      <c r="AE90" s="157">
        <v>273</v>
      </c>
      <c r="AF90" s="157">
        <v>256</v>
      </c>
      <c r="AG90" s="157">
        <v>213</v>
      </c>
      <c r="AH90" s="157">
        <v>192</v>
      </c>
      <c r="AI90" s="157">
        <v>159</v>
      </c>
      <c r="AJ90" s="157">
        <v>116</v>
      </c>
      <c r="AK90" s="157">
        <v>93</v>
      </c>
      <c r="AL90" s="157">
        <v>72</v>
      </c>
      <c r="AM90" s="157">
        <v>49</v>
      </c>
      <c r="AN90" s="157">
        <v>56</v>
      </c>
      <c r="AO90" s="157">
        <v>227</v>
      </c>
      <c r="AP90" s="157">
        <v>248</v>
      </c>
      <c r="AQ90" s="157">
        <v>259</v>
      </c>
      <c r="AR90" s="157">
        <v>254</v>
      </c>
      <c r="AS90" s="157">
        <v>323</v>
      </c>
      <c r="AT90" s="157">
        <v>306</v>
      </c>
      <c r="AU90" s="157">
        <v>281</v>
      </c>
      <c r="AV90" s="157">
        <v>285</v>
      </c>
      <c r="AW90" s="157">
        <v>264</v>
      </c>
      <c r="AX90" s="157">
        <v>238</v>
      </c>
      <c r="AY90" s="157">
        <v>193</v>
      </c>
      <c r="AZ90" s="157">
        <v>153</v>
      </c>
      <c r="BA90" s="157">
        <v>118</v>
      </c>
      <c r="BB90" s="157">
        <v>100</v>
      </c>
      <c r="BC90" s="157">
        <v>68</v>
      </c>
      <c r="BD90" s="157">
        <v>50</v>
      </c>
      <c r="BE90" s="157">
        <v>57</v>
      </c>
    </row>
    <row r="91" spans="1:57" customFormat="1" x14ac:dyDescent="0.25">
      <c r="A91" s="1">
        <v>75</v>
      </c>
      <c r="B91" s="21" t="s">
        <v>22</v>
      </c>
      <c r="C91" s="22" t="s">
        <v>133</v>
      </c>
      <c r="D91" s="22" t="s">
        <v>173</v>
      </c>
      <c r="E91" s="22" t="s">
        <v>174</v>
      </c>
      <c r="F91" s="23" t="s">
        <v>34</v>
      </c>
      <c r="G91" s="154">
        <f t="shared" si="120"/>
        <v>3835</v>
      </c>
      <c r="H91" s="16">
        <f t="shared" si="119"/>
        <v>311</v>
      </c>
      <c r="I91" s="154">
        <f t="shared" si="121"/>
        <v>1870</v>
      </c>
      <c r="J91" s="157">
        <f t="shared" si="122"/>
        <v>1965</v>
      </c>
      <c r="K91" s="157">
        <v>158</v>
      </c>
      <c r="L91" s="157">
        <v>153</v>
      </c>
      <c r="M91" s="157">
        <v>328</v>
      </c>
      <c r="N91" s="157">
        <v>162</v>
      </c>
      <c r="O91" s="157">
        <v>363</v>
      </c>
      <c r="P91" s="157">
        <v>795</v>
      </c>
      <c r="Q91" s="157">
        <v>222</v>
      </c>
      <c r="R91" s="157">
        <v>321</v>
      </c>
      <c r="S91" s="157">
        <v>170</v>
      </c>
      <c r="T91" s="157">
        <v>433</v>
      </c>
      <c r="U91" s="157">
        <v>814</v>
      </c>
      <c r="V91" s="157">
        <v>227</v>
      </c>
      <c r="W91" s="46"/>
      <c r="X91" s="157">
        <v>128</v>
      </c>
      <c r="Y91" s="157">
        <v>142</v>
      </c>
      <c r="Z91" s="157">
        <v>144</v>
      </c>
      <c r="AA91" s="157">
        <v>129</v>
      </c>
      <c r="AB91" s="157">
        <v>149</v>
      </c>
      <c r="AC91" s="157">
        <v>161</v>
      </c>
      <c r="AD91" s="157">
        <v>164</v>
      </c>
      <c r="AE91" s="157">
        <v>158</v>
      </c>
      <c r="AF91" s="157">
        <v>147</v>
      </c>
      <c r="AG91" s="157">
        <v>123</v>
      </c>
      <c r="AH91" s="157">
        <v>111</v>
      </c>
      <c r="AI91" s="157">
        <v>92</v>
      </c>
      <c r="AJ91" s="157">
        <v>67</v>
      </c>
      <c r="AK91" s="157">
        <v>54</v>
      </c>
      <c r="AL91" s="157">
        <v>41</v>
      </c>
      <c r="AM91" s="157">
        <v>28</v>
      </c>
      <c r="AN91" s="157">
        <v>32</v>
      </c>
      <c r="AO91" s="157">
        <v>123</v>
      </c>
      <c r="AP91" s="157">
        <v>143</v>
      </c>
      <c r="AQ91" s="157">
        <v>150</v>
      </c>
      <c r="AR91" s="157">
        <v>146</v>
      </c>
      <c r="AS91" s="157">
        <v>186</v>
      </c>
      <c r="AT91" s="157">
        <v>176</v>
      </c>
      <c r="AU91" s="157">
        <v>162</v>
      </c>
      <c r="AV91" s="157">
        <v>164</v>
      </c>
      <c r="AW91" s="157">
        <v>152</v>
      </c>
      <c r="AX91" s="157">
        <v>137</v>
      </c>
      <c r="AY91" s="157">
        <v>111</v>
      </c>
      <c r="AZ91" s="157">
        <v>88</v>
      </c>
      <c r="BA91" s="157">
        <v>68</v>
      </c>
      <c r="BB91" s="157">
        <v>57</v>
      </c>
      <c r="BC91" s="157">
        <v>40</v>
      </c>
      <c r="BD91" s="157">
        <v>29</v>
      </c>
      <c r="BE91" s="157">
        <v>33</v>
      </c>
    </row>
    <row r="92" spans="1:57" customFormat="1" ht="15.75" thickBot="1" x14ac:dyDescent="0.3">
      <c r="A92" s="1">
        <v>76</v>
      </c>
      <c r="B92" s="21" t="s">
        <v>22</v>
      </c>
      <c r="C92" s="22" t="s">
        <v>133</v>
      </c>
      <c r="D92" s="22" t="s">
        <v>175</v>
      </c>
      <c r="E92" s="22" t="s">
        <v>176</v>
      </c>
      <c r="F92" s="23" t="s">
        <v>37</v>
      </c>
      <c r="G92" s="13"/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46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</row>
    <row r="93" spans="1:57" customFormat="1" ht="15" customHeight="1" thickBot="1" x14ac:dyDescent="0.3">
      <c r="A93" s="40"/>
      <c r="B93" s="166"/>
      <c r="C93" s="167"/>
      <c r="D93" s="167"/>
      <c r="E93" s="167" t="s">
        <v>294</v>
      </c>
      <c r="F93" s="168"/>
      <c r="G93" s="169">
        <f>SUM(G94:G101)</f>
        <v>178077</v>
      </c>
      <c r="H93" s="163">
        <f t="shared" ref="H93" si="123">SUM(H94:H101)</f>
        <v>14636</v>
      </c>
      <c r="I93" s="149">
        <f>+SUM(I94:I101)</f>
        <v>86883</v>
      </c>
      <c r="J93" s="151">
        <f t="shared" ref="J93:AO93" si="124">+SUM(J94:J101)</f>
        <v>91194</v>
      </c>
      <c r="K93" s="151">
        <f t="shared" si="124"/>
        <v>7478</v>
      </c>
      <c r="L93" s="151">
        <f t="shared" si="124"/>
        <v>7158</v>
      </c>
      <c r="M93" s="151">
        <f t="shared" si="124"/>
        <v>15327</v>
      </c>
      <c r="N93" s="151">
        <f t="shared" si="124"/>
        <v>7570</v>
      </c>
      <c r="O93" s="151">
        <f t="shared" si="124"/>
        <v>16840</v>
      </c>
      <c r="P93" s="151">
        <f t="shared" si="124"/>
        <v>36845</v>
      </c>
      <c r="Q93" s="151">
        <f t="shared" si="124"/>
        <v>10301</v>
      </c>
      <c r="R93" s="151">
        <f t="shared" si="124"/>
        <v>14961</v>
      </c>
      <c r="S93" s="151">
        <f t="shared" si="124"/>
        <v>7858</v>
      </c>
      <c r="T93" s="151">
        <f t="shared" si="124"/>
        <v>20102</v>
      </c>
      <c r="U93" s="151">
        <f t="shared" si="124"/>
        <v>37768</v>
      </c>
      <c r="V93" s="151">
        <f t="shared" si="124"/>
        <v>10505</v>
      </c>
      <c r="W93" s="46"/>
      <c r="X93" s="151">
        <f t="shared" si="124"/>
        <v>6086</v>
      </c>
      <c r="Y93" s="151">
        <f t="shared" si="124"/>
        <v>6563</v>
      </c>
      <c r="Z93" s="151">
        <f t="shared" si="124"/>
        <v>6702</v>
      </c>
      <c r="AA93" s="151">
        <f t="shared" si="124"/>
        <v>6013</v>
      </c>
      <c r="AB93" s="151">
        <f t="shared" si="124"/>
        <v>6907</v>
      </c>
      <c r="AC93" s="151">
        <f t="shared" si="124"/>
        <v>7466</v>
      </c>
      <c r="AD93" s="151">
        <f t="shared" si="124"/>
        <v>7612</v>
      </c>
      <c r="AE93" s="151">
        <f t="shared" si="124"/>
        <v>7303</v>
      </c>
      <c r="AF93" s="151">
        <f t="shared" si="124"/>
        <v>6829</v>
      </c>
      <c r="AG93" s="151">
        <f t="shared" si="124"/>
        <v>5696</v>
      </c>
      <c r="AH93" s="151">
        <f t="shared" si="124"/>
        <v>5146</v>
      </c>
      <c r="AI93" s="151">
        <f t="shared" si="124"/>
        <v>4259</v>
      </c>
      <c r="AJ93" s="151">
        <f t="shared" si="124"/>
        <v>3094</v>
      </c>
      <c r="AK93" s="151">
        <f t="shared" si="124"/>
        <v>2496</v>
      </c>
      <c r="AL93" s="151">
        <f t="shared" si="124"/>
        <v>1915</v>
      </c>
      <c r="AM93" s="151">
        <f t="shared" si="124"/>
        <v>1307</v>
      </c>
      <c r="AN93" s="151">
        <f t="shared" si="124"/>
        <v>1489</v>
      </c>
      <c r="AO93" s="151">
        <f t="shared" si="124"/>
        <v>5786</v>
      </c>
      <c r="AP93" s="151">
        <f t="shared" ref="AP93" si="125">+SUM(AP94:AP101)</f>
        <v>6626</v>
      </c>
      <c r="AQ93" s="151">
        <f t="shared" ref="AQ93" si="126">+SUM(AQ94:AQ101)</f>
        <v>6923</v>
      </c>
      <c r="AR93" s="151">
        <f t="shared" ref="AR93" si="127">+SUM(AR94:AR101)</f>
        <v>6762</v>
      </c>
      <c r="AS93" s="151">
        <f t="shared" ref="AS93" si="128">+SUM(AS94:AS101)</f>
        <v>8636</v>
      </c>
      <c r="AT93" s="151">
        <f t="shared" ref="AT93" si="129">+SUM(AT94:AT101)</f>
        <v>8188</v>
      </c>
      <c r="AU93" s="151">
        <f t="shared" ref="AU93" si="130">+SUM(AU94:AU101)</f>
        <v>7504</v>
      </c>
      <c r="AV93" s="151">
        <f t="shared" ref="AV93" si="131">+SUM(AV94:AV101)</f>
        <v>7624</v>
      </c>
      <c r="AW93" s="151">
        <f t="shared" ref="AW93" si="132">+SUM(AW94:AW101)</f>
        <v>7057</v>
      </c>
      <c r="AX93" s="151">
        <f t="shared" ref="AX93" si="133">+SUM(AX94:AX101)</f>
        <v>6361</v>
      </c>
      <c r="AY93" s="151">
        <f t="shared" ref="AY93" si="134">+SUM(AY94:AY101)</f>
        <v>5151</v>
      </c>
      <c r="AZ93" s="151">
        <f t="shared" ref="AZ93" si="135">+SUM(AZ94:AZ101)</f>
        <v>4071</v>
      </c>
      <c r="BA93" s="151">
        <f t="shared" ref="BA93" si="136">+SUM(BA94:BA101)</f>
        <v>3153</v>
      </c>
      <c r="BB93" s="151">
        <f t="shared" ref="BB93" si="137">+SUM(BB94:BB101)</f>
        <v>2672</v>
      </c>
      <c r="BC93" s="151">
        <f t="shared" ref="BC93" si="138">+SUM(BC94:BC101)</f>
        <v>1833</v>
      </c>
      <c r="BD93" s="151">
        <f t="shared" ref="BD93" si="139">+SUM(BD94:BD101)</f>
        <v>1327</v>
      </c>
      <c r="BE93" s="151">
        <f t="shared" ref="BE93" si="140">+SUM(BE94:BE101)</f>
        <v>1520</v>
      </c>
    </row>
    <row r="94" spans="1:57" customFormat="1" x14ac:dyDescent="0.25">
      <c r="A94" s="1">
        <v>77</v>
      </c>
      <c r="B94" s="36" t="s">
        <v>22</v>
      </c>
      <c r="C94" s="37" t="s">
        <v>133</v>
      </c>
      <c r="D94" s="37" t="s">
        <v>179</v>
      </c>
      <c r="E94" s="37" t="s">
        <v>180</v>
      </c>
      <c r="F94" s="38" t="s">
        <v>37</v>
      </c>
      <c r="G94" s="153">
        <f t="shared" si="120"/>
        <v>41340</v>
      </c>
      <c r="H94" s="16">
        <f t="shared" ref="H94:H101" si="141">+SUM(K94,L94)</f>
        <v>3453</v>
      </c>
      <c r="I94" s="153">
        <f t="shared" si="121"/>
        <v>20172</v>
      </c>
      <c r="J94" s="156">
        <f t="shared" si="122"/>
        <v>21168</v>
      </c>
      <c r="K94" s="156">
        <v>1765</v>
      </c>
      <c r="L94" s="156">
        <v>1688</v>
      </c>
      <c r="M94" s="156">
        <v>3585</v>
      </c>
      <c r="N94" s="156">
        <v>1755</v>
      </c>
      <c r="O94" s="156">
        <v>3904</v>
      </c>
      <c r="P94" s="156">
        <v>8540</v>
      </c>
      <c r="Q94" s="156">
        <v>2388</v>
      </c>
      <c r="R94" s="156">
        <v>3496</v>
      </c>
      <c r="S94" s="156">
        <v>1821</v>
      </c>
      <c r="T94" s="156">
        <v>4660</v>
      </c>
      <c r="U94" s="156">
        <v>8756</v>
      </c>
      <c r="V94" s="156">
        <v>2435</v>
      </c>
      <c r="W94" s="46"/>
      <c r="X94" s="156">
        <v>1442</v>
      </c>
      <c r="Y94" s="156">
        <v>1522</v>
      </c>
      <c r="Z94" s="156">
        <v>1554</v>
      </c>
      <c r="AA94" s="156">
        <v>1394</v>
      </c>
      <c r="AB94" s="156">
        <v>1601</v>
      </c>
      <c r="AC94" s="156">
        <v>1731</v>
      </c>
      <c r="AD94" s="156">
        <v>1764</v>
      </c>
      <c r="AE94" s="156">
        <v>1693</v>
      </c>
      <c r="AF94" s="156">
        <v>1583</v>
      </c>
      <c r="AG94" s="156">
        <v>1320</v>
      </c>
      <c r="AH94" s="156">
        <v>1193</v>
      </c>
      <c r="AI94" s="156">
        <v>987</v>
      </c>
      <c r="AJ94" s="156">
        <v>717</v>
      </c>
      <c r="AK94" s="156">
        <v>579</v>
      </c>
      <c r="AL94" s="156">
        <v>444</v>
      </c>
      <c r="AM94" s="156">
        <v>303</v>
      </c>
      <c r="AN94" s="156">
        <v>345</v>
      </c>
      <c r="AO94" s="156">
        <v>1370</v>
      </c>
      <c r="AP94" s="156">
        <v>1536</v>
      </c>
      <c r="AQ94" s="156">
        <v>1604</v>
      </c>
      <c r="AR94" s="156">
        <v>1567</v>
      </c>
      <c r="AS94" s="156">
        <v>2002</v>
      </c>
      <c r="AT94" s="156">
        <v>1898</v>
      </c>
      <c r="AU94" s="156">
        <v>1740</v>
      </c>
      <c r="AV94" s="156">
        <v>1767</v>
      </c>
      <c r="AW94" s="156">
        <v>1636</v>
      </c>
      <c r="AX94" s="156">
        <v>1475</v>
      </c>
      <c r="AY94" s="156">
        <v>1194</v>
      </c>
      <c r="AZ94" s="156">
        <v>944</v>
      </c>
      <c r="BA94" s="156">
        <v>731</v>
      </c>
      <c r="BB94" s="156">
        <v>619</v>
      </c>
      <c r="BC94" s="156">
        <v>425</v>
      </c>
      <c r="BD94" s="156">
        <v>308</v>
      </c>
      <c r="BE94" s="156">
        <v>352</v>
      </c>
    </row>
    <row r="95" spans="1:57" customFormat="1" x14ac:dyDescent="0.25">
      <c r="A95" s="1">
        <v>78</v>
      </c>
      <c r="B95" s="21" t="s">
        <v>22</v>
      </c>
      <c r="C95" s="22" t="s">
        <v>133</v>
      </c>
      <c r="D95" s="22" t="s">
        <v>181</v>
      </c>
      <c r="E95" s="22" t="s">
        <v>182</v>
      </c>
      <c r="F95" s="23" t="s">
        <v>37</v>
      </c>
      <c r="G95" s="154">
        <f t="shared" si="120"/>
        <v>15586</v>
      </c>
      <c r="H95" s="16">
        <f t="shared" si="141"/>
        <v>1297</v>
      </c>
      <c r="I95" s="154">
        <f t="shared" si="121"/>
        <v>7604</v>
      </c>
      <c r="J95" s="157">
        <f t="shared" si="122"/>
        <v>7982</v>
      </c>
      <c r="K95" s="157">
        <v>662</v>
      </c>
      <c r="L95" s="157">
        <v>635</v>
      </c>
      <c r="M95" s="157">
        <v>1348</v>
      </c>
      <c r="N95" s="157">
        <v>661</v>
      </c>
      <c r="O95" s="157">
        <v>1473</v>
      </c>
      <c r="P95" s="157">
        <v>3222</v>
      </c>
      <c r="Q95" s="157">
        <v>900</v>
      </c>
      <c r="R95" s="157">
        <v>1317</v>
      </c>
      <c r="S95" s="157">
        <v>688</v>
      </c>
      <c r="T95" s="157">
        <v>1757</v>
      </c>
      <c r="U95" s="157">
        <v>3301</v>
      </c>
      <c r="V95" s="157">
        <v>919</v>
      </c>
      <c r="W95" s="46"/>
      <c r="X95" s="157">
        <v>540</v>
      </c>
      <c r="Y95" s="157">
        <v>574</v>
      </c>
      <c r="Z95" s="157">
        <v>586</v>
      </c>
      <c r="AA95" s="157">
        <v>525</v>
      </c>
      <c r="AB95" s="157">
        <v>604</v>
      </c>
      <c r="AC95" s="157">
        <v>653</v>
      </c>
      <c r="AD95" s="157">
        <v>666</v>
      </c>
      <c r="AE95" s="157">
        <v>639</v>
      </c>
      <c r="AF95" s="157">
        <v>597</v>
      </c>
      <c r="AG95" s="157">
        <v>498</v>
      </c>
      <c r="AH95" s="157">
        <v>450</v>
      </c>
      <c r="AI95" s="157">
        <v>372</v>
      </c>
      <c r="AJ95" s="157">
        <v>270</v>
      </c>
      <c r="AK95" s="157">
        <v>218</v>
      </c>
      <c r="AL95" s="157">
        <v>168</v>
      </c>
      <c r="AM95" s="157">
        <v>114</v>
      </c>
      <c r="AN95" s="157">
        <v>130</v>
      </c>
      <c r="AO95" s="157">
        <v>515</v>
      </c>
      <c r="AP95" s="157">
        <v>579</v>
      </c>
      <c r="AQ95" s="157">
        <v>606</v>
      </c>
      <c r="AR95" s="157">
        <v>591</v>
      </c>
      <c r="AS95" s="157">
        <v>755</v>
      </c>
      <c r="AT95" s="157">
        <v>716</v>
      </c>
      <c r="AU95" s="157">
        <v>656</v>
      </c>
      <c r="AV95" s="157">
        <v>666</v>
      </c>
      <c r="AW95" s="157">
        <v>617</v>
      </c>
      <c r="AX95" s="157">
        <v>556</v>
      </c>
      <c r="AY95" s="157">
        <v>450</v>
      </c>
      <c r="AZ95" s="157">
        <v>356</v>
      </c>
      <c r="BA95" s="157">
        <v>276</v>
      </c>
      <c r="BB95" s="157">
        <v>234</v>
      </c>
      <c r="BC95" s="157">
        <v>160</v>
      </c>
      <c r="BD95" s="157">
        <v>116</v>
      </c>
      <c r="BE95" s="157">
        <v>133</v>
      </c>
    </row>
    <row r="96" spans="1:57" customFormat="1" x14ac:dyDescent="0.25">
      <c r="A96" s="1">
        <v>79</v>
      </c>
      <c r="B96" s="21" t="s">
        <v>22</v>
      </c>
      <c r="C96" s="22" t="s">
        <v>133</v>
      </c>
      <c r="D96" s="22" t="s">
        <v>183</v>
      </c>
      <c r="E96" s="22" t="s">
        <v>184</v>
      </c>
      <c r="F96" s="23" t="s">
        <v>34</v>
      </c>
      <c r="G96" s="154">
        <f t="shared" si="120"/>
        <v>33566</v>
      </c>
      <c r="H96" s="16">
        <f t="shared" si="141"/>
        <v>2724</v>
      </c>
      <c r="I96" s="154">
        <f t="shared" si="121"/>
        <v>16376</v>
      </c>
      <c r="J96" s="157">
        <f t="shared" si="122"/>
        <v>17190</v>
      </c>
      <c r="K96" s="157">
        <v>1391</v>
      </c>
      <c r="L96" s="157">
        <v>1333</v>
      </c>
      <c r="M96" s="157">
        <v>2873</v>
      </c>
      <c r="N96" s="157">
        <v>1429</v>
      </c>
      <c r="O96" s="157">
        <v>3177</v>
      </c>
      <c r="P96" s="157">
        <v>6953</v>
      </c>
      <c r="Q96" s="157">
        <v>1944</v>
      </c>
      <c r="R96" s="157">
        <v>2806</v>
      </c>
      <c r="S96" s="157">
        <v>1482</v>
      </c>
      <c r="T96" s="157">
        <v>3794</v>
      </c>
      <c r="U96" s="157">
        <v>7126</v>
      </c>
      <c r="V96" s="157">
        <v>1982</v>
      </c>
      <c r="W96" s="46"/>
      <c r="X96" s="157">
        <v>1129</v>
      </c>
      <c r="Y96" s="157">
        <v>1238</v>
      </c>
      <c r="Z96" s="157">
        <v>1265</v>
      </c>
      <c r="AA96" s="157">
        <v>1135</v>
      </c>
      <c r="AB96" s="157">
        <v>1303</v>
      </c>
      <c r="AC96" s="157">
        <v>1409</v>
      </c>
      <c r="AD96" s="157">
        <v>1436</v>
      </c>
      <c r="AE96" s="157">
        <v>1378</v>
      </c>
      <c r="AF96" s="157">
        <v>1289</v>
      </c>
      <c r="AG96" s="157">
        <v>1075</v>
      </c>
      <c r="AH96" s="157">
        <v>971</v>
      </c>
      <c r="AI96" s="157">
        <v>804</v>
      </c>
      <c r="AJ96" s="157">
        <v>584</v>
      </c>
      <c r="AK96" s="157">
        <v>471</v>
      </c>
      <c r="AL96" s="157">
        <v>361</v>
      </c>
      <c r="AM96" s="157">
        <v>247</v>
      </c>
      <c r="AN96" s="157">
        <v>281</v>
      </c>
      <c r="AO96" s="157">
        <v>1074</v>
      </c>
      <c r="AP96" s="157">
        <v>1251</v>
      </c>
      <c r="AQ96" s="157">
        <v>1306</v>
      </c>
      <c r="AR96" s="157">
        <v>1276</v>
      </c>
      <c r="AS96" s="157">
        <v>1630</v>
      </c>
      <c r="AT96" s="157">
        <v>1545</v>
      </c>
      <c r="AU96" s="157">
        <v>1416</v>
      </c>
      <c r="AV96" s="157">
        <v>1439</v>
      </c>
      <c r="AW96" s="157">
        <v>1331</v>
      </c>
      <c r="AX96" s="157">
        <v>1200</v>
      </c>
      <c r="AY96" s="157">
        <v>972</v>
      </c>
      <c r="AZ96" s="157">
        <v>768</v>
      </c>
      <c r="BA96" s="157">
        <v>595</v>
      </c>
      <c r="BB96" s="157">
        <v>504</v>
      </c>
      <c r="BC96" s="157">
        <v>346</v>
      </c>
      <c r="BD96" s="157">
        <v>250</v>
      </c>
      <c r="BE96" s="157">
        <v>287</v>
      </c>
    </row>
    <row r="97" spans="1:94" customFormat="1" x14ac:dyDescent="0.25">
      <c r="A97" s="1">
        <v>80</v>
      </c>
      <c r="B97" s="21" t="s">
        <v>22</v>
      </c>
      <c r="C97" s="22" t="s">
        <v>133</v>
      </c>
      <c r="D97" s="22" t="s">
        <v>185</v>
      </c>
      <c r="E97" s="22" t="s">
        <v>186</v>
      </c>
      <c r="F97" s="23" t="s">
        <v>37</v>
      </c>
      <c r="G97" s="154">
        <f t="shared" si="120"/>
        <v>28537</v>
      </c>
      <c r="H97" s="16">
        <f t="shared" si="141"/>
        <v>2350</v>
      </c>
      <c r="I97" s="154">
        <f t="shared" si="121"/>
        <v>13923</v>
      </c>
      <c r="J97" s="157">
        <f t="shared" si="122"/>
        <v>14614</v>
      </c>
      <c r="K97" s="157">
        <v>1201</v>
      </c>
      <c r="L97" s="157">
        <v>1149</v>
      </c>
      <c r="M97" s="157">
        <v>2458</v>
      </c>
      <c r="N97" s="157">
        <v>1213</v>
      </c>
      <c r="O97" s="157">
        <v>2698</v>
      </c>
      <c r="P97" s="157">
        <v>5904</v>
      </c>
      <c r="Q97" s="157">
        <v>1650</v>
      </c>
      <c r="R97" s="157">
        <v>2399</v>
      </c>
      <c r="S97" s="157">
        <v>1259</v>
      </c>
      <c r="T97" s="157">
        <v>3220</v>
      </c>
      <c r="U97" s="157">
        <v>6052</v>
      </c>
      <c r="V97" s="157">
        <v>1684</v>
      </c>
      <c r="W97" s="46"/>
      <c r="X97" s="157">
        <v>978</v>
      </c>
      <c r="Y97" s="157">
        <v>1051</v>
      </c>
      <c r="Z97" s="157">
        <v>1073</v>
      </c>
      <c r="AA97" s="157">
        <v>964</v>
      </c>
      <c r="AB97" s="157">
        <v>1107</v>
      </c>
      <c r="AC97" s="157">
        <v>1196</v>
      </c>
      <c r="AD97" s="157">
        <v>1220</v>
      </c>
      <c r="AE97" s="157">
        <v>1170</v>
      </c>
      <c r="AF97" s="157">
        <v>1094</v>
      </c>
      <c r="AG97" s="157">
        <v>913</v>
      </c>
      <c r="AH97" s="157">
        <v>825</v>
      </c>
      <c r="AI97" s="157">
        <v>682</v>
      </c>
      <c r="AJ97" s="157">
        <v>496</v>
      </c>
      <c r="AK97" s="157">
        <v>400</v>
      </c>
      <c r="AL97" s="157">
        <v>307</v>
      </c>
      <c r="AM97" s="157">
        <v>209</v>
      </c>
      <c r="AN97" s="157">
        <v>238</v>
      </c>
      <c r="AO97" s="157">
        <v>929</v>
      </c>
      <c r="AP97" s="157">
        <v>1062</v>
      </c>
      <c r="AQ97" s="157">
        <v>1109</v>
      </c>
      <c r="AR97" s="157">
        <v>1083</v>
      </c>
      <c r="AS97" s="157">
        <v>1383</v>
      </c>
      <c r="AT97" s="157">
        <v>1312</v>
      </c>
      <c r="AU97" s="157">
        <v>1202</v>
      </c>
      <c r="AV97" s="157">
        <v>1222</v>
      </c>
      <c r="AW97" s="157">
        <v>1131</v>
      </c>
      <c r="AX97" s="157">
        <v>1019</v>
      </c>
      <c r="AY97" s="157">
        <v>825</v>
      </c>
      <c r="AZ97" s="157">
        <v>653</v>
      </c>
      <c r="BA97" s="157">
        <v>505</v>
      </c>
      <c r="BB97" s="157">
        <v>428</v>
      </c>
      <c r="BC97" s="157">
        <v>294</v>
      </c>
      <c r="BD97" s="157">
        <v>213</v>
      </c>
      <c r="BE97" s="157">
        <v>244</v>
      </c>
    </row>
    <row r="98" spans="1:94" customFormat="1" x14ac:dyDescent="0.25">
      <c r="A98" s="1">
        <v>81</v>
      </c>
      <c r="B98" s="21" t="s">
        <v>22</v>
      </c>
      <c r="C98" s="22" t="s">
        <v>133</v>
      </c>
      <c r="D98" s="22" t="s">
        <v>187</v>
      </c>
      <c r="E98" s="22" t="s">
        <v>188</v>
      </c>
      <c r="F98" s="23" t="s">
        <v>34</v>
      </c>
      <c r="G98" s="154">
        <f t="shared" si="120"/>
        <v>13517</v>
      </c>
      <c r="H98" s="16">
        <f t="shared" si="141"/>
        <v>1089</v>
      </c>
      <c r="I98" s="154">
        <f t="shared" si="121"/>
        <v>6594</v>
      </c>
      <c r="J98" s="157">
        <f t="shared" si="122"/>
        <v>6923</v>
      </c>
      <c r="K98" s="157">
        <v>556</v>
      </c>
      <c r="L98" s="157">
        <v>533</v>
      </c>
      <c r="M98" s="157">
        <v>1154</v>
      </c>
      <c r="N98" s="157">
        <v>575</v>
      </c>
      <c r="O98" s="157">
        <v>1281</v>
      </c>
      <c r="P98" s="157">
        <v>2801</v>
      </c>
      <c r="Q98" s="157">
        <v>783</v>
      </c>
      <c r="R98" s="157">
        <v>1125</v>
      </c>
      <c r="S98" s="157">
        <v>598</v>
      </c>
      <c r="T98" s="157">
        <v>1528</v>
      </c>
      <c r="U98" s="157">
        <v>2873</v>
      </c>
      <c r="V98" s="157">
        <v>799</v>
      </c>
      <c r="W98" s="46"/>
      <c r="X98" s="157">
        <v>450</v>
      </c>
      <c r="Y98" s="157">
        <v>500</v>
      </c>
      <c r="Z98" s="157">
        <v>510</v>
      </c>
      <c r="AA98" s="157">
        <v>457</v>
      </c>
      <c r="AB98" s="157">
        <v>525</v>
      </c>
      <c r="AC98" s="157">
        <v>568</v>
      </c>
      <c r="AD98" s="157">
        <v>579</v>
      </c>
      <c r="AE98" s="157">
        <v>555</v>
      </c>
      <c r="AF98" s="157">
        <v>519</v>
      </c>
      <c r="AG98" s="157">
        <v>433</v>
      </c>
      <c r="AH98" s="157">
        <v>391</v>
      </c>
      <c r="AI98" s="157">
        <v>324</v>
      </c>
      <c r="AJ98" s="157">
        <v>235</v>
      </c>
      <c r="AK98" s="157">
        <v>190</v>
      </c>
      <c r="AL98" s="157">
        <v>146</v>
      </c>
      <c r="AM98" s="157">
        <v>99</v>
      </c>
      <c r="AN98" s="157">
        <v>113</v>
      </c>
      <c r="AO98" s="157">
        <v>429</v>
      </c>
      <c r="AP98" s="157">
        <v>502</v>
      </c>
      <c r="AQ98" s="157">
        <v>527</v>
      </c>
      <c r="AR98" s="157">
        <v>514</v>
      </c>
      <c r="AS98" s="157">
        <v>657</v>
      </c>
      <c r="AT98" s="157">
        <v>622</v>
      </c>
      <c r="AU98" s="157">
        <v>571</v>
      </c>
      <c r="AV98" s="157">
        <v>580</v>
      </c>
      <c r="AW98" s="157">
        <v>537</v>
      </c>
      <c r="AX98" s="157">
        <v>484</v>
      </c>
      <c r="AY98" s="157">
        <v>392</v>
      </c>
      <c r="AZ98" s="157">
        <v>309</v>
      </c>
      <c r="BA98" s="157">
        <v>240</v>
      </c>
      <c r="BB98" s="157">
        <v>203</v>
      </c>
      <c r="BC98" s="157">
        <v>139</v>
      </c>
      <c r="BD98" s="157">
        <v>101</v>
      </c>
      <c r="BE98" s="157">
        <v>116</v>
      </c>
    </row>
    <row r="99" spans="1:94" customFormat="1" x14ac:dyDescent="0.25">
      <c r="A99" s="1">
        <v>82</v>
      </c>
      <c r="B99" s="21" t="s">
        <v>22</v>
      </c>
      <c r="C99" s="22" t="s">
        <v>133</v>
      </c>
      <c r="D99" s="22" t="s">
        <v>189</v>
      </c>
      <c r="E99" s="22" t="s">
        <v>190</v>
      </c>
      <c r="F99" s="23" t="s">
        <v>37</v>
      </c>
      <c r="G99" s="154">
        <f t="shared" si="120"/>
        <v>16219</v>
      </c>
      <c r="H99" s="16">
        <f t="shared" si="141"/>
        <v>1330</v>
      </c>
      <c r="I99" s="154">
        <f t="shared" si="121"/>
        <v>7913</v>
      </c>
      <c r="J99" s="157">
        <f t="shared" si="122"/>
        <v>8306</v>
      </c>
      <c r="K99" s="157">
        <v>680</v>
      </c>
      <c r="L99" s="157">
        <v>650</v>
      </c>
      <c r="M99" s="157">
        <v>1395</v>
      </c>
      <c r="N99" s="157">
        <v>690</v>
      </c>
      <c r="O99" s="157">
        <v>1534</v>
      </c>
      <c r="P99" s="157">
        <v>3356</v>
      </c>
      <c r="Q99" s="157">
        <v>938</v>
      </c>
      <c r="R99" s="157">
        <v>1361</v>
      </c>
      <c r="S99" s="157">
        <v>715</v>
      </c>
      <c r="T99" s="157">
        <v>1832</v>
      </c>
      <c r="U99" s="157">
        <v>3441</v>
      </c>
      <c r="V99" s="157">
        <v>957</v>
      </c>
      <c r="W99" s="46"/>
      <c r="X99" s="157">
        <v>553</v>
      </c>
      <c r="Y99" s="157">
        <v>598</v>
      </c>
      <c r="Z99" s="157">
        <v>611</v>
      </c>
      <c r="AA99" s="157">
        <v>548</v>
      </c>
      <c r="AB99" s="157">
        <v>629</v>
      </c>
      <c r="AC99" s="157">
        <v>680</v>
      </c>
      <c r="AD99" s="157">
        <v>693</v>
      </c>
      <c r="AE99" s="157">
        <v>665</v>
      </c>
      <c r="AF99" s="157">
        <v>622</v>
      </c>
      <c r="AG99" s="157">
        <v>519</v>
      </c>
      <c r="AH99" s="157">
        <v>469</v>
      </c>
      <c r="AI99" s="157">
        <v>388</v>
      </c>
      <c r="AJ99" s="157">
        <v>282</v>
      </c>
      <c r="AK99" s="157">
        <v>227</v>
      </c>
      <c r="AL99" s="157">
        <v>174</v>
      </c>
      <c r="AM99" s="157">
        <v>119</v>
      </c>
      <c r="AN99" s="157">
        <v>136</v>
      </c>
      <c r="AO99" s="157">
        <v>525</v>
      </c>
      <c r="AP99" s="157">
        <v>604</v>
      </c>
      <c r="AQ99" s="157">
        <v>630</v>
      </c>
      <c r="AR99" s="157">
        <v>616</v>
      </c>
      <c r="AS99" s="157">
        <v>787</v>
      </c>
      <c r="AT99" s="157">
        <v>746</v>
      </c>
      <c r="AU99" s="157">
        <v>684</v>
      </c>
      <c r="AV99" s="157">
        <v>695</v>
      </c>
      <c r="AW99" s="157">
        <v>643</v>
      </c>
      <c r="AX99" s="157">
        <v>579</v>
      </c>
      <c r="AY99" s="157">
        <v>469</v>
      </c>
      <c r="AZ99" s="157">
        <v>371</v>
      </c>
      <c r="BA99" s="157">
        <v>287</v>
      </c>
      <c r="BB99" s="157">
        <v>244</v>
      </c>
      <c r="BC99" s="157">
        <v>167</v>
      </c>
      <c r="BD99" s="157">
        <v>121</v>
      </c>
      <c r="BE99" s="157">
        <v>138</v>
      </c>
    </row>
    <row r="100" spans="1:94" customFormat="1" x14ac:dyDescent="0.25">
      <c r="A100" s="1">
        <v>83</v>
      </c>
      <c r="B100" s="21" t="s">
        <v>22</v>
      </c>
      <c r="C100" s="22" t="s">
        <v>133</v>
      </c>
      <c r="D100" s="22" t="s">
        <v>191</v>
      </c>
      <c r="E100" s="22" t="s">
        <v>192</v>
      </c>
      <c r="F100" s="23" t="s">
        <v>34</v>
      </c>
      <c r="G100" s="154">
        <f t="shared" si="120"/>
        <v>14924</v>
      </c>
      <c r="H100" s="16">
        <f t="shared" si="141"/>
        <v>1233</v>
      </c>
      <c r="I100" s="154">
        <f t="shared" si="121"/>
        <v>7281</v>
      </c>
      <c r="J100" s="157">
        <f t="shared" si="122"/>
        <v>7643</v>
      </c>
      <c r="K100" s="157">
        <v>630</v>
      </c>
      <c r="L100" s="157">
        <v>603</v>
      </c>
      <c r="M100" s="157">
        <v>1287</v>
      </c>
      <c r="N100" s="157">
        <v>634</v>
      </c>
      <c r="O100" s="157">
        <v>1410</v>
      </c>
      <c r="P100" s="157">
        <v>3087</v>
      </c>
      <c r="Q100" s="157">
        <v>863</v>
      </c>
      <c r="R100" s="157">
        <v>1257</v>
      </c>
      <c r="S100" s="157">
        <v>659</v>
      </c>
      <c r="T100" s="157">
        <v>1684</v>
      </c>
      <c r="U100" s="157">
        <v>3163</v>
      </c>
      <c r="V100" s="157">
        <v>880</v>
      </c>
      <c r="W100" s="46"/>
      <c r="X100" s="157">
        <v>514</v>
      </c>
      <c r="Y100" s="157">
        <v>549</v>
      </c>
      <c r="Z100" s="157">
        <v>561</v>
      </c>
      <c r="AA100" s="157">
        <v>503</v>
      </c>
      <c r="AB100" s="157">
        <v>579</v>
      </c>
      <c r="AC100" s="157">
        <v>625</v>
      </c>
      <c r="AD100" s="157">
        <v>638</v>
      </c>
      <c r="AE100" s="157">
        <v>612</v>
      </c>
      <c r="AF100" s="157">
        <v>572</v>
      </c>
      <c r="AG100" s="157">
        <v>477</v>
      </c>
      <c r="AH100" s="157">
        <v>431</v>
      </c>
      <c r="AI100" s="157">
        <v>357</v>
      </c>
      <c r="AJ100" s="157">
        <v>259</v>
      </c>
      <c r="AK100" s="157">
        <v>209</v>
      </c>
      <c r="AL100" s="157">
        <v>160</v>
      </c>
      <c r="AM100" s="157">
        <v>110</v>
      </c>
      <c r="AN100" s="157">
        <v>125</v>
      </c>
      <c r="AO100" s="157">
        <v>488</v>
      </c>
      <c r="AP100" s="157">
        <v>555</v>
      </c>
      <c r="AQ100" s="157">
        <v>580</v>
      </c>
      <c r="AR100" s="157">
        <v>568</v>
      </c>
      <c r="AS100" s="157">
        <v>723</v>
      </c>
      <c r="AT100" s="157">
        <v>686</v>
      </c>
      <c r="AU100" s="157">
        <v>628</v>
      </c>
      <c r="AV100" s="157">
        <v>638</v>
      </c>
      <c r="AW100" s="157">
        <v>591</v>
      </c>
      <c r="AX100" s="157">
        <v>533</v>
      </c>
      <c r="AY100" s="157">
        <v>432</v>
      </c>
      <c r="AZ100" s="157">
        <v>341</v>
      </c>
      <c r="BA100" s="157">
        <v>264</v>
      </c>
      <c r="BB100" s="157">
        <v>224</v>
      </c>
      <c r="BC100" s="157">
        <v>154</v>
      </c>
      <c r="BD100" s="157">
        <v>111</v>
      </c>
      <c r="BE100" s="157">
        <v>127</v>
      </c>
    </row>
    <row r="101" spans="1:94" customFormat="1" ht="15.75" thickBot="1" x14ac:dyDescent="0.3">
      <c r="A101" s="2">
        <v>84</v>
      </c>
      <c r="B101" s="28" t="s">
        <v>22</v>
      </c>
      <c r="C101" s="26" t="s">
        <v>133</v>
      </c>
      <c r="D101" s="26" t="s">
        <v>177</v>
      </c>
      <c r="E101" s="26" t="s">
        <v>178</v>
      </c>
      <c r="F101" s="27" t="s">
        <v>34</v>
      </c>
      <c r="G101" s="159">
        <f t="shared" si="120"/>
        <v>14388</v>
      </c>
      <c r="H101" s="29">
        <f t="shared" si="141"/>
        <v>1160</v>
      </c>
      <c r="I101" s="159">
        <f t="shared" si="121"/>
        <v>7020</v>
      </c>
      <c r="J101" s="160">
        <f t="shared" si="122"/>
        <v>7368</v>
      </c>
      <c r="K101" s="160">
        <v>593</v>
      </c>
      <c r="L101" s="160">
        <v>567</v>
      </c>
      <c r="M101" s="160">
        <v>1227</v>
      </c>
      <c r="N101" s="160">
        <v>613</v>
      </c>
      <c r="O101" s="160">
        <v>1363</v>
      </c>
      <c r="P101" s="160">
        <v>2982</v>
      </c>
      <c r="Q101" s="160">
        <v>835</v>
      </c>
      <c r="R101" s="160">
        <v>1200</v>
      </c>
      <c r="S101" s="160">
        <v>636</v>
      </c>
      <c r="T101" s="160">
        <v>1627</v>
      </c>
      <c r="U101" s="160">
        <v>3056</v>
      </c>
      <c r="V101" s="160">
        <v>849</v>
      </c>
      <c r="W101" s="46"/>
      <c r="X101" s="160">
        <v>480</v>
      </c>
      <c r="Y101" s="160">
        <v>531</v>
      </c>
      <c r="Z101" s="160">
        <v>542</v>
      </c>
      <c r="AA101" s="160">
        <v>487</v>
      </c>
      <c r="AB101" s="160">
        <v>559</v>
      </c>
      <c r="AC101" s="160">
        <v>604</v>
      </c>
      <c r="AD101" s="160">
        <v>616</v>
      </c>
      <c r="AE101" s="160">
        <v>591</v>
      </c>
      <c r="AF101" s="160">
        <v>553</v>
      </c>
      <c r="AG101" s="160">
        <v>461</v>
      </c>
      <c r="AH101" s="160">
        <v>416</v>
      </c>
      <c r="AI101" s="160">
        <v>345</v>
      </c>
      <c r="AJ101" s="160">
        <v>251</v>
      </c>
      <c r="AK101" s="160">
        <v>202</v>
      </c>
      <c r="AL101" s="160">
        <v>155</v>
      </c>
      <c r="AM101" s="160">
        <v>106</v>
      </c>
      <c r="AN101" s="160">
        <v>121</v>
      </c>
      <c r="AO101" s="160">
        <v>456</v>
      </c>
      <c r="AP101" s="160">
        <v>537</v>
      </c>
      <c r="AQ101" s="160">
        <v>561</v>
      </c>
      <c r="AR101" s="160">
        <v>547</v>
      </c>
      <c r="AS101" s="160">
        <v>699</v>
      </c>
      <c r="AT101" s="160">
        <v>663</v>
      </c>
      <c r="AU101" s="160">
        <v>607</v>
      </c>
      <c r="AV101" s="160">
        <v>617</v>
      </c>
      <c r="AW101" s="160">
        <v>571</v>
      </c>
      <c r="AX101" s="160">
        <v>515</v>
      </c>
      <c r="AY101" s="160">
        <v>417</v>
      </c>
      <c r="AZ101" s="160">
        <v>329</v>
      </c>
      <c r="BA101" s="160">
        <v>255</v>
      </c>
      <c r="BB101" s="160">
        <v>216</v>
      </c>
      <c r="BC101" s="160">
        <v>148</v>
      </c>
      <c r="BD101" s="160">
        <v>107</v>
      </c>
      <c r="BE101" s="160">
        <v>123</v>
      </c>
    </row>
    <row r="102" spans="1:94" ht="10.5" customHeight="1" x14ac:dyDescent="0.25">
      <c r="J102" s="67"/>
      <c r="L102" s="67"/>
      <c r="BA102" s="106"/>
    </row>
    <row r="103" spans="1:94" x14ac:dyDescent="0.25">
      <c r="B103" s="57" t="s">
        <v>198</v>
      </c>
      <c r="BA103" s="106"/>
    </row>
    <row r="104" spans="1:94" x14ac:dyDescent="0.25">
      <c r="B104" s="58" t="s">
        <v>197</v>
      </c>
      <c r="CN104" s="54"/>
      <c r="CO104" s="54"/>
      <c r="CP104" s="54"/>
    </row>
    <row r="105" spans="1:94" x14ac:dyDescent="0.25">
      <c r="B105" s="59" t="s">
        <v>193</v>
      </c>
    </row>
    <row r="106" spans="1:94" x14ac:dyDescent="0.25">
      <c r="B106" s="59"/>
      <c r="G106" s="61" t="s">
        <v>320</v>
      </c>
    </row>
    <row r="107" spans="1:94" x14ac:dyDescent="0.25">
      <c r="G107" s="62" t="s">
        <v>12</v>
      </c>
    </row>
    <row r="108" spans="1:94" ht="6" customHeight="1" x14ac:dyDescent="0.25">
      <c r="E108" s="114"/>
      <c r="F108" s="114"/>
      <c r="G108" s="114"/>
      <c r="H108" s="114"/>
      <c r="I108" s="114"/>
      <c r="J108" s="114"/>
      <c r="K108" s="114"/>
      <c r="L108" s="114"/>
      <c r="M108" s="114"/>
      <c r="N108" s="60"/>
      <c r="O108" s="114"/>
      <c r="P108" s="114"/>
      <c r="Q108" s="114"/>
    </row>
    <row r="109" spans="1:94" x14ac:dyDescent="0.25"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AT109" s="46"/>
    </row>
    <row r="110" spans="1:94" ht="23.25" x14ac:dyDescent="0.25">
      <c r="F110" s="114"/>
      <c r="G110" s="114"/>
      <c r="H110" s="114"/>
      <c r="I110" s="114"/>
      <c r="J110" s="114"/>
      <c r="K110" s="433" t="str">
        <f>+CONCATENATE("Poblacion Total y por Curso de vida según sexo, ",$G$107," 2020")</f>
        <v>Poblacion Total y por Curso de vida según sexo,  DIRIS LIMA ESTE 2020</v>
      </c>
      <c r="L110" s="433"/>
      <c r="M110" s="433"/>
      <c r="N110" s="433"/>
      <c r="O110" s="433"/>
      <c r="P110" s="433"/>
      <c r="Q110" s="433"/>
      <c r="R110" s="433"/>
      <c r="S110" s="433"/>
      <c r="T110" s="433"/>
      <c r="U110" s="433"/>
      <c r="AT110" s="46"/>
    </row>
    <row r="111" spans="1:94" x14ac:dyDescent="0.25">
      <c r="F111" s="114"/>
      <c r="G111" s="114"/>
      <c r="K111" s="114"/>
      <c r="L111" s="114"/>
      <c r="M111" s="60"/>
      <c r="N111" s="114"/>
      <c r="O111" s="114"/>
      <c r="P111" s="114"/>
      <c r="Q111" s="114"/>
      <c r="R111" s="114"/>
      <c r="AT111" s="46"/>
    </row>
    <row r="112" spans="1:94" ht="42.75" customHeight="1" x14ac:dyDescent="0.25">
      <c r="F112" s="114"/>
      <c r="G112" s="114"/>
      <c r="H112" s="114"/>
      <c r="I112" s="114"/>
      <c r="J112" s="114"/>
      <c r="K112" s="114"/>
      <c r="L112" s="114"/>
      <c r="M112" s="434" t="str">
        <f>+CONCATENATE("Poblacion Padron Nominal - INEI 2020  según sexo")</f>
        <v>Poblacion Padron Nominal - INEI 2020  según sexo</v>
      </c>
      <c r="N112" s="434"/>
      <c r="O112" s="434"/>
      <c r="P112" s="114"/>
      <c r="Q112" s="434" t="str">
        <f>+CONCATENATE("Piramide Poblacional por etapa de vida y Sexo, 2020")</f>
        <v>Piramide Poblacional por etapa de vida y Sexo, 2020</v>
      </c>
      <c r="R112" s="434"/>
      <c r="S112" s="434"/>
      <c r="T112" s="434"/>
      <c r="U112" s="434"/>
      <c r="V112" s="434"/>
      <c r="AT112" s="46"/>
      <c r="AU112" s="46"/>
    </row>
    <row r="113" spans="6:130" ht="18" customHeight="1" x14ac:dyDescent="0.25">
      <c r="F113" s="115"/>
      <c r="G113" s="115"/>
      <c r="I113" s="115"/>
      <c r="J113" s="324" t="s">
        <v>286</v>
      </c>
      <c r="K113" s="324"/>
      <c r="L113" s="116"/>
      <c r="M113" s="60"/>
      <c r="N113" s="114"/>
      <c r="O113" s="114"/>
      <c r="P113" s="114"/>
      <c r="Q113" s="114"/>
      <c r="R113" s="114"/>
      <c r="S113" s="114"/>
      <c r="T113" s="60"/>
      <c r="U113" s="60"/>
      <c r="AT113" s="46"/>
      <c r="AU113" s="46"/>
    </row>
    <row r="114" spans="6:130" ht="21.75" customHeight="1" thickBot="1" x14ac:dyDescent="0.3">
      <c r="G114" s="117"/>
      <c r="I114" s="254" t="s">
        <v>196</v>
      </c>
      <c r="J114" s="118" t="s">
        <v>258</v>
      </c>
      <c r="K114" s="118" t="s">
        <v>259</v>
      </c>
      <c r="L114" s="119"/>
      <c r="M114" s="120"/>
      <c r="N114" s="120"/>
      <c r="O114" s="120"/>
      <c r="P114" s="120"/>
      <c r="Q114" s="120"/>
      <c r="R114" s="120"/>
      <c r="S114" s="120"/>
      <c r="AT114" s="46"/>
      <c r="AU114" s="46"/>
    </row>
    <row r="115" spans="6:130" ht="21.75" customHeight="1" thickBot="1" x14ac:dyDescent="0.3">
      <c r="G115" s="426" t="s">
        <v>196</v>
      </c>
      <c r="H115" s="426"/>
      <c r="I115" s="255">
        <f>+SUM(I116:I120)</f>
        <v>1619747</v>
      </c>
      <c r="J115" s="255">
        <f t="shared" ref="J115:K115" si="142">+SUM(J116:J120)</f>
        <v>780162</v>
      </c>
      <c r="K115" s="255">
        <f t="shared" si="142"/>
        <v>839585</v>
      </c>
      <c r="L115" s="119"/>
      <c r="M115" s="120"/>
      <c r="N115" s="120"/>
      <c r="O115" s="120"/>
      <c r="P115" s="120"/>
      <c r="Q115" s="120"/>
      <c r="R115" s="120"/>
      <c r="S115" s="120"/>
      <c r="AT115" s="46"/>
      <c r="AU115" s="46"/>
    </row>
    <row r="116" spans="6:130" ht="28.5" customHeight="1" x14ac:dyDescent="0.25">
      <c r="G116" s="428" t="s">
        <v>227</v>
      </c>
      <c r="H116" s="428"/>
      <c r="I116" s="314">
        <f>+J116+K116</f>
        <v>281249</v>
      </c>
      <c r="J116" s="314">
        <f>+INDEX($M$10:$Q$101,MATCH($G$107,$E$10:$E$101,0),MATCH($G116,$M$9:$Q$9,0))</f>
        <v>141745</v>
      </c>
      <c r="K116" s="314">
        <f>+INDEX($R$10:$V$101,MATCH($G$107,$E$10:$E$101,0),MATCH($G116,$R$9:$V$9,0))</f>
        <v>139504</v>
      </c>
      <c r="L116" s="116"/>
      <c r="M116" s="123" t="s">
        <v>227</v>
      </c>
      <c r="N116" s="124">
        <f>J116/$I$115*-100</f>
        <v>-8.7510580356067962</v>
      </c>
      <c r="O116" s="124">
        <f>K116/$I$115*100</f>
        <v>8.6127030949895271</v>
      </c>
      <c r="P116" s="114"/>
      <c r="Q116" s="114"/>
      <c r="R116" s="114"/>
      <c r="S116" s="114"/>
      <c r="AT116" s="46"/>
      <c r="AU116" s="46"/>
    </row>
    <row r="117" spans="6:130" ht="28.5" customHeight="1" x14ac:dyDescent="0.25">
      <c r="G117" s="427" t="s">
        <v>228</v>
      </c>
      <c r="H117" s="427"/>
      <c r="I117" s="314">
        <f>+J117+K117</f>
        <v>125540</v>
      </c>
      <c r="J117" s="314">
        <f>+INDEX($M$10:$Q$101,MATCH($G$107,$E$10:$E$101,0),MATCH($G117,$M$9:$Q$9,0))</f>
        <v>61809</v>
      </c>
      <c r="K117" s="314">
        <f>+INDEX($R$10:$V$101,MATCH($G$107,$E$10:$E$101,0),MATCH($G117,$R$9:$V$9,0))</f>
        <v>63731</v>
      </c>
      <c r="L117" s="116"/>
      <c r="M117" s="123" t="s">
        <v>228</v>
      </c>
      <c r="N117" s="124">
        <f>J117/$I$115*-100</f>
        <v>-3.8159663206661287</v>
      </c>
      <c r="O117" s="124">
        <f>K117/$I$115*100</f>
        <v>3.934626827523064</v>
      </c>
      <c r="P117" s="114"/>
      <c r="Q117" s="114"/>
      <c r="R117" s="114"/>
      <c r="S117" s="114"/>
      <c r="AT117" s="46"/>
      <c r="AU117" s="46"/>
    </row>
    <row r="118" spans="6:130" ht="28.5" customHeight="1" x14ac:dyDescent="0.25">
      <c r="G118" s="427" t="s">
        <v>229</v>
      </c>
      <c r="H118" s="427"/>
      <c r="I118" s="314">
        <f>+J118+K118</f>
        <v>331436</v>
      </c>
      <c r="J118" s="314">
        <f>+INDEX($M$10:$Q$101,MATCH($G$107,$E$10:$E$101,0),MATCH($G118,$M$9:$Q$9,0))</f>
        <v>150602</v>
      </c>
      <c r="K118" s="314">
        <f>+INDEX($R$10:$V$101,MATCH($G$107,$E$10:$E$101,0),MATCH($G118,$R$9:$V$9,0))</f>
        <v>180834</v>
      </c>
      <c r="L118" s="116"/>
      <c r="M118" s="123" t="s">
        <v>229</v>
      </c>
      <c r="N118" s="124">
        <f>J118/$I$115*-100</f>
        <v>-9.2978718281311838</v>
      </c>
      <c r="O118" s="124">
        <f>K118/$I$115*100</f>
        <v>11.164336158671693</v>
      </c>
      <c r="P118" s="114"/>
      <c r="Q118" s="114"/>
      <c r="R118" s="114"/>
      <c r="S118" s="114"/>
      <c r="AT118" s="46"/>
      <c r="AU118" s="46"/>
    </row>
    <row r="119" spans="6:130" ht="28.5" customHeight="1" x14ac:dyDescent="0.25">
      <c r="G119" s="427" t="s">
        <v>230</v>
      </c>
      <c r="H119" s="427"/>
      <c r="I119" s="314">
        <f>+J119+K119</f>
        <v>669695</v>
      </c>
      <c r="J119" s="314">
        <f>+INDEX($M$10:$Q$101,MATCH($G$107,$E$10:$E$101,0),MATCH($G119,$M$9:$Q$9,0))</f>
        <v>323957</v>
      </c>
      <c r="K119" s="314">
        <f>+INDEX($R$10:$V$101,MATCH($G$107,$E$10:$E$101,0),MATCH($G119,$R$9:$V$9,0))</f>
        <v>345738</v>
      </c>
      <c r="L119" s="116"/>
      <c r="M119" s="123" t="s">
        <v>230</v>
      </c>
      <c r="N119" s="124">
        <f>J119/$I$115*-100</f>
        <v>-20.000469209080183</v>
      </c>
      <c r="O119" s="124">
        <f>K119/$I$115*100</f>
        <v>21.345185390064003</v>
      </c>
      <c r="P119" s="114"/>
      <c r="Q119" s="114"/>
      <c r="R119" s="114"/>
      <c r="S119" s="114"/>
      <c r="AT119" s="46"/>
      <c r="AU119" s="46"/>
    </row>
    <row r="120" spans="6:130" ht="28.5" customHeight="1" x14ac:dyDescent="0.25">
      <c r="G120" s="427" t="s">
        <v>231</v>
      </c>
      <c r="H120" s="427"/>
      <c r="I120" s="314">
        <f>+J120+K120</f>
        <v>211827</v>
      </c>
      <c r="J120" s="314">
        <f>+INDEX($M$10:$Q$101,MATCH($G$107,$E$10:$E$101,0),MATCH($G120,$M$9:$Q$9,0))</f>
        <v>102049</v>
      </c>
      <c r="K120" s="314">
        <f>+INDEX($R$10:$V$101,MATCH($G$107,$E$10:$E$101,0),MATCH($G120,$R$9:$V$9,0))</f>
        <v>109778</v>
      </c>
      <c r="L120" s="116"/>
      <c r="M120" s="123" t="s">
        <v>231</v>
      </c>
      <c r="N120" s="124">
        <f>J120/$I$115*-100</f>
        <v>-6.3003049241640827</v>
      </c>
      <c r="O120" s="124">
        <f>K120/$I$115*100</f>
        <v>6.7774782111033396</v>
      </c>
      <c r="P120" s="114"/>
      <c r="Q120" s="114"/>
      <c r="R120" s="114"/>
      <c r="S120" s="114"/>
      <c r="AT120" s="46"/>
      <c r="AU120" s="46"/>
    </row>
    <row r="121" spans="6:130" ht="20.25" customHeight="1" x14ac:dyDescent="0.25">
      <c r="L121" s="114"/>
      <c r="M121" s="114"/>
      <c r="N121" s="114"/>
      <c r="O121" s="114"/>
      <c r="P121" s="114"/>
      <c r="Q121" s="114"/>
      <c r="R121" s="114"/>
      <c r="S121" s="114"/>
      <c r="AT121" s="46"/>
      <c r="AU121" s="46"/>
    </row>
    <row r="122" spans="6:130" ht="20.25" customHeight="1" x14ac:dyDescent="0.25">
      <c r="L122" s="114"/>
      <c r="M122" s="114"/>
      <c r="N122" s="114"/>
      <c r="O122" s="114"/>
      <c r="P122" s="114"/>
      <c r="Q122" s="114"/>
      <c r="R122" s="114"/>
      <c r="S122" s="114"/>
      <c r="AT122" s="46"/>
      <c r="AU122" s="46"/>
    </row>
    <row r="123" spans="6:130" x14ac:dyDescent="0.25">
      <c r="L123" s="114"/>
      <c r="M123" s="114"/>
      <c r="N123" s="114"/>
      <c r="O123" s="114"/>
      <c r="P123" s="114"/>
      <c r="Q123" s="114"/>
      <c r="R123" s="114"/>
      <c r="S123" s="114"/>
      <c r="AT123" s="46"/>
      <c r="AU123" s="46"/>
    </row>
    <row r="124" spans="6:130" x14ac:dyDescent="0.25">
      <c r="F124" s="60"/>
      <c r="G124" s="60"/>
      <c r="H124" s="60"/>
      <c r="I124" s="60"/>
      <c r="J124" s="60"/>
      <c r="K124" s="60"/>
      <c r="L124" s="114"/>
      <c r="M124" s="114"/>
      <c r="N124" s="114"/>
      <c r="O124" s="114"/>
      <c r="P124" s="114"/>
      <c r="Q124" s="114"/>
      <c r="R124" s="114"/>
      <c r="S124" s="114"/>
      <c r="AT124" s="46"/>
      <c r="AU124" s="46"/>
    </row>
    <row r="125" spans="6:130" ht="9" customHeight="1" x14ac:dyDescent="0.25">
      <c r="F125" s="60"/>
      <c r="G125" s="60"/>
      <c r="H125" s="60"/>
      <c r="I125" s="60"/>
      <c r="J125" s="60"/>
      <c r="K125" s="114"/>
      <c r="L125" s="114"/>
      <c r="M125" s="114"/>
      <c r="N125" s="114"/>
      <c r="O125" s="114"/>
      <c r="P125" s="114"/>
      <c r="Q125" s="114"/>
      <c r="R125" s="114"/>
      <c r="AT125" s="46"/>
    </row>
    <row r="126" spans="6:130" ht="9" customHeight="1" x14ac:dyDescent="0.25">
      <c r="F126" s="60"/>
      <c r="G126" s="60"/>
      <c r="H126" s="60"/>
      <c r="I126" s="60"/>
      <c r="J126" s="60"/>
      <c r="K126" s="114"/>
      <c r="L126" s="114"/>
      <c r="M126" s="114"/>
      <c r="N126" s="114"/>
      <c r="O126" s="114"/>
      <c r="P126" s="114"/>
      <c r="Q126" s="114"/>
      <c r="R126" s="114"/>
      <c r="AT126" s="46"/>
    </row>
    <row r="127" spans="6:130" s="46" customFormat="1" ht="15" customHeight="1" x14ac:dyDescent="0.25">
      <c r="F127" s="114"/>
      <c r="G127" s="114"/>
      <c r="H127" s="114"/>
      <c r="I127" s="114"/>
      <c r="J127" s="114"/>
      <c r="K127" s="114"/>
      <c r="M127" s="435" t="str">
        <f>+CONCATENATE("Piramide Poblacional por grupo etareo y Sexo, 2020")</f>
        <v>Piramide Poblacional por grupo etareo y Sexo, 2020</v>
      </c>
      <c r="N127" s="435"/>
      <c r="O127" s="435"/>
      <c r="P127" s="435"/>
      <c r="Q127" s="435"/>
      <c r="R127" s="435"/>
      <c r="S127" s="435"/>
      <c r="T127" s="435"/>
      <c r="U127" s="435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</row>
    <row r="128" spans="6:130" s="46" customFormat="1" ht="15.75" x14ac:dyDescent="0.25">
      <c r="F128" s="115"/>
      <c r="G128" s="115"/>
      <c r="I128" s="324" t="s">
        <v>286</v>
      </c>
      <c r="J128" s="324"/>
      <c r="K128" s="116"/>
      <c r="L128" s="114"/>
      <c r="M128" s="114"/>
      <c r="N128" s="114"/>
      <c r="O128" s="114"/>
      <c r="P128" s="114"/>
      <c r="Q128" s="114"/>
      <c r="R128" s="114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  <c r="DQ128" s="60"/>
      <c r="DR128" s="60"/>
      <c r="DS128" s="60"/>
      <c r="DT128" s="60"/>
      <c r="DU128" s="60"/>
      <c r="DV128" s="60"/>
      <c r="DW128" s="60"/>
      <c r="DX128" s="60"/>
      <c r="DY128" s="60"/>
      <c r="DZ128" s="60"/>
    </row>
    <row r="129" spans="7:130" s="46" customFormat="1" ht="16.5" thickBot="1" x14ac:dyDescent="0.3">
      <c r="G129" s="117"/>
      <c r="I129" s="118" t="s">
        <v>258</v>
      </c>
      <c r="J129" s="118" t="s">
        <v>259</v>
      </c>
      <c r="K129" s="119"/>
      <c r="L129" s="120"/>
      <c r="M129" s="120"/>
      <c r="N129" s="120"/>
      <c r="O129" s="120"/>
      <c r="P129" s="120"/>
      <c r="Q129" s="120"/>
      <c r="R129" s="12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  <c r="DQ129" s="60"/>
      <c r="DR129" s="60"/>
      <c r="DS129" s="60"/>
      <c r="DT129" s="60"/>
      <c r="DU129" s="60"/>
      <c r="DV129" s="60"/>
      <c r="DW129" s="60"/>
      <c r="DX129" s="60"/>
      <c r="DY129" s="60"/>
      <c r="DZ129" s="60"/>
    </row>
    <row r="130" spans="7:130" s="46" customFormat="1" ht="18.75" customHeight="1" x14ac:dyDescent="0.25">
      <c r="G130" s="429" t="s">
        <v>262</v>
      </c>
      <c r="H130" s="429"/>
      <c r="I130" s="314">
        <f t="shared" ref="I130:I146" si="143">+INDEX($X$10:$AN$101,MATCH($G$107,$E$10:$E$101,0),MATCH($G130,$X$9:$AN$9,0))</f>
        <v>65999</v>
      </c>
      <c r="J130" s="314">
        <f t="shared" ref="J130:J146" si="144">+INDEX($AO$10:$BE$101,MATCH($G$107,$E$10:$E$101,0),MATCH($G130,$AO$9:$BE$9,0))</f>
        <v>63310</v>
      </c>
      <c r="K130" s="116"/>
      <c r="N130" s="123" t="s">
        <v>262</v>
      </c>
      <c r="O130" s="124">
        <f t="shared" ref="O130:O146" si="145">I130/$I$148*-100</f>
        <v>-4.0746486951357221</v>
      </c>
      <c r="P130" s="124">
        <f t="shared" ref="P130:P146" si="146">J130/$I$148*100</f>
        <v>3.9086351140023718</v>
      </c>
      <c r="Q130" s="114"/>
      <c r="R130" s="114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  <c r="DQ130" s="60"/>
      <c r="DR130" s="60"/>
      <c r="DS130" s="60"/>
      <c r="DT130" s="60"/>
      <c r="DU130" s="60"/>
      <c r="DV130" s="60"/>
      <c r="DW130" s="60"/>
      <c r="DX130" s="60"/>
      <c r="DY130" s="60"/>
      <c r="DZ130" s="60"/>
    </row>
    <row r="131" spans="7:130" s="46" customFormat="1" ht="18.75" customHeight="1" x14ac:dyDescent="0.25">
      <c r="G131" s="429" t="s">
        <v>263</v>
      </c>
      <c r="H131" s="429"/>
      <c r="I131" s="314">
        <f t="shared" si="143"/>
        <v>54233</v>
      </c>
      <c r="J131" s="314">
        <f t="shared" si="144"/>
        <v>55397</v>
      </c>
      <c r="K131" s="116"/>
      <c r="N131" s="123" t="s">
        <v>263</v>
      </c>
      <c r="O131" s="124">
        <f t="shared" si="145"/>
        <v>-3.3482389533674084</v>
      </c>
      <c r="P131" s="124">
        <f t="shared" si="146"/>
        <v>3.4201020282797248</v>
      </c>
      <c r="Q131" s="114"/>
      <c r="R131" s="114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  <c r="DQ131" s="60"/>
      <c r="DR131" s="60"/>
      <c r="DS131" s="60"/>
      <c r="DT131" s="60"/>
      <c r="DU131" s="60"/>
      <c r="DV131" s="60"/>
      <c r="DW131" s="60"/>
      <c r="DX131" s="60"/>
      <c r="DY131" s="60"/>
      <c r="DZ131" s="60"/>
    </row>
    <row r="132" spans="7:130" s="46" customFormat="1" ht="18.75" customHeight="1" x14ac:dyDescent="0.25">
      <c r="G132" s="429" t="s">
        <v>264</v>
      </c>
      <c r="H132" s="429"/>
      <c r="I132" s="314">
        <f t="shared" si="143"/>
        <v>54107</v>
      </c>
      <c r="J132" s="314">
        <f t="shared" si="144"/>
        <v>55585</v>
      </c>
      <c r="K132" s="116"/>
      <c r="N132" s="123" t="s">
        <v>264</v>
      </c>
      <c r="O132" s="124">
        <f t="shared" si="145"/>
        <v>-3.3404599607222614</v>
      </c>
      <c r="P132" s="124">
        <f t="shared" si="146"/>
        <v>3.4317087792105809</v>
      </c>
      <c r="Q132" s="114"/>
      <c r="R132" s="114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</row>
    <row r="133" spans="7:130" s="46" customFormat="1" ht="18.75" customHeight="1" x14ac:dyDescent="0.25">
      <c r="G133" s="429" t="s">
        <v>265</v>
      </c>
      <c r="H133" s="429"/>
      <c r="I133" s="314">
        <f t="shared" si="143"/>
        <v>51237</v>
      </c>
      <c r="J133" s="314">
        <f t="shared" si="144"/>
        <v>57452</v>
      </c>
      <c r="K133" s="116"/>
      <c r="N133" s="123" t="s">
        <v>265</v>
      </c>
      <c r="O133" s="124">
        <f t="shared" si="145"/>
        <v>-3.16327179491612</v>
      </c>
      <c r="P133" s="124">
        <f t="shared" si="146"/>
        <v>3.5469736940398717</v>
      </c>
      <c r="Q133" s="114"/>
      <c r="R133" s="114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</row>
    <row r="134" spans="7:130" s="46" customFormat="1" ht="18.75" customHeight="1" x14ac:dyDescent="0.25">
      <c r="G134" s="429" t="s">
        <v>266</v>
      </c>
      <c r="H134" s="429"/>
      <c r="I134" s="314">
        <f t="shared" si="143"/>
        <v>61429</v>
      </c>
      <c r="J134" s="314">
        <f t="shared" si="144"/>
        <v>77691</v>
      </c>
      <c r="K134" s="116"/>
      <c r="N134" s="123" t="s">
        <v>266</v>
      </c>
      <c r="O134" s="124">
        <f t="shared" si="145"/>
        <v>-3.7925058666569536</v>
      </c>
      <c r="P134" s="124">
        <f t="shared" si="146"/>
        <v>4.7964898221759329</v>
      </c>
      <c r="Q134" s="114"/>
      <c r="R134" s="114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</row>
    <row r="135" spans="7:130" s="46" customFormat="1" ht="18.75" customHeight="1" x14ac:dyDescent="0.25">
      <c r="G135" s="429" t="s">
        <v>267</v>
      </c>
      <c r="H135" s="429"/>
      <c r="I135" s="314">
        <f t="shared" si="143"/>
        <v>67151</v>
      </c>
      <c r="J135" s="314">
        <f t="shared" si="144"/>
        <v>74634</v>
      </c>
      <c r="K135" s="116"/>
      <c r="N135" s="123" t="s">
        <v>267</v>
      </c>
      <c r="O135" s="124">
        <f t="shared" si="145"/>
        <v>-4.1457709136056433</v>
      </c>
      <c r="P135" s="124">
        <f t="shared" si="146"/>
        <v>4.6077566434758026</v>
      </c>
      <c r="Q135" s="114"/>
      <c r="R135" s="114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</row>
    <row r="136" spans="7:130" s="46" customFormat="1" ht="18.75" customHeight="1" x14ac:dyDescent="0.25">
      <c r="G136" s="429" t="s">
        <v>268</v>
      </c>
      <c r="H136" s="429"/>
      <c r="I136" s="314">
        <f t="shared" si="143"/>
        <v>66678</v>
      </c>
      <c r="J136" s="314">
        <f t="shared" si="144"/>
        <v>66882</v>
      </c>
      <c r="K136" s="116"/>
      <c r="N136" s="123" t="s">
        <v>268</v>
      </c>
      <c r="O136" s="124">
        <f t="shared" si="145"/>
        <v>-4.1165688221679062</v>
      </c>
      <c r="P136" s="124">
        <f t="shared" si="146"/>
        <v>4.1291633816886222</v>
      </c>
      <c r="Q136" s="114"/>
      <c r="R136" s="114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</row>
    <row r="137" spans="7:130" s="46" customFormat="1" ht="18.75" customHeight="1" x14ac:dyDescent="0.25">
      <c r="G137" s="429" t="s">
        <v>269</v>
      </c>
      <c r="H137" s="429"/>
      <c r="I137" s="314">
        <f t="shared" si="143"/>
        <v>63331</v>
      </c>
      <c r="J137" s="314">
        <f t="shared" si="144"/>
        <v>67178</v>
      </c>
      <c r="K137" s="116"/>
      <c r="N137" s="123" t="s">
        <v>269</v>
      </c>
      <c r="O137" s="124">
        <f t="shared" si="145"/>
        <v>-3.9099316127765635</v>
      </c>
      <c r="P137" s="124">
        <f t="shared" si="146"/>
        <v>4.1474378406010324</v>
      </c>
      <c r="Q137" s="114"/>
      <c r="R137" s="114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</row>
    <row r="138" spans="7:130" s="46" customFormat="1" ht="18.75" customHeight="1" x14ac:dyDescent="0.25">
      <c r="G138" s="429" t="s">
        <v>270</v>
      </c>
      <c r="H138" s="429"/>
      <c r="I138" s="314">
        <f t="shared" si="143"/>
        <v>58590</v>
      </c>
      <c r="J138" s="314">
        <f t="shared" si="144"/>
        <v>63347</v>
      </c>
      <c r="K138" s="116"/>
      <c r="N138" s="123" t="s">
        <v>270</v>
      </c>
      <c r="O138" s="124">
        <f t="shared" si="145"/>
        <v>-3.6172315799936654</v>
      </c>
      <c r="P138" s="124">
        <f t="shared" si="146"/>
        <v>3.9109194213664233</v>
      </c>
      <c r="Q138" s="114"/>
      <c r="R138" s="114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</row>
    <row r="139" spans="7:130" s="46" customFormat="1" ht="18.75" customHeight="1" x14ac:dyDescent="0.25">
      <c r="G139" s="429" t="s">
        <v>271</v>
      </c>
      <c r="H139" s="429"/>
      <c r="I139" s="314">
        <f t="shared" si="143"/>
        <v>49958</v>
      </c>
      <c r="J139" s="314">
        <f t="shared" si="144"/>
        <v>57894</v>
      </c>
      <c r="K139" s="116"/>
      <c r="N139" s="123" t="s">
        <v>271</v>
      </c>
      <c r="O139" s="124">
        <f t="shared" si="145"/>
        <v>-3.0843088457641841</v>
      </c>
      <c r="P139" s="124">
        <f t="shared" si="146"/>
        <v>3.5742619063347547</v>
      </c>
      <c r="Q139" s="114"/>
      <c r="R139" s="114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</row>
    <row r="140" spans="7:130" s="46" customFormat="1" ht="18.75" customHeight="1" x14ac:dyDescent="0.25">
      <c r="G140" s="429" t="s">
        <v>272</v>
      </c>
      <c r="H140" s="429"/>
      <c r="I140" s="314">
        <f t="shared" si="143"/>
        <v>46465</v>
      </c>
      <c r="J140" s="314">
        <f t="shared" si="144"/>
        <v>49596</v>
      </c>
      <c r="K140" s="116"/>
      <c r="N140" s="123" t="s">
        <v>272</v>
      </c>
      <c r="O140" s="124">
        <f t="shared" si="145"/>
        <v>-2.8686578829903682</v>
      </c>
      <c r="P140" s="124">
        <f t="shared" si="146"/>
        <v>3.061959676418601</v>
      </c>
      <c r="Q140" s="114"/>
      <c r="R140" s="114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</row>
    <row r="141" spans="7:130" s="46" customFormat="1" ht="18.75" customHeight="1" x14ac:dyDescent="0.25">
      <c r="G141" s="430" t="s">
        <v>273</v>
      </c>
      <c r="H141" s="430"/>
      <c r="I141" s="314">
        <f t="shared" si="143"/>
        <v>38935</v>
      </c>
      <c r="J141" s="314">
        <f t="shared" si="144"/>
        <v>40841</v>
      </c>
      <c r="K141" s="116"/>
      <c r="N141" s="123" t="s">
        <v>273</v>
      </c>
      <c r="O141" s="124">
        <f t="shared" si="145"/>
        <v>-2.4037704653874958</v>
      </c>
      <c r="P141" s="124">
        <f t="shared" si="146"/>
        <v>2.5214431636545709</v>
      </c>
      <c r="Q141" s="114"/>
      <c r="R141" s="114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</row>
    <row r="142" spans="7:130" s="46" customFormat="1" ht="18.75" customHeight="1" x14ac:dyDescent="0.25">
      <c r="G142" s="430" t="s">
        <v>274</v>
      </c>
      <c r="H142" s="430"/>
      <c r="I142" s="314">
        <f t="shared" si="143"/>
        <v>29140</v>
      </c>
      <c r="J142" s="314">
        <f t="shared" si="144"/>
        <v>32960</v>
      </c>
      <c r="K142" s="116"/>
      <c r="N142" s="123" t="s">
        <v>274</v>
      </c>
      <c r="O142" s="124">
        <f t="shared" si="145"/>
        <v>-1.7990463942825639</v>
      </c>
      <c r="P142" s="124">
        <f t="shared" si="146"/>
        <v>2.0348856951116443</v>
      </c>
      <c r="Q142" s="114"/>
      <c r="R142" s="114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</row>
    <row r="143" spans="7:130" s="46" customFormat="1" ht="18.75" customHeight="1" x14ac:dyDescent="0.25">
      <c r="G143" s="430" t="s">
        <v>275</v>
      </c>
      <c r="H143" s="430"/>
      <c r="I143" s="314">
        <f t="shared" si="143"/>
        <v>25825</v>
      </c>
      <c r="J143" s="314">
        <f t="shared" si="144"/>
        <v>27651</v>
      </c>
      <c r="K143" s="116"/>
      <c r="N143" s="123" t="s">
        <v>275</v>
      </c>
      <c r="O143" s="124">
        <f t="shared" si="145"/>
        <v>-1.5943848020709406</v>
      </c>
      <c r="P143" s="124">
        <f t="shared" si="146"/>
        <v>1.7071184573887157</v>
      </c>
      <c r="Q143" s="114"/>
      <c r="R143" s="114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</row>
    <row r="144" spans="7:130" s="46" customFormat="1" ht="18.75" customHeight="1" x14ac:dyDescent="0.25">
      <c r="G144" s="430" t="s">
        <v>276</v>
      </c>
      <c r="H144" s="430"/>
      <c r="I144" s="314">
        <f t="shared" si="143"/>
        <v>19935</v>
      </c>
      <c r="J144" s="314">
        <f t="shared" si="144"/>
        <v>19098</v>
      </c>
      <c r="K144" s="116"/>
      <c r="N144" s="123" t="s">
        <v>276</v>
      </c>
      <c r="O144" s="124">
        <f t="shared" si="145"/>
        <v>-1.2307477649287202</v>
      </c>
      <c r="P144" s="124">
        <f t="shared" si="146"/>
        <v>1.1790730280716679</v>
      </c>
      <c r="Q144" s="114"/>
      <c r="R144" s="114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</row>
    <row r="145" spans="5:130" s="46" customFormat="1" ht="18.75" customHeight="1" x14ac:dyDescent="0.25">
      <c r="G145" s="430" t="s">
        <v>277</v>
      </c>
      <c r="H145" s="430"/>
      <c r="I145" s="314">
        <f t="shared" si="143"/>
        <v>12780</v>
      </c>
      <c r="J145" s="314">
        <f t="shared" si="144"/>
        <v>13399</v>
      </c>
      <c r="K145" s="116"/>
      <c r="N145" s="123" t="s">
        <v>277</v>
      </c>
      <c r="O145" s="124">
        <f t="shared" si="145"/>
        <v>-0.78901211115069203</v>
      </c>
      <c r="P145" s="124">
        <f t="shared" si="146"/>
        <v>0.8272279559709016</v>
      </c>
      <c r="Q145" s="114"/>
      <c r="R145" s="114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</row>
    <row r="146" spans="5:130" s="46" customFormat="1" ht="18.75" customHeight="1" x14ac:dyDescent="0.25">
      <c r="G146" s="430" t="s">
        <v>278</v>
      </c>
      <c r="H146" s="430"/>
      <c r="I146" s="314">
        <f t="shared" si="143"/>
        <v>14369</v>
      </c>
      <c r="J146" s="314">
        <f t="shared" si="144"/>
        <v>16670</v>
      </c>
      <c r="K146" s="116"/>
      <c r="N146" s="123" t="s">
        <v>278</v>
      </c>
      <c r="O146" s="124">
        <f t="shared" si="145"/>
        <v>-0.88711385173116541</v>
      </c>
      <c r="P146" s="124">
        <f t="shared" si="146"/>
        <v>1.0291730745604097</v>
      </c>
      <c r="Q146" s="114"/>
      <c r="R146" s="114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</row>
    <row r="147" spans="5:130" s="46" customFormat="1" ht="15.75" x14ac:dyDescent="0.25">
      <c r="G147" s="431" t="s">
        <v>196</v>
      </c>
      <c r="H147" s="431"/>
      <c r="I147" s="315">
        <f>SUM(I130:I146)</f>
        <v>780162</v>
      </c>
      <c r="J147" s="315">
        <f>SUM(J130:J146)</f>
        <v>839585</v>
      </c>
      <c r="K147" s="114"/>
      <c r="N147" s="114"/>
      <c r="O147" s="114"/>
      <c r="P147" s="114"/>
      <c r="Q147" s="114"/>
      <c r="R147" s="114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</row>
    <row r="148" spans="5:130" s="46" customFormat="1" ht="19.5" customHeight="1" x14ac:dyDescent="0.25">
      <c r="G148" s="432"/>
      <c r="H148" s="432"/>
      <c r="I148" s="436">
        <f>SUM(I147:J147)</f>
        <v>1619747</v>
      </c>
      <c r="J148" s="436"/>
      <c r="K148" s="114"/>
      <c r="N148" s="114"/>
      <c r="O148" s="114"/>
      <c r="P148" s="114"/>
      <c r="Q148" s="114"/>
      <c r="R148" s="114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</row>
    <row r="149" spans="5:130" s="46" customFormat="1" ht="5.25" customHeight="1" x14ac:dyDescent="0.25">
      <c r="G149" s="316"/>
      <c r="H149" s="316"/>
      <c r="I149" s="317"/>
      <c r="J149" s="317"/>
      <c r="K149" s="114"/>
      <c r="N149" s="114"/>
      <c r="O149" s="114"/>
      <c r="P149" s="114"/>
      <c r="Q149" s="114"/>
      <c r="R149" s="114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</row>
    <row r="150" spans="5:130" s="46" customFormat="1" ht="8.25" customHeight="1" x14ac:dyDescent="0.25">
      <c r="F150" s="60"/>
      <c r="G150" s="70" t="s">
        <v>198</v>
      </c>
      <c r="H150" s="60"/>
      <c r="I150" s="60"/>
      <c r="J150" s="60"/>
      <c r="K150" s="114"/>
      <c r="L150" s="114"/>
      <c r="M150" s="114"/>
      <c r="N150" s="114"/>
      <c r="O150" s="114"/>
      <c r="P150" s="114"/>
      <c r="Q150" s="114"/>
      <c r="R150" s="114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</row>
    <row r="151" spans="5:130" s="46" customFormat="1" ht="8.25" customHeight="1" x14ac:dyDescent="0.25">
      <c r="F151" s="60"/>
      <c r="G151" s="70" t="s">
        <v>197</v>
      </c>
      <c r="H151" s="60"/>
      <c r="I151" s="60"/>
      <c r="J151" s="60"/>
      <c r="K151" s="114"/>
      <c r="L151" s="114"/>
      <c r="M151" s="114"/>
      <c r="N151" s="114"/>
      <c r="O151" s="114"/>
      <c r="P151" s="114"/>
      <c r="Q151" s="114"/>
      <c r="R151" s="114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</row>
    <row r="152" spans="5:130" s="46" customFormat="1" ht="8.25" customHeight="1" x14ac:dyDescent="0.25">
      <c r="F152" s="60"/>
      <c r="G152" s="70" t="s">
        <v>193</v>
      </c>
      <c r="H152" s="60"/>
      <c r="I152" s="60"/>
      <c r="J152" s="60"/>
      <c r="K152" s="114"/>
      <c r="L152" s="114"/>
      <c r="M152" s="114"/>
      <c r="N152" s="114"/>
      <c r="O152" s="114"/>
      <c r="P152" s="114"/>
      <c r="Q152" s="114"/>
      <c r="R152" s="114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</row>
    <row r="153" spans="5:130" s="46" customFormat="1" x14ac:dyDescent="0.25">
      <c r="F153" s="60"/>
      <c r="G153" s="60"/>
      <c r="H153" s="60"/>
      <c r="I153" s="60"/>
      <c r="J153" s="60"/>
      <c r="K153" s="114"/>
      <c r="L153" s="114"/>
      <c r="M153" s="114"/>
      <c r="N153" s="114"/>
      <c r="O153" s="114"/>
      <c r="P153" s="114"/>
      <c r="Q153" s="114"/>
      <c r="R153" s="114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</row>
    <row r="154" spans="5:130" s="46" customFormat="1" x14ac:dyDescent="0.25">
      <c r="F154" s="60"/>
      <c r="G154" s="60"/>
      <c r="H154" s="60"/>
      <c r="I154" s="60"/>
      <c r="J154" s="60"/>
      <c r="K154" s="114"/>
      <c r="L154" s="114"/>
      <c r="M154" s="114"/>
      <c r="N154" s="114"/>
      <c r="O154" s="114"/>
      <c r="P154" s="114"/>
      <c r="Q154" s="114"/>
      <c r="R154" s="114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</row>
    <row r="155" spans="5:130" s="46" customFormat="1" x14ac:dyDescent="0.25">
      <c r="F155" s="60"/>
      <c r="G155" s="60"/>
      <c r="H155" s="60"/>
      <c r="I155" s="60"/>
      <c r="J155" s="60"/>
      <c r="K155" s="114"/>
      <c r="L155" s="114"/>
      <c r="M155" s="114"/>
      <c r="N155" s="114"/>
      <c r="O155" s="114"/>
      <c r="P155" s="114"/>
      <c r="Q155" s="114"/>
      <c r="R155" s="114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</row>
    <row r="156" spans="5:130" s="46" customFormat="1" x14ac:dyDescent="0.25">
      <c r="F156" s="60"/>
      <c r="G156" s="60"/>
      <c r="H156" s="60"/>
      <c r="I156" s="60"/>
      <c r="J156" s="60"/>
      <c r="K156" s="114"/>
      <c r="L156" s="114"/>
      <c r="M156" s="114"/>
      <c r="N156" s="114"/>
      <c r="O156" s="114"/>
      <c r="P156" s="114"/>
      <c r="Q156" s="114"/>
      <c r="R156" s="114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</row>
    <row r="157" spans="5:130" s="46" customFormat="1" x14ac:dyDescent="0.25">
      <c r="F157" s="60"/>
      <c r="G157" s="60"/>
      <c r="H157" s="60"/>
      <c r="I157" s="60"/>
      <c r="J157" s="60"/>
      <c r="K157" s="114"/>
      <c r="L157" s="114"/>
      <c r="M157" s="114"/>
      <c r="N157" s="114"/>
      <c r="O157" s="114"/>
      <c r="P157" s="114"/>
      <c r="Q157" s="114"/>
      <c r="R157" s="114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</row>
    <row r="158" spans="5:130" s="46" customFormat="1" x14ac:dyDescent="0.25">
      <c r="E158" s="60"/>
      <c r="F158" s="60"/>
      <c r="G158" s="60"/>
      <c r="H158" s="60"/>
      <c r="I158" s="60"/>
      <c r="J158" s="114"/>
      <c r="K158" s="114"/>
      <c r="L158" s="114"/>
      <c r="M158" s="114"/>
      <c r="N158" s="114"/>
      <c r="O158" s="114"/>
      <c r="P158" s="114"/>
      <c r="Q158" s="114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</row>
    <row r="159" spans="5:130" s="46" customFormat="1" x14ac:dyDescent="0.25">
      <c r="E159" s="60"/>
      <c r="F159" s="60"/>
      <c r="G159" s="60"/>
      <c r="H159" s="60"/>
      <c r="I159" s="60"/>
      <c r="J159" s="114"/>
      <c r="K159" s="114"/>
      <c r="L159" s="114"/>
      <c r="M159" s="114"/>
      <c r="N159" s="114"/>
      <c r="O159" s="114"/>
      <c r="P159" s="114"/>
      <c r="Q159" s="114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</row>
    <row r="160" spans="5:130" s="46" customFormat="1" x14ac:dyDescent="0.25">
      <c r="E160" s="60"/>
      <c r="F160" s="60"/>
      <c r="G160" s="60"/>
      <c r="H160" s="60"/>
      <c r="I160" s="60"/>
      <c r="J160" s="114"/>
      <c r="K160" s="114"/>
      <c r="L160" s="114"/>
      <c r="M160" s="114"/>
      <c r="N160" s="114"/>
      <c r="O160" s="114"/>
      <c r="P160" s="114"/>
      <c r="Q160" s="114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</row>
    <row r="161" spans="5:129" s="46" customFormat="1" x14ac:dyDescent="0.25">
      <c r="E161" s="60"/>
      <c r="F161" s="60"/>
      <c r="G161" s="60"/>
      <c r="H161" s="60"/>
      <c r="I161" s="60"/>
      <c r="J161" s="114"/>
      <c r="K161" s="114"/>
      <c r="L161" s="114"/>
      <c r="M161" s="114"/>
      <c r="N161" s="114"/>
      <c r="O161" s="114"/>
      <c r="P161" s="114"/>
      <c r="Q161" s="114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</row>
    <row r="162" spans="5:129" s="46" customFormat="1" x14ac:dyDescent="0.25">
      <c r="E162" s="60"/>
      <c r="F162" s="60"/>
      <c r="G162" s="60"/>
      <c r="H162" s="60"/>
      <c r="I162" s="60"/>
      <c r="J162" s="114"/>
      <c r="K162" s="114"/>
      <c r="L162" s="114"/>
      <c r="M162" s="114"/>
      <c r="N162" s="114"/>
      <c r="O162" s="114"/>
      <c r="P162" s="114"/>
      <c r="Q162" s="114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</row>
    <row r="163" spans="5:129" s="46" customFormat="1" x14ac:dyDescent="0.25">
      <c r="E163" s="60"/>
      <c r="F163" s="60"/>
      <c r="G163" s="60"/>
      <c r="H163" s="60"/>
      <c r="I163" s="60"/>
      <c r="J163" s="114"/>
      <c r="K163" s="114"/>
      <c r="L163" s="114"/>
      <c r="M163" s="114"/>
      <c r="N163" s="114"/>
      <c r="O163" s="114"/>
      <c r="P163" s="114"/>
      <c r="Q163" s="114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  <c r="DQ163" s="60"/>
      <c r="DR163" s="60"/>
      <c r="DS163" s="60"/>
      <c r="DT163" s="60"/>
      <c r="DU163" s="60"/>
      <c r="DV163" s="60"/>
      <c r="DW163" s="60"/>
      <c r="DX163" s="60"/>
      <c r="DY163" s="60"/>
    </row>
    <row r="164" spans="5:129" s="46" customFormat="1" x14ac:dyDescent="0.25">
      <c r="E164" s="60"/>
      <c r="F164" s="60"/>
      <c r="G164" s="60"/>
      <c r="H164" s="60"/>
      <c r="I164" s="60"/>
      <c r="J164" s="114"/>
      <c r="K164" s="114"/>
      <c r="L164" s="114"/>
      <c r="M164" s="114"/>
      <c r="N164" s="114"/>
      <c r="O164" s="114"/>
      <c r="P164" s="114"/>
      <c r="Q164" s="114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</row>
    <row r="165" spans="5:129" s="46" customFormat="1" x14ac:dyDescent="0.25">
      <c r="E165" s="60"/>
      <c r="F165" s="60"/>
      <c r="G165" s="60"/>
      <c r="H165" s="60"/>
      <c r="I165" s="60"/>
      <c r="J165" s="114"/>
      <c r="K165" s="114"/>
      <c r="L165" s="114"/>
      <c r="M165" s="114"/>
      <c r="N165" s="114"/>
      <c r="O165" s="114"/>
      <c r="P165" s="114"/>
      <c r="Q165" s="114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</row>
    <row r="166" spans="5:129" s="46" customFormat="1" x14ac:dyDescent="0.25">
      <c r="E166" s="60"/>
      <c r="F166" s="60"/>
      <c r="G166" s="60"/>
      <c r="H166" s="60"/>
      <c r="I166" s="60"/>
      <c r="J166" s="114"/>
      <c r="K166" s="114"/>
      <c r="L166" s="114"/>
      <c r="M166" s="114"/>
      <c r="N166" s="114"/>
      <c r="O166" s="114"/>
      <c r="P166" s="114"/>
      <c r="Q166" s="114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</row>
    <row r="167" spans="5:129" s="46" customFormat="1" x14ac:dyDescent="0.25"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  <c r="DQ167" s="60"/>
      <c r="DR167" s="60"/>
      <c r="DS167" s="60"/>
      <c r="DT167" s="60"/>
      <c r="DU167" s="60"/>
      <c r="DV167" s="60"/>
      <c r="DW167" s="60"/>
      <c r="DX167" s="60"/>
      <c r="DY167" s="60"/>
    </row>
    <row r="168" spans="5:129" s="46" customFormat="1" x14ac:dyDescent="0.25"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</row>
    <row r="169" spans="5:129" s="46" customFormat="1" x14ac:dyDescent="0.25"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</row>
    <row r="170" spans="5:129" s="46" customFormat="1" x14ac:dyDescent="0.25"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</row>
    <row r="171" spans="5:129" s="46" customFormat="1" x14ac:dyDescent="0.25"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</row>
    <row r="172" spans="5:129" s="46" customFormat="1" x14ac:dyDescent="0.25"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</row>
    <row r="173" spans="5:129" s="46" customFormat="1" x14ac:dyDescent="0.25"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</row>
    <row r="174" spans="5:129" s="46" customFormat="1" x14ac:dyDescent="0.25"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</row>
    <row r="175" spans="5:129" s="46" customFormat="1" x14ac:dyDescent="0.25"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</row>
    <row r="176" spans="5:129" s="46" customFormat="1" x14ac:dyDescent="0.25"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</row>
    <row r="177" spans="5:129" s="46" customFormat="1" x14ac:dyDescent="0.25"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</row>
    <row r="178" spans="5:129" s="46" customFormat="1" x14ac:dyDescent="0.25"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</row>
    <row r="179" spans="5:129" s="46" customFormat="1" x14ac:dyDescent="0.25"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</row>
    <row r="180" spans="5:129" s="46" customFormat="1" x14ac:dyDescent="0.25"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</row>
    <row r="181" spans="5:129" s="46" customFormat="1" x14ac:dyDescent="0.25"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</row>
    <row r="182" spans="5:129" s="46" customFormat="1" x14ac:dyDescent="0.25"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</row>
    <row r="183" spans="5:129" s="46" customFormat="1" x14ac:dyDescent="0.25"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  <c r="DQ183" s="60"/>
      <c r="DR183" s="60"/>
      <c r="DS183" s="60"/>
      <c r="DT183" s="60"/>
      <c r="DU183" s="60"/>
      <c r="DV183" s="60"/>
      <c r="DW183" s="60"/>
      <c r="DX183" s="60"/>
      <c r="DY183" s="60"/>
    </row>
    <row r="184" spans="5:129" s="46" customFormat="1" x14ac:dyDescent="0.25"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</row>
    <row r="185" spans="5:129" s="46" customFormat="1" x14ac:dyDescent="0.25"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  <c r="DQ185" s="60"/>
      <c r="DR185" s="60"/>
      <c r="DS185" s="60"/>
      <c r="DT185" s="60"/>
      <c r="DU185" s="60"/>
      <c r="DV185" s="60"/>
      <c r="DW185" s="60"/>
      <c r="DX185" s="60"/>
      <c r="DY185" s="60"/>
    </row>
    <row r="186" spans="5:129" s="46" customFormat="1" x14ac:dyDescent="0.25"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</row>
    <row r="187" spans="5:129" s="46" customFormat="1" x14ac:dyDescent="0.25"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</row>
    <row r="188" spans="5:129" s="46" customFormat="1" x14ac:dyDescent="0.25"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</row>
    <row r="189" spans="5:129" s="46" customFormat="1" x14ac:dyDescent="0.25"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  <c r="DQ189" s="60"/>
      <c r="DR189" s="60"/>
      <c r="DS189" s="60"/>
      <c r="DT189" s="60"/>
      <c r="DU189" s="60"/>
      <c r="DV189" s="60"/>
      <c r="DW189" s="60"/>
      <c r="DX189" s="60"/>
      <c r="DY189" s="60"/>
    </row>
    <row r="190" spans="5:129" s="46" customFormat="1" x14ac:dyDescent="0.25"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</row>
    <row r="191" spans="5:129" s="46" customFormat="1" x14ac:dyDescent="0.25"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  <c r="DQ191" s="60"/>
      <c r="DR191" s="60"/>
      <c r="DS191" s="60"/>
      <c r="DT191" s="60"/>
      <c r="DU191" s="60"/>
      <c r="DV191" s="60"/>
      <c r="DW191" s="60"/>
      <c r="DX191" s="60"/>
      <c r="DY191" s="60"/>
    </row>
    <row r="192" spans="5:129" s="46" customFormat="1" x14ac:dyDescent="0.25"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</row>
    <row r="193" spans="5:129" s="46" customFormat="1" x14ac:dyDescent="0.25"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  <c r="DQ193" s="60"/>
      <c r="DR193" s="60"/>
      <c r="DS193" s="60"/>
      <c r="DT193" s="60"/>
      <c r="DU193" s="60"/>
      <c r="DV193" s="60"/>
      <c r="DW193" s="60"/>
      <c r="DX193" s="60"/>
      <c r="DY193" s="60"/>
    </row>
    <row r="194" spans="5:129" s="46" customFormat="1" x14ac:dyDescent="0.25"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</row>
  </sheetData>
  <mergeCells count="44">
    <mergeCell ref="G147:H148"/>
    <mergeCell ref="K110:U110"/>
    <mergeCell ref="I128:J128"/>
    <mergeCell ref="M112:O112"/>
    <mergeCell ref="Q112:V112"/>
    <mergeCell ref="M127:U127"/>
    <mergeCell ref="G135:H135"/>
    <mergeCell ref="G134:H134"/>
    <mergeCell ref="G133:H133"/>
    <mergeCell ref="G132:H132"/>
    <mergeCell ref="G131:H131"/>
    <mergeCell ref="G130:H130"/>
    <mergeCell ref="I148:J148"/>
    <mergeCell ref="G140:H140"/>
    <mergeCell ref="G139:H139"/>
    <mergeCell ref="G138:H138"/>
    <mergeCell ref="G137:H137"/>
    <mergeCell ref="G136:H136"/>
    <mergeCell ref="G146:H146"/>
    <mergeCell ref="G145:H145"/>
    <mergeCell ref="G144:H144"/>
    <mergeCell ref="G143:H143"/>
    <mergeCell ref="G142:H142"/>
    <mergeCell ref="G141:H141"/>
    <mergeCell ref="G120:H120"/>
    <mergeCell ref="G119:H119"/>
    <mergeCell ref="G118:H118"/>
    <mergeCell ref="G117:H117"/>
    <mergeCell ref="G116:H116"/>
    <mergeCell ref="G115:H115"/>
    <mergeCell ref="J113:K113"/>
    <mergeCell ref="E8:E9"/>
    <mergeCell ref="G8:H8"/>
    <mergeCell ref="J8:J9"/>
    <mergeCell ref="K8:L8"/>
    <mergeCell ref="M8:Q8"/>
    <mergeCell ref="R8:V8"/>
    <mergeCell ref="X8:AN8"/>
    <mergeCell ref="AO8:BE8"/>
    <mergeCell ref="B8:B9"/>
    <mergeCell ref="C8:C9"/>
    <mergeCell ref="D8:D9"/>
    <mergeCell ref="I8:I9"/>
    <mergeCell ref="F8:F9"/>
  </mergeCells>
  <dataValidations disablePrompts="1" count="1">
    <dataValidation type="list" allowBlank="1" showInputMessage="1" showErrorMessage="1" sqref="G107">
      <formula1>$E$10:$E$101</formula1>
    </dataValidation>
  </dataValidations>
  <pageMargins left="0.27083333333333331" right="0.32291666666666669" top="0.32291666666666669" bottom="0.35416666666666669" header="0.3" footer="0.3"/>
  <pageSetup paperSize="9" scale="6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PN_Distrito</vt:lpstr>
      <vt:lpstr>PN_Pob x Genero</vt:lpstr>
      <vt:lpstr>Poblacion_2020_Total</vt:lpstr>
      <vt:lpstr>Poblacion_2020_Masculino</vt:lpstr>
      <vt:lpstr>Poblacion_2020_Femenino</vt:lpstr>
      <vt:lpstr>Piramide_EESS</vt:lpstr>
      <vt:lpstr>Piramide_EESS!Área_de_impresión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miguelsanchez3210@outlook.com</dc:creator>
  <cp:lastModifiedBy>Rafaela Tapia Alva</cp:lastModifiedBy>
  <cp:lastPrinted>2020-02-15T00:03:27Z</cp:lastPrinted>
  <dcterms:created xsi:type="dcterms:W3CDTF">2020-01-29T11:56:23Z</dcterms:created>
  <dcterms:modified xsi:type="dcterms:W3CDTF">2020-02-19T23:00:07Z</dcterms:modified>
</cp:coreProperties>
</file>